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6.xml" ContentType="application/vnd.openxmlformats-officedocument.drawing+xml"/>
  <Override PartName="/xl/comments15.xml" ContentType="application/vnd.openxmlformats-officedocument.spreadsheetml.comments+xml"/>
  <Override PartName="/xl/drawings/drawing7.xml" ContentType="application/vnd.openxmlformats-officedocument.drawing+xml"/>
  <Override PartName="/xl/comments16.xml" ContentType="application/vnd.openxmlformats-officedocument.spreadsheetml.comments+xml"/>
  <Override PartName="/xl/drawings/drawing8.xml" ContentType="application/vnd.openxmlformats-officedocument.drawing+xml"/>
  <Override PartName="/xl/comments17.xml" ContentType="application/vnd.openxmlformats-officedocument.spreadsheetml.comments+xml"/>
  <Override PartName="/xl/drawings/drawing9.xml" ContentType="application/vnd.openxmlformats-officedocument.drawing+xml"/>
  <Override PartName="/xl/comments18.xml" ContentType="application/vnd.openxmlformats-officedocument.spreadsheetml.comments+xml"/>
  <Override PartName="/xl/drawings/drawing10.xml" ContentType="application/vnd.openxmlformats-officedocument.drawing+xml"/>
  <Override PartName="/xl/comments19.xml" ContentType="application/vnd.openxmlformats-officedocument.spreadsheetml.comments+xml"/>
  <Override PartName="/xl/drawings/drawing11.xml" ContentType="application/vnd.openxmlformats-officedocument.drawing+xml"/>
  <Override PartName="/xl/comments20.xml" ContentType="application/vnd.openxmlformats-officedocument.spreadsheetml.comments+xml"/>
  <Override PartName="/xl/drawings/drawing12.xml" ContentType="application/vnd.openxmlformats-officedocument.drawing+xml"/>
  <Override PartName="/xl/comments21.xml" ContentType="application/vnd.openxmlformats-officedocument.spreadsheetml.comments+xml"/>
  <Override PartName="/xl/drawings/drawing13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4.xml" ContentType="application/vnd.openxmlformats-officedocument.drawing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drawings/drawing15.xml" ContentType="application/vnd.openxmlformats-officedocument.drawing+xml"/>
  <Override PartName="/xl/comments27.xml" ContentType="application/vnd.openxmlformats-officedocument.spreadsheetml.comments+xml"/>
  <Override PartName="/xl/drawings/drawing16.xml" ContentType="application/vnd.openxmlformats-officedocument.drawing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17.xml" ContentType="application/vnd.openxmlformats-officedocument.drawing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drawings/drawing18.xml" ContentType="application/vnd.openxmlformats-officedocument.drawing+xml"/>
  <Override PartName="/xl/comments35.xml" ContentType="application/vnd.openxmlformats-officedocument.spreadsheetml.comments+xml"/>
  <Override PartName="/xl/drawings/drawing19.xml" ContentType="application/vnd.openxmlformats-officedocument.drawing+xml"/>
  <Override PartName="/xl/comments36.xml" ContentType="application/vnd.openxmlformats-officedocument.spreadsheetml.comments+xml"/>
  <Override PartName="/xl/drawings/drawing20.xml" ContentType="application/vnd.openxmlformats-officedocument.drawing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drawings/drawing21.xml" ContentType="application/vnd.openxmlformats-officedocument.drawing+xml"/>
  <Override PartName="/xl/comments39.xml" ContentType="application/vnd.openxmlformats-officedocument.spreadsheetml.comments+xml"/>
  <Override PartName="/xl/drawings/drawing22.xml" ContentType="application/vnd.openxmlformats-officedocument.drawing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drawings/drawing23.xml" ContentType="application/vnd.openxmlformats-officedocument.drawing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drawings/drawing24.xml" ContentType="application/vnd.openxmlformats-officedocument.drawing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drawings/drawing25.xml" ContentType="application/vnd.openxmlformats-officedocument.drawing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drawings/drawing26.xml" ContentType="application/vnd.openxmlformats-officedocument.drawing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filterPrivacy="1" defaultThemeVersion="124226"/>
  <xr:revisionPtr revIDLastSave="0" documentId="13_ncr:1_{29F21457-D616-42B8-A4A4-5B1CE2D1F81D}" xr6:coauthVersionLast="47" xr6:coauthVersionMax="47" xr10:uidLastSave="{00000000-0000-0000-0000-000000000000}"/>
  <bookViews>
    <workbookView xWindow="-120" yWindow="-120" windowWidth="29040" windowHeight="15840" tabRatio="875" firstSheet="57" activeTab="70" xr2:uid="{00000000-000D-0000-FFFF-FFFF00000000}"/>
  </bookViews>
  <sheets>
    <sheet name="S1アカマツ1" sheetId="202" r:id="rId1"/>
    <sheet name="S2広葉樹2" sheetId="286" r:id="rId2"/>
    <sheet name="S2広葉樹3" sheetId="287" r:id="rId3"/>
    <sheet name="S2広葉樹4" sheetId="288" r:id="rId4"/>
    <sheet name="平均S2広葉樹" sheetId="289" r:id="rId5"/>
    <sheet name="S3アカマツ5" sheetId="222" r:id="rId6"/>
    <sheet name="S4スギ6" sheetId="183" r:id="rId7"/>
    <sheet name="S4スギ7" sheetId="232" r:id="rId8"/>
    <sheet name="平均S4スギ" sheetId="194" r:id="rId9"/>
    <sheet name="S5広葉樹8" sheetId="235" r:id="rId10"/>
    <sheet name="S6アカマツ9" sheetId="234" r:id="rId11"/>
    <sheet name="S7スギ10" sheetId="144" r:id="rId12"/>
    <sheet name="S7スギ11" sheetId="290" r:id="rId13"/>
    <sheet name="平均S7スギ" sheetId="241" r:id="rId14"/>
    <sheet name="S8スギ12" sheetId="239" r:id="rId15"/>
    <sheet name="S9スギ13" sheetId="240" r:id="rId16"/>
    <sheet name="S10ヒノキ14" sheetId="140" r:id="rId17"/>
    <sheet name="S11広葉樹15" sheetId="236" r:id="rId18"/>
    <sheet name="S12広葉樹16" sheetId="228" r:id="rId19"/>
    <sheet name="S12広葉樹17" sheetId="292" r:id="rId20"/>
    <sheet name="S12広葉樹18" sheetId="293" r:id="rId21"/>
    <sheet name="S12広葉樹19" sheetId="294" r:id="rId22"/>
    <sheet name="S12広葉樹20" sheetId="295" r:id="rId23"/>
    <sheet name="S12広葉樹21" sheetId="296" r:id="rId24"/>
    <sheet name="平均Ｓ12広葉樹" sheetId="253" r:id="rId25"/>
    <sheet name="S13アカマツ22" sheetId="243" r:id="rId26"/>
    <sheet name="S13アカマツ23" sheetId="291" r:id="rId27"/>
    <sheet name="平均S13アカマツ" sheetId="227" r:id="rId28"/>
    <sheet name="S14アカマツ24" sheetId="298" r:id="rId29"/>
    <sheet name="S14アカマツ25" sheetId="299" r:id="rId30"/>
    <sheet name="S14アカマツ26" sheetId="300" r:id="rId31"/>
    <sheet name="平均Ｓ14アカマツ" sheetId="249" r:id="rId32"/>
    <sheet name="S15アカマツ27" sheetId="301" r:id="rId33"/>
    <sheet name="S15アカマツ28" sheetId="302" r:id="rId34"/>
    <sheet name="平均S15アカマツ " sheetId="303" r:id="rId35"/>
    <sheet name="S16アカマツ29" sheetId="250" r:id="rId36"/>
    <sheet name="S17アカマツ30" sheetId="304" r:id="rId37"/>
    <sheet name="S17アカマツ31" sheetId="305" r:id="rId38"/>
    <sheet name="平均S17アカマツ" sheetId="306" r:id="rId39"/>
    <sheet name="S18ヒノキ32" sheetId="244" r:id="rId40"/>
    <sheet name="S19ヒノキ33" sheetId="277" r:id="rId41"/>
    <sheet name="S20スギ34" sheetId="260" r:id="rId42"/>
    <sheet name="S21アカマツ35" sheetId="261" r:id="rId43"/>
    <sheet name="S22アカマツ36" sheetId="307" r:id="rId44"/>
    <sheet name="S22アカマツ37" sheetId="308" r:id="rId45"/>
    <sheet name="S22アカマツ38" sheetId="309" r:id="rId46"/>
    <sheet name="平均Ｓ22アカマツ" sheetId="310" r:id="rId47"/>
    <sheet name="S23広葉樹39" sheetId="312" r:id="rId48"/>
    <sheet name="S23広葉樹40" sheetId="313" r:id="rId49"/>
    <sheet name="平均Ｓ23広葉樹" sheetId="314" r:id="rId50"/>
    <sheet name="S24スギ41" sheetId="262" r:id="rId51"/>
    <sheet name="S25アカマツ42" sheetId="248" r:id="rId52"/>
    <sheet name="S26ヒノキ43" sheetId="272" r:id="rId53"/>
    <sheet name="S27スギ44" sheetId="263" r:id="rId54"/>
    <sheet name="S28スギ45" sheetId="226" r:id="rId55"/>
    <sheet name="S29アカマツ46" sheetId="251" r:id="rId56"/>
    <sheet name="S30スギ47" sheetId="242" r:id="rId57"/>
    <sheet name="S30スギ48" sheetId="315" r:id="rId58"/>
    <sheet name="S30スギ49" sheetId="316" r:id="rId59"/>
    <sheet name="平均Ｓ30スギ" sheetId="258" r:id="rId60"/>
    <sheet name="S31アカマツ50" sheetId="252" r:id="rId61"/>
    <sheet name="S32アカマツ51" sheetId="245" r:id="rId62"/>
    <sheet name="S33スギ52" sheetId="317" r:id="rId63"/>
    <sheet name="S33スギ53" sheetId="318" r:id="rId64"/>
    <sheet name="平均Ｓ33スギ" sheetId="319" r:id="rId65"/>
    <sheet name="S34広葉樹54" sheetId="246" r:id="rId66"/>
    <sheet name="S35アカマツ55" sheetId="321" r:id="rId67"/>
    <sheet name="S35アカマツ56" sheetId="322" r:id="rId68"/>
    <sheet name="平均Ｓ35アカマツ" sheetId="283" r:id="rId69"/>
    <sheet name="S36スギ57" sheetId="268" r:id="rId70"/>
    <sheet name="S37ヒノキ58" sheetId="254" r:id="rId71"/>
  </sheets>
  <definedNames>
    <definedName name="_xlnm._FilterDatabase" localSheetId="16" hidden="1">S10ヒノキ14!$A$3:$I$43</definedName>
    <definedName name="_xlnm._FilterDatabase" localSheetId="17" hidden="1">S11広葉樹15!$A$3:$I$43</definedName>
    <definedName name="_xlnm._FilterDatabase" localSheetId="18" hidden="1">S12広葉樹16!$A$3:$I$43</definedName>
    <definedName name="_xlnm._FilterDatabase" localSheetId="19" hidden="1">S12広葉樹17!$A$3:$I$43</definedName>
    <definedName name="_xlnm._FilterDatabase" localSheetId="20" hidden="1">S12広葉樹18!$A$3:$I$43</definedName>
    <definedName name="_xlnm._FilterDatabase" localSheetId="21" hidden="1">S12広葉樹19!$A$3:$I$43</definedName>
    <definedName name="_xlnm._FilterDatabase" localSheetId="22" hidden="1">S12広葉樹20!$A$3:$I$43</definedName>
    <definedName name="_xlnm._FilterDatabase" localSheetId="23" hidden="1">S12広葉樹21!$A$3:$I$43</definedName>
    <definedName name="_xlnm._FilterDatabase" localSheetId="25" hidden="1">S13アカマツ22!$A$3:$I$43</definedName>
    <definedName name="_xlnm._FilterDatabase" localSheetId="26" hidden="1">S13アカマツ23!$A$3:$I$43</definedName>
    <definedName name="_xlnm._FilterDatabase" localSheetId="28" hidden="1">S14アカマツ24!$A$3:$I$43</definedName>
    <definedName name="_xlnm._FilterDatabase" localSheetId="29" hidden="1">S14アカマツ25!$A$3:$I$43</definedName>
    <definedName name="_xlnm._FilterDatabase" localSheetId="30" hidden="1">S14アカマツ26!$A$3:$I$43</definedName>
    <definedName name="_xlnm._FilterDatabase" localSheetId="32" hidden="1">S15アカマツ27!$A$3:$I$43</definedName>
    <definedName name="_xlnm._FilterDatabase" localSheetId="33" hidden="1">S15アカマツ28!$A$3:$I$43</definedName>
    <definedName name="_xlnm._FilterDatabase" localSheetId="35" hidden="1">S16アカマツ29!$A$3:$I$43</definedName>
    <definedName name="_xlnm._FilterDatabase" localSheetId="36" hidden="1">S17アカマツ30!$A$3:$I$43</definedName>
    <definedName name="_xlnm._FilterDatabase" localSheetId="37" hidden="1">S17アカマツ31!$A$3:$I$43</definedName>
    <definedName name="_xlnm._FilterDatabase" localSheetId="39" hidden="1">S18ヒノキ32!$A$3:$I$43</definedName>
    <definedName name="_xlnm._FilterDatabase" localSheetId="40" hidden="1">S19ヒノキ33!$A$3:$I$43</definedName>
    <definedName name="_xlnm._FilterDatabase" localSheetId="0" hidden="1">S1アカマツ1!$A$3:$I$43</definedName>
    <definedName name="_xlnm._FilterDatabase" localSheetId="41" hidden="1">S20スギ34!$A$3:$I$43</definedName>
    <definedName name="_xlnm._FilterDatabase" localSheetId="42" hidden="1">S21アカマツ35!$A$3:$I$43</definedName>
    <definedName name="_xlnm._FilterDatabase" localSheetId="43" hidden="1">S22アカマツ36!$A$3:$I$43</definedName>
    <definedName name="_xlnm._FilterDatabase" localSheetId="44" hidden="1">S22アカマツ37!$A$3:$I$43</definedName>
    <definedName name="_xlnm._FilterDatabase" localSheetId="45" hidden="1">S22アカマツ38!$A$3:$I$43</definedName>
    <definedName name="_xlnm._FilterDatabase" localSheetId="47" hidden="1">S23広葉樹39!$A$3:$I$43</definedName>
    <definedName name="_xlnm._FilterDatabase" localSheetId="48" hidden="1">S23広葉樹40!$A$3:$I$43</definedName>
    <definedName name="_xlnm._FilterDatabase" localSheetId="50" hidden="1">S24スギ41!$A$3:$I$43</definedName>
    <definedName name="_xlnm._FilterDatabase" localSheetId="51" hidden="1">S25アカマツ42!$A$3:$I$43</definedName>
    <definedName name="_xlnm._FilterDatabase" localSheetId="52" hidden="1">S26ヒノキ43!$A$3:$I$43</definedName>
    <definedName name="_xlnm._FilterDatabase" localSheetId="53" hidden="1">S27スギ44!$A$3:$I$43</definedName>
    <definedName name="_xlnm._FilterDatabase" localSheetId="54" hidden="1">S28スギ45!$A$3:$I$43</definedName>
    <definedName name="_xlnm._FilterDatabase" localSheetId="55" hidden="1">S29アカマツ46!$A$3:$I$43</definedName>
    <definedName name="_xlnm._FilterDatabase" localSheetId="1" hidden="1">S2広葉樹2!$A$3:$I$43</definedName>
    <definedName name="_xlnm._FilterDatabase" localSheetId="2" hidden="1">S2広葉樹3!$A$3:$I$43</definedName>
    <definedName name="_xlnm._FilterDatabase" localSheetId="3" hidden="1">S2広葉樹4!$A$3:$I$43</definedName>
    <definedName name="_xlnm._FilterDatabase" localSheetId="56" hidden="1">S30スギ47!$A$3:$I$43</definedName>
    <definedName name="_xlnm._FilterDatabase" localSheetId="57" hidden="1">S30スギ48!$A$3:$I$43</definedName>
    <definedName name="_xlnm._FilterDatabase" localSheetId="58" hidden="1">S30スギ49!$A$3:$I$43</definedName>
    <definedName name="_xlnm._FilterDatabase" localSheetId="60" hidden="1">S31アカマツ50!$A$3:$I$43</definedName>
    <definedName name="_xlnm._FilterDatabase" localSheetId="61" hidden="1">S32アカマツ51!$A$3:$I$43</definedName>
    <definedName name="_xlnm._FilterDatabase" localSheetId="62" hidden="1">S33スギ52!$A$3:$I$43</definedName>
    <definedName name="_xlnm._FilterDatabase" localSheetId="63" hidden="1">S33スギ53!$A$3:$I$43</definedName>
    <definedName name="_xlnm._FilterDatabase" localSheetId="65" hidden="1">S34広葉樹54!$A$3:$I$43</definedName>
    <definedName name="_xlnm._FilterDatabase" localSheetId="66" hidden="1">S35アカマツ55!$A$3:$I$43</definedName>
    <definedName name="_xlnm._FilterDatabase" localSheetId="67" hidden="1">S35アカマツ56!$A$3:$I$43</definedName>
    <definedName name="_xlnm._FilterDatabase" localSheetId="69" hidden="1">S36スギ57!$A$3:$I$43</definedName>
    <definedName name="_xlnm._FilterDatabase" localSheetId="70" hidden="1">S37ヒノキ58!$A$3:$I$43</definedName>
    <definedName name="_xlnm._FilterDatabase" localSheetId="5" hidden="1">S3アカマツ5!$A$3:$I$43</definedName>
    <definedName name="_xlnm._FilterDatabase" localSheetId="6" hidden="1">S4スギ6!$A$3:$I$43</definedName>
    <definedName name="_xlnm._FilterDatabase" localSheetId="7" hidden="1">S4スギ7!$A$3:$I$43</definedName>
    <definedName name="_xlnm._FilterDatabase" localSheetId="9" hidden="1">S5広葉樹8!$A$3:$I$43</definedName>
    <definedName name="_xlnm._FilterDatabase" localSheetId="10" hidden="1">S6アカマツ9!$A$3:$I$43</definedName>
    <definedName name="_xlnm._FilterDatabase" localSheetId="11" hidden="1">S7スギ10!$A$3:$I$43</definedName>
    <definedName name="_xlnm._FilterDatabase" localSheetId="12" hidden="1">S7スギ11!$A$3:$I$43</definedName>
    <definedName name="_xlnm._FilterDatabase" localSheetId="14" hidden="1">S8スギ12!$A$3:$I$43</definedName>
    <definedName name="_xlnm._FilterDatabase" localSheetId="15" hidden="1">S9スギ13!$A$3:$I$43</definedName>
    <definedName name="_xlnm.Print_Area" localSheetId="16">S10ヒノキ14!$A$2:$I$70</definedName>
    <definedName name="_xlnm.Print_Area" localSheetId="17">S11広葉樹15!$A$2:$I$70</definedName>
    <definedName name="_xlnm.Print_Area" localSheetId="18">S12広葉樹16!$A$2:$I$70</definedName>
    <definedName name="_xlnm.Print_Area" localSheetId="19">S12広葉樹17!$A$2:$I$70</definedName>
    <definedName name="_xlnm.Print_Area" localSheetId="20">S12広葉樹18!$A$2:$I$70</definedName>
    <definedName name="_xlnm.Print_Area" localSheetId="21">S12広葉樹19!$A$2:$I$70</definedName>
    <definedName name="_xlnm.Print_Area" localSheetId="22">S12広葉樹20!$A$2:$I$70</definedName>
    <definedName name="_xlnm.Print_Area" localSheetId="23">S12広葉樹21!$A$2:$I$70</definedName>
    <definedName name="_xlnm.Print_Area" localSheetId="25">S13アカマツ22!$A$2:$I$70</definedName>
    <definedName name="_xlnm.Print_Area" localSheetId="26">S13アカマツ23!$A$2:$I$70</definedName>
    <definedName name="_xlnm.Print_Area" localSheetId="28">S14アカマツ24!$A$2:$I$70</definedName>
    <definedName name="_xlnm.Print_Area" localSheetId="29">S14アカマツ25!$A$2:$I$70</definedName>
    <definedName name="_xlnm.Print_Area" localSheetId="30">S14アカマツ26!$A$2:$I$70</definedName>
    <definedName name="_xlnm.Print_Area" localSheetId="32">S15アカマツ27!$A$2:$I$70</definedName>
    <definedName name="_xlnm.Print_Area" localSheetId="33">S15アカマツ28!$A$2:$I$70</definedName>
    <definedName name="_xlnm.Print_Area" localSheetId="35">S16アカマツ29!$A$2:$I$70</definedName>
    <definedName name="_xlnm.Print_Area" localSheetId="36">S17アカマツ30!$A$2:$I$70</definedName>
    <definedName name="_xlnm.Print_Area" localSheetId="37">S17アカマツ31!$A$2:$I$70</definedName>
    <definedName name="_xlnm.Print_Area" localSheetId="39">S18ヒノキ32!$A$2:$I$70</definedName>
    <definedName name="_xlnm.Print_Area" localSheetId="40">S19ヒノキ33!$A$2:$I$70</definedName>
    <definedName name="_xlnm.Print_Area" localSheetId="0">S1アカマツ1!$A$2:$I$70</definedName>
    <definedName name="_xlnm.Print_Area" localSheetId="41">S20スギ34!$A$2:$I$70</definedName>
    <definedName name="_xlnm.Print_Area" localSheetId="42">S21アカマツ35!$A$2:$I$70</definedName>
    <definedName name="_xlnm.Print_Area" localSheetId="43">S22アカマツ36!$A$2:$I$70</definedName>
    <definedName name="_xlnm.Print_Area" localSheetId="44">S22アカマツ37!$A$2:$I$70</definedName>
    <definedName name="_xlnm.Print_Area" localSheetId="45">S22アカマツ38!$A$2:$I$70</definedName>
    <definedName name="_xlnm.Print_Area" localSheetId="47">S23広葉樹39!$A$2:$I$70</definedName>
    <definedName name="_xlnm.Print_Area" localSheetId="48">S23広葉樹40!$A$2:$I$70</definedName>
    <definedName name="_xlnm.Print_Area" localSheetId="50">S24スギ41!$A$2:$I$70</definedName>
    <definedName name="_xlnm.Print_Area" localSheetId="51">S25アカマツ42!$A$2:$I$70</definedName>
    <definedName name="_xlnm.Print_Area" localSheetId="52">S26ヒノキ43!$A$2:$I$70</definedName>
    <definedName name="_xlnm.Print_Area" localSheetId="53">S27スギ44!$A$2:$I$70</definedName>
    <definedName name="_xlnm.Print_Area" localSheetId="54">S28スギ45!$A$2:$I$70</definedName>
    <definedName name="_xlnm.Print_Area" localSheetId="55">S29アカマツ46!$A$2:$I$70</definedName>
    <definedName name="_xlnm.Print_Area" localSheetId="1">S2広葉樹2!$A$2:$I$70</definedName>
    <definedName name="_xlnm.Print_Area" localSheetId="2">S2広葉樹3!$A$2:$I$70</definedName>
    <definedName name="_xlnm.Print_Area" localSheetId="3">S2広葉樹4!$A$2:$I$70</definedName>
    <definedName name="_xlnm.Print_Area" localSheetId="56">S30スギ47!$A$2:$I$70</definedName>
    <definedName name="_xlnm.Print_Area" localSheetId="57">S30スギ48!$A$2:$I$70</definedName>
    <definedName name="_xlnm.Print_Area" localSheetId="58">S30スギ49!$A$2:$I$70</definedName>
    <definedName name="_xlnm.Print_Area" localSheetId="60">S31アカマツ50!$A$2:$I$70</definedName>
    <definedName name="_xlnm.Print_Area" localSheetId="61">S32アカマツ51!$A$2:$I$70</definedName>
    <definedName name="_xlnm.Print_Area" localSheetId="62">S33スギ52!$A$2:$I$70</definedName>
    <definedName name="_xlnm.Print_Area" localSheetId="63">S33スギ53!$A$2:$I$70</definedName>
    <definedName name="_xlnm.Print_Area" localSheetId="65">S34広葉樹54!$A$2:$I$70</definedName>
    <definedName name="_xlnm.Print_Area" localSheetId="66">S35アカマツ55!$A$2:$I$70</definedName>
    <definedName name="_xlnm.Print_Area" localSheetId="67">S35アカマツ56!$A$2:$I$70</definedName>
    <definedName name="_xlnm.Print_Area" localSheetId="69">S36スギ57!$A$2:$I$70</definedName>
    <definedName name="_xlnm.Print_Area" localSheetId="70">S37ヒノキ58!$A$2:$I$70</definedName>
    <definedName name="_xlnm.Print_Area" localSheetId="5">S3アカマツ5!$A$2:$I$70</definedName>
    <definedName name="_xlnm.Print_Area" localSheetId="6">S4スギ6!$A$2:$I$70</definedName>
    <definedName name="_xlnm.Print_Area" localSheetId="7">S4スギ7!$A$2:$I$70</definedName>
    <definedName name="_xlnm.Print_Area" localSheetId="9">S5広葉樹8!$A$2:$I$70</definedName>
    <definedName name="_xlnm.Print_Area" localSheetId="10">S6アカマツ9!$A$2:$I$70</definedName>
    <definedName name="_xlnm.Print_Area" localSheetId="11">S7スギ10!$A$2:$I$70</definedName>
    <definedName name="_xlnm.Print_Area" localSheetId="12">S7スギ11!$A$2:$I$70</definedName>
    <definedName name="_xlnm.Print_Area" localSheetId="14">S8スギ12!$A$2:$I$70</definedName>
    <definedName name="_xlnm.Print_Area" localSheetId="15">S9スギ13!$A$2:$I$70</definedName>
    <definedName name="_xlnm.Print_Area" localSheetId="24">平均Ｓ12広葉樹!$A$5:$K$79</definedName>
    <definedName name="_xlnm.Print_Area" localSheetId="27">平均S13アカマツ!$A$5:$K$79</definedName>
    <definedName name="_xlnm.Print_Area" localSheetId="31">平均Ｓ14アカマツ!$A$5:$K$79</definedName>
    <definedName name="_xlnm.Print_Area" localSheetId="34">'平均S15アカマツ '!$A$5:$K$79</definedName>
    <definedName name="_xlnm.Print_Area" localSheetId="38">平均S17アカマツ!$A$5:$K$79</definedName>
    <definedName name="_xlnm.Print_Area" localSheetId="46">平均Ｓ22アカマツ!$A$5:$K$79</definedName>
    <definedName name="_xlnm.Print_Area" localSheetId="49">平均Ｓ23広葉樹!$A$5:$K$79</definedName>
    <definedName name="_xlnm.Print_Area" localSheetId="4">平均S2広葉樹!$A$5:$K$79</definedName>
    <definedName name="_xlnm.Print_Area" localSheetId="59">平均Ｓ30スギ!$A$5:$K$79</definedName>
    <definedName name="_xlnm.Print_Area" localSheetId="64">平均Ｓ33スギ!$A$5:$K$79</definedName>
    <definedName name="_xlnm.Print_Area" localSheetId="68">平均Ｓ35アカマツ!$A$5:$K$79</definedName>
    <definedName name="_xlnm.Print_Area" localSheetId="8">平均S4スギ!$A$5:$K$79</definedName>
    <definedName name="_xlnm.Print_Area" localSheetId="13">平均S7スギ!$A$5:$K$79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7" i="322" l="1"/>
  <c r="E54" i="322"/>
  <c r="E55" i="322" s="1"/>
  <c r="D54" i="322"/>
  <c r="D55" i="322" s="1"/>
  <c r="C54" i="322"/>
  <c r="D50" i="322"/>
  <c r="E47" i="322"/>
  <c r="D47" i="322"/>
  <c r="D49" i="322" s="1"/>
  <c r="AJ43" i="322"/>
  <c r="AI43" i="322"/>
  <c r="AH43" i="322"/>
  <c r="AG43" i="322"/>
  <c r="AF43" i="322"/>
  <c r="AE43" i="322"/>
  <c r="AD43" i="322"/>
  <c r="AC43" i="322"/>
  <c r="AB43" i="322"/>
  <c r="AA43" i="322"/>
  <c r="Z43" i="322"/>
  <c r="Y43" i="322"/>
  <c r="X43" i="322"/>
  <c r="W43" i="322"/>
  <c r="V43" i="322"/>
  <c r="U43" i="322"/>
  <c r="T43" i="322"/>
  <c r="S43" i="322"/>
  <c r="R43" i="322"/>
  <c r="Q43" i="322"/>
  <c r="P43" i="322"/>
  <c r="O43" i="322"/>
  <c r="N43" i="322"/>
  <c r="M43" i="322"/>
  <c r="L43" i="322"/>
  <c r="K43" i="322"/>
  <c r="F43" i="322"/>
  <c r="AJ42" i="322"/>
  <c r="AI42" i="322"/>
  <c r="AH42" i="322"/>
  <c r="AG42" i="322"/>
  <c r="AF42" i="322"/>
  <c r="AE42" i="322"/>
  <c r="AD42" i="322"/>
  <c r="AC42" i="322"/>
  <c r="AB42" i="322"/>
  <c r="AA42" i="322"/>
  <c r="Z42" i="322"/>
  <c r="Y42" i="322"/>
  <c r="X42" i="322"/>
  <c r="W42" i="322"/>
  <c r="V42" i="322"/>
  <c r="U42" i="322"/>
  <c r="T42" i="322"/>
  <c r="S42" i="322"/>
  <c r="R42" i="322"/>
  <c r="Q42" i="322"/>
  <c r="P42" i="322"/>
  <c r="O42" i="322"/>
  <c r="N42" i="322"/>
  <c r="M42" i="322"/>
  <c r="L42" i="322"/>
  <c r="K42" i="322"/>
  <c r="F42" i="322"/>
  <c r="AJ41" i="322"/>
  <c r="AI41" i="322"/>
  <c r="AH41" i="322"/>
  <c r="AG41" i="322"/>
  <c r="AF41" i="322"/>
  <c r="AE41" i="322"/>
  <c r="AD41" i="322"/>
  <c r="AC41" i="322"/>
  <c r="AB41" i="322"/>
  <c r="AA41" i="322"/>
  <c r="Z41" i="322"/>
  <c r="Y41" i="322"/>
  <c r="X41" i="322"/>
  <c r="W41" i="322"/>
  <c r="V41" i="322"/>
  <c r="U41" i="322"/>
  <c r="T41" i="322"/>
  <c r="S41" i="322"/>
  <c r="R41" i="322"/>
  <c r="Q41" i="322"/>
  <c r="P41" i="322"/>
  <c r="O41" i="322"/>
  <c r="N41" i="322"/>
  <c r="M41" i="322"/>
  <c r="L41" i="322"/>
  <c r="K41" i="322"/>
  <c r="F41" i="322"/>
  <c r="AJ40" i="322"/>
  <c r="AI40" i="322"/>
  <c r="AH40" i="322"/>
  <c r="AG40" i="322"/>
  <c r="AF40" i="322"/>
  <c r="AE40" i="322"/>
  <c r="AD40" i="322"/>
  <c r="AC40" i="322"/>
  <c r="AB40" i="322"/>
  <c r="AA40" i="322"/>
  <c r="Z40" i="322"/>
  <c r="Y40" i="322"/>
  <c r="X40" i="322"/>
  <c r="W40" i="322"/>
  <c r="V40" i="322"/>
  <c r="U40" i="322"/>
  <c r="T40" i="322"/>
  <c r="S40" i="322"/>
  <c r="R40" i="322"/>
  <c r="Q40" i="322"/>
  <c r="P40" i="322"/>
  <c r="O40" i="322"/>
  <c r="N40" i="322"/>
  <c r="M40" i="322"/>
  <c r="L40" i="322"/>
  <c r="K40" i="322"/>
  <c r="F40" i="322"/>
  <c r="AJ39" i="322"/>
  <c r="AI39" i="322"/>
  <c r="AH39" i="322"/>
  <c r="AG39" i="322"/>
  <c r="AF39" i="322"/>
  <c r="AE39" i="322"/>
  <c r="AD39" i="322"/>
  <c r="AC39" i="322"/>
  <c r="AB39" i="322"/>
  <c r="AA39" i="322"/>
  <c r="Z39" i="322"/>
  <c r="Y39" i="322"/>
  <c r="X39" i="322"/>
  <c r="W39" i="322"/>
  <c r="V39" i="322"/>
  <c r="U39" i="322"/>
  <c r="T39" i="322"/>
  <c r="S39" i="322"/>
  <c r="R39" i="322"/>
  <c r="Q39" i="322"/>
  <c r="P39" i="322"/>
  <c r="O39" i="322"/>
  <c r="N39" i="322"/>
  <c r="M39" i="322"/>
  <c r="L39" i="322"/>
  <c r="K39" i="322"/>
  <c r="F39" i="322"/>
  <c r="AJ38" i="322"/>
  <c r="AI38" i="322"/>
  <c r="AH38" i="322"/>
  <c r="AG38" i="322"/>
  <c r="AF38" i="322"/>
  <c r="AE38" i="322"/>
  <c r="AD38" i="322"/>
  <c r="AC38" i="322"/>
  <c r="AB38" i="322"/>
  <c r="AA38" i="322"/>
  <c r="Z38" i="322"/>
  <c r="Y38" i="322"/>
  <c r="X38" i="322"/>
  <c r="W38" i="322"/>
  <c r="V38" i="322"/>
  <c r="U38" i="322"/>
  <c r="T38" i="322"/>
  <c r="S38" i="322"/>
  <c r="R38" i="322"/>
  <c r="Q38" i="322"/>
  <c r="P38" i="322"/>
  <c r="O38" i="322"/>
  <c r="N38" i="322"/>
  <c r="M38" i="322"/>
  <c r="L38" i="322"/>
  <c r="K38" i="322"/>
  <c r="F38" i="322"/>
  <c r="AJ37" i="322"/>
  <c r="AI37" i="322"/>
  <c r="AH37" i="322"/>
  <c r="AG37" i="322"/>
  <c r="AF37" i="322"/>
  <c r="AE37" i="322"/>
  <c r="AD37" i="322"/>
  <c r="AC37" i="322"/>
  <c r="AB37" i="322"/>
  <c r="AA37" i="322"/>
  <c r="Z37" i="322"/>
  <c r="Y37" i="322"/>
  <c r="X37" i="322"/>
  <c r="W37" i="322"/>
  <c r="V37" i="322"/>
  <c r="U37" i="322"/>
  <c r="T37" i="322"/>
  <c r="S37" i="322"/>
  <c r="R37" i="322"/>
  <c r="Q37" i="322"/>
  <c r="P37" i="322"/>
  <c r="O37" i="322"/>
  <c r="N37" i="322"/>
  <c r="M37" i="322"/>
  <c r="L37" i="322"/>
  <c r="K37" i="322"/>
  <c r="F37" i="322"/>
  <c r="AJ36" i="322"/>
  <c r="AI36" i="322"/>
  <c r="AH36" i="322"/>
  <c r="AG36" i="322"/>
  <c r="AF36" i="322"/>
  <c r="AE36" i="322"/>
  <c r="AD36" i="322"/>
  <c r="AC36" i="322"/>
  <c r="AB36" i="322"/>
  <c r="AA36" i="322"/>
  <c r="Z36" i="322"/>
  <c r="Y36" i="322"/>
  <c r="X36" i="322"/>
  <c r="W36" i="322"/>
  <c r="V36" i="322"/>
  <c r="U36" i="322"/>
  <c r="T36" i="322"/>
  <c r="S36" i="322"/>
  <c r="R36" i="322"/>
  <c r="Q36" i="322"/>
  <c r="P36" i="322"/>
  <c r="O36" i="322"/>
  <c r="N36" i="322"/>
  <c r="M36" i="322"/>
  <c r="L36" i="322"/>
  <c r="K36" i="322"/>
  <c r="F36" i="322"/>
  <c r="AJ35" i="322"/>
  <c r="AI35" i="322"/>
  <c r="AH35" i="322"/>
  <c r="AG35" i="322"/>
  <c r="AF35" i="322"/>
  <c r="AE35" i="322"/>
  <c r="AD35" i="322"/>
  <c r="AC35" i="322"/>
  <c r="AB35" i="322"/>
  <c r="AA35" i="322"/>
  <c r="Z35" i="322"/>
  <c r="Y35" i="322"/>
  <c r="X35" i="322"/>
  <c r="W35" i="322"/>
  <c r="V35" i="322"/>
  <c r="U35" i="322"/>
  <c r="T35" i="322"/>
  <c r="S35" i="322"/>
  <c r="R35" i="322"/>
  <c r="Q35" i="322"/>
  <c r="P35" i="322"/>
  <c r="O35" i="322"/>
  <c r="N35" i="322"/>
  <c r="M35" i="322"/>
  <c r="L35" i="322"/>
  <c r="K35" i="322"/>
  <c r="F35" i="322"/>
  <c r="AJ34" i="322"/>
  <c r="AI34" i="322"/>
  <c r="AH34" i="322"/>
  <c r="AG34" i="322"/>
  <c r="AF34" i="322"/>
  <c r="AE34" i="322"/>
  <c r="AD34" i="322"/>
  <c r="AC34" i="322"/>
  <c r="AB34" i="322"/>
  <c r="AA34" i="322"/>
  <c r="Z34" i="322"/>
  <c r="Y34" i="322"/>
  <c r="X34" i="322"/>
  <c r="W34" i="322"/>
  <c r="V34" i="322"/>
  <c r="U34" i="322"/>
  <c r="T34" i="322"/>
  <c r="S34" i="322"/>
  <c r="R34" i="322"/>
  <c r="Q34" i="322"/>
  <c r="P34" i="322"/>
  <c r="O34" i="322"/>
  <c r="N34" i="322"/>
  <c r="M34" i="322"/>
  <c r="L34" i="322"/>
  <c r="K34" i="322"/>
  <c r="F34" i="322"/>
  <c r="AJ33" i="322"/>
  <c r="AI33" i="322"/>
  <c r="AH33" i="322"/>
  <c r="AG33" i="322"/>
  <c r="AF33" i="322"/>
  <c r="AE33" i="322"/>
  <c r="AD33" i="322"/>
  <c r="AC33" i="322"/>
  <c r="AB33" i="322"/>
  <c r="AA33" i="322"/>
  <c r="Z33" i="322"/>
  <c r="Y33" i="322"/>
  <c r="X33" i="322"/>
  <c r="W33" i="322"/>
  <c r="V33" i="322"/>
  <c r="U33" i="322"/>
  <c r="T33" i="322"/>
  <c r="S33" i="322"/>
  <c r="R33" i="322"/>
  <c r="Q33" i="322"/>
  <c r="P33" i="322"/>
  <c r="O33" i="322"/>
  <c r="N33" i="322"/>
  <c r="M33" i="322"/>
  <c r="L33" i="322"/>
  <c r="K33" i="322"/>
  <c r="F33" i="322"/>
  <c r="AJ32" i="322"/>
  <c r="AI32" i="322"/>
  <c r="AH32" i="322"/>
  <c r="AG32" i="322"/>
  <c r="AF32" i="322"/>
  <c r="AE32" i="322"/>
  <c r="AD32" i="322"/>
  <c r="AC32" i="322"/>
  <c r="AB32" i="322"/>
  <c r="AA32" i="322"/>
  <c r="Z32" i="322"/>
  <c r="Y32" i="322"/>
  <c r="X32" i="322"/>
  <c r="W32" i="322"/>
  <c r="V32" i="322"/>
  <c r="U32" i="322"/>
  <c r="T32" i="322"/>
  <c r="S32" i="322"/>
  <c r="R32" i="322"/>
  <c r="Q32" i="322"/>
  <c r="P32" i="322"/>
  <c r="O32" i="322"/>
  <c r="N32" i="322"/>
  <c r="M32" i="322"/>
  <c r="L32" i="322"/>
  <c r="K32" i="322"/>
  <c r="F32" i="322"/>
  <c r="AJ31" i="322"/>
  <c r="AI31" i="322"/>
  <c r="AH31" i="322"/>
  <c r="AG31" i="322"/>
  <c r="AF31" i="322"/>
  <c r="AE31" i="322"/>
  <c r="AD31" i="322"/>
  <c r="AC31" i="322"/>
  <c r="AB31" i="322"/>
  <c r="AA31" i="322"/>
  <c r="Z31" i="322"/>
  <c r="Y31" i="322"/>
  <c r="X31" i="322"/>
  <c r="W31" i="322"/>
  <c r="V31" i="322"/>
  <c r="U31" i="322"/>
  <c r="T31" i="322"/>
  <c r="S31" i="322"/>
  <c r="R31" i="322"/>
  <c r="Q31" i="322"/>
  <c r="P31" i="322"/>
  <c r="O31" i="322"/>
  <c r="N31" i="322"/>
  <c r="M31" i="322"/>
  <c r="L31" i="322"/>
  <c r="K31" i="322"/>
  <c r="F31" i="322"/>
  <c r="AJ30" i="322"/>
  <c r="AI30" i="322"/>
  <c r="AH30" i="322"/>
  <c r="AG30" i="322"/>
  <c r="AF30" i="322"/>
  <c r="AE30" i="322"/>
  <c r="AD30" i="322"/>
  <c r="AC30" i="322"/>
  <c r="AB30" i="322"/>
  <c r="AA30" i="322"/>
  <c r="Z30" i="322"/>
  <c r="Y30" i="322"/>
  <c r="X30" i="322"/>
  <c r="W30" i="322"/>
  <c r="V30" i="322"/>
  <c r="U30" i="322"/>
  <c r="T30" i="322"/>
  <c r="S30" i="322"/>
  <c r="R30" i="322"/>
  <c r="Q30" i="322"/>
  <c r="P30" i="322"/>
  <c r="O30" i="322"/>
  <c r="N30" i="322"/>
  <c r="M30" i="322"/>
  <c r="L30" i="322"/>
  <c r="K30" i="322"/>
  <c r="F30" i="322"/>
  <c r="AJ29" i="322"/>
  <c r="AI29" i="322"/>
  <c r="AH29" i="322"/>
  <c r="AG29" i="322"/>
  <c r="AF29" i="322"/>
  <c r="AE29" i="322"/>
  <c r="AD29" i="322"/>
  <c r="AC29" i="322"/>
  <c r="AB29" i="322"/>
  <c r="AA29" i="322"/>
  <c r="Z29" i="322"/>
  <c r="Y29" i="322"/>
  <c r="X29" i="322"/>
  <c r="W29" i="322"/>
  <c r="V29" i="322"/>
  <c r="U29" i="322"/>
  <c r="T29" i="322"/>
  <c r="S29" i="322"/>
  <c r="R29" i="322"/>
  <c r="Q29" i="322"/>
  <c r="P29" i="322"/>
  <c r="O29" i="322"/>
  <c r="N29" i="322"/>
  <c r="M29" i="322"/>
  <c r="L29" i="322"/>
  <c r="K29" i="322"/>
  <c r="F29" i="322"/>
  <c r="AJ28" i="322"/>
  <c r="AI28" i="322"/>
  <c r="AH28" i="322"/>
  <c r="AG28" i="322"/>
  <c r="AF28" i="322"/>
  <c r="AE28" i="322"/>
  <c r="AD28" i="322"/>
  <c r="AC28" i="322"/>
  <c r="AB28" i="322"/>
  <c r="AA28" i="322"/>
  <c r="Z28" i="322"/>
  <c r="Y28" i="322"/>
  <c r="X28" i="322"/>
  <c r="W28" i="322"/>
  <c r="V28" i="322"/>
  <c r="U28" i="322"/>
  <c r="T28" i="322"/>
  <c r="S28" i="322"/>
  <c r="R28" i="322"/>
  <c r="Q28" i="322"/>
  <c r="P28" i="322"/>
  <c r="O28" i="322"/>
  <c r="N28" i="322"/>
  <c r="M28" i="322"/>
  <c r="L28" i="322"/>
  <c r="K28" i="322"/>
  <c r="F28" i="322"/>
  <c r="AJ27" i="322"/>
  <c r="AI27" i="322"/>
  <c r="AH27" i="322"/>
  <c r="AG27" i="322"/>
  <c r="AF27" i="322"/>
  <c r="AE27" i="322"/>
  <c r="AD27" i="322"/>
  <c r="AC27" i="322"/>
  <c r="AB27" i="322"/>
  <c r="AA27" i="322"/>
  <c r="Z27" i="322"/>
  <c r="Y27" i="322"/>
  <c r="X27" i="322"/>
  <c r="W27" i="322"/>
  <c r="V27" i="322"/>
  <c r="U27" i="322"/>
  <c r="T27" i="322"/>
  <c r="S27" i="322"/>
  <c r="R27" i="322"/>
  <c r="Q27" i="322"/>
  <c r="P27" i="322"/>
  <c r="O27" i="322"/>
  <c r="N27" i="322"/>
  <c r="M27" i="322"/>
  <c r="L27" i="322"/>
  <c r="K27" i="322"/>
  <c r="F27" i="322"/>
  <c r="AJ26" i="322"/>
  <c r="AI26" i="322"/>
  <c r="AH26" i="322"/>
  <c r="AG26" i="322"/>
  <c r="AF26" i="322"/>
  <c r="AE26" i="322"/>
  <c r="AD26" i="322"/>
  <c r="AC26" i="322"/>
  <c r="AB26" i="322"/>
  <c r="AA26" i="322"/>
  <c r="Z26" i="322"/>
  <c r="Y26" i="322"/>
  <c r="X26" i="322"/>
  <c r="W26" i="322"/>
  <c r="V26" i="322"/>
  <c r="U26" i="322"/>
  <c r="T26" i="322"/>
  <c r="S26" i="322"/>
  <c r="R26" i="322"/>
  <c r="Q26" i="322"/>
  <c r="P26" i="322"/>
  <c r="O26" i="322"/>
  <c r="N26" i="322"/>
  <c r="M26" i="322"/>
  <c r="L26" i="322"/>
  <c r="K26" i="322"/>
  <c r="F26" i="322"/>
  <c r="AJ25" i="322"/>
  <c r="AI25" i="322"/>
  <c r="AH25" i="322"/>
  <c r="AG25" i="322"/>
  <c r="AF25" i="322"/>
  <c r="AE25" i="322"/>
  <c r="AD25" i="322"/>
  <c r="AC25" i="322"/>
  <c r="AB25" i="322"/>
  <c r="AA25" i="322"/>
  <c r="Z25" i="322"/>
  <c r="Y25" i="322"/>
  <c r="X25" i="322"/>
  <c r="W25" i="322"/>
  <c r="V25" i="322"/>
  <c r="U25" i="322"/>
  <c r="T25" i="322"/>
  <c r="S25" i="322"/>
  <c r="R25" i="322"/>
  <c r="Q25" i="322"/>
  <c r="P25" i="322"/>
  <c r="O25" i="322"/>
  <c r="N25" i="322"/>
  <c r="M25" i="322"/>
  <c r="L25" i="322"/>
  <c r="K25" i="322"/>
  <c r="F25" i="322"/>
  <c r="AJ24" i="322"/>
  <c r="AI24" i="322"/>
  <c r="AH24" i="322"/>
  <c r="AG24" i="322"/>
  <c r="AF24" i="322"/>
  <c r="AE24" i="322"/>
  <c r="AD24" i="322"/>
  <c r="AC24" i="322"/>
  <c r="AB24" i="322"/>
  <c r="AA24" i="322"/>
  <c r="Z24" i="322"/>
  <c r="Y24" i="322"/>
  <c r="X24" i="322"/>
  <c r="W24" i="322"/>
  <c r="V24" i="322"/>
  <c r="U24" i="322"/>
  <c r="T24" i="322"/>
  <c r="S24" i="322"/>
  <c r="R24" i="322"/>
  <c r="Q24" i="322"/>
  <c r="P24" i="322"/>
  <c r="O24" i="322"/>
  <c r="N24" i="322"/>
  <c r="M24" i="322"/>
  <c r="L24" i="322"/>
  <c r="K24" i="322"/>
  <c r="F24" i="322"/>
  <c r="AJ23" i="322"/>
  <c r="AI23" i="322"/>
  <c r="AH23" i="322"/>
  <c r="AG23" i="322"/>
  <c r="AF23" i="322"/>
  <c r="AE23" i="322"/>
  <c r="AD23" i="322"/>
  <c r="AC23" i="322"/>
  <c r="AB23" i="322"/>
  <c r="AA23" i="322"/>
  <c r="Z23" i="322"/>
  <c r="Y23" i="322"/>
  <c r="X23" i="322"/>
  <c r="W23" i="322"/>
  <c r="V23" i="322"/>
  <c r="U23" i="322"/>
  <c r="T23" i="322"/>
  <c r="S23" i="322"/>
  <c r="R23" i="322"/>
  <c r="Q23" i="322"/>
  <c r="P23" i="322"/>
  <c r="O23" i="322"/>
  <c r="N23" i="322"/>
  <c r="M23" i="322"/>
  <c r="L23" i="322"/>
  <c r="K23" i="322"/>
  <c r="F23" i="322"/>
  <c r="AJ22" i="322"/>
  <c r="AI22" i="322"/>
  <c r="AH22" i="322"/>
  <c r="AG22" i="322"/>
  <c r="AF22" i="322"/>
  <c r="AE22" i="322"/>
  <c r="AD22" i="322"/>
  <c r="AC22" i="322"/>
  <c r="AB22" i="322"/>
  <c r="AA22" i="322"/>
  <c r="Z22" i="322"/>
  <c r="Y22" i="322"/>
  <c r="X22" i="322"/>
  <c r="W22" i="322"/>
  <c r="V22" i="322"/>
  <c r="U22" i="322"/>
  <c r="T22" i="322"/>
  <c r="S22" i="322"/>
  <c r="R22" i="322"/>
  <c r="Q22" i="322"/>
  <c r="P22" i="322"/>
  <c r="O22" i="322"/>
  <c r="N22" i="322"/>
  <c r="M22" i="322"/>
  <c r="L22" i="322"/>
  <c r="K22" i="322"/>
  <c r="F22" i="322"/>
  <c r="AJ21" i="322"/>
  <c r="AI21" i="322"/>
  <c r="AH21" i="322"/>
  <c r="AG21" i="322"/>
  <c r="AF21" i="322"/>
  <c r="AE21" i="322"/>
  <c r="AD21" i="322"/>
  <c r="AC21" i="322"/>
  <c r="AB21" i="322"/>
  <c r="AA21" i="322"/>
  <c r="Z21" i="322"/>
  <c r="Y21" i="322"/>
  <c r="X21" i="322"/>
  <c r="W21" i="322"/>
  <c r="V21" i="322"/>
  <c r="U21" i="322"/>
  <c r="T21" i="322"/>
  <c r="S21" i="322"/>
  <c r="R21" i="322"/>
  <c r="Q21" i="322"/>
  <c r="P21" i="322"/>
  <c r="O21" i="322"/>
  <c r="N21" i="322"/>
  <c r="M21" i="322"/>
  <c r="L21" i="322"/>
  <c r="K21" i="322"/>
  <c r="F21" i="322"/>
  <c r="AJ20" i="322"/>
  <c r="AI20" i="322"/>
  <c r="AH20" i="322"/>
  <c r="AG20" i="322"/>
  <c r="AF20" i="322"/>
  <c r="AE20" i="322"/>
  <c r="AD20" i="322"/>
  <c r="AC20" i="322"/>
  <c r="AB20" i="322"/>
  <c r="AA20" i="322"/>
  <c r="Z20" i="322"/>
  <c r="Y20" i="322"/>
  <c r="X20" i="322"/>
  <c r="W20" i="322"/>
  <c r="V20" i="322"/>
  <c r="U20" i="322"/>
  <c r="T20" i="322"/>
  <c r="S20" i="322"/>
  <c r="R20" i="322"/>
  <c r="Q20" i="322"/>
  <c r="P20" i="322"/>
  <c r="O20" i="322"/>
  <c r="N20" i="322"/>
  <c r="M20" i="322"/>
  <c r="L20" i="322"/>
  <c r="K20" i="322"/>
  <c r="F20" i="322"/>
  <c r="AI19" i="322"/>
  <c r="AH19" i="322"/>
  <c r="AG19" i="322"/>
  <c r="AJ19" i="322" s="1"/>
  <c r="F19" i="322" s="1"/>
  <c r="AE19" i="322"/>
  <c r="AD19" i="322"/>
  <c r="AC19" i="322"/>
  <c r="AB19" i="322"/>
  <c r="AA19" i="322"/>
  <c r="AF19" i="322" s="1"/>
  <c r="Y19" i="322"/>
  <c r="X19" i="322"/>
  <c r="W19" i="322"/>
  <c r="V19" i="322"/>
  <c r="Z19" i="322" s="1"/>
  <c r="T19" i="322"/>
  <c r="S19" i="322"/>
  <c r="R19" i="322"/>
  <c r="Q19" i="322"/>
  <c r="U19" i="322" s="1"/>
  <c r="O19" i="322"/>
  <c r="N19" i="322"/>
  <c r="M19" i="322"/>
  <c r="L19" i="322"/>
  <c r="K19" i="322"/>
  <c r="P19" i="322" s="1"/>
  <c r="AI18" i="322"/>
  <c r="AH18" i="322"/>
  <c r="AG18" i="322"/>
  <c r="AJ18" i="322" s="1"/>
  <c r="F18" i="322" s="1"/>
  <c r="AE18" i="322"/>
  <c r="AD18" i="322"/>
  <c r="AC18" i="322"/>
  <c r="AB18" i="322"/>
  <c r="AA18" i="322"/>
  <c r="AF18" i="322" s="1"/>
  <c r="Y18" i="322"/>
  <c r="X18" i="322"/>
  <c r="W18" i="322"/>
  <c r="V18" i="322"/>
  <c r="Z18" i="322" s="1"/>
  <c r="U18" i="322"/>
  <c r="T18" i="322"/>
  <c r="S18" i="322"/>
  <c r="R18" i="322"/>
  <c r="Q18" i="322"/>
  <c r="O18" i="322"/>
  <c r="N18" i="322"/>
  <c r="M18" i="322"/>
  <c r="L18" i="322"/>
  <c r="K18" i="322"/>
  <c r="P18" i="322" s="1"/>
  <c r="AI17" i="322"/>
  <c r="AH17" i="322"/>
  <c r="AG17" i="322"/>
  <c r="AJ17" i="322" s="1"/>
  <c r="F17" i="322" s="1"/>
  <c r="AF17" i="322"/>
  <c r="AE17" i="322"/>
  <c r="AD17" i="322"/>
  <c r="AC17" i="322"/>
  <c r="AB17" i="322"/>
  <c r="AA17" i="322"/>
  <c r="Y17" i="322"/>
  <c r="X17" i="322"/>
  <c r="W17" i="322"/>
  <c r="V17" i="322"/>
  <c r="Z17" i="322" s="1"/>
  <c r="U17" i="322"/>
  <c r="T17" i="322"/>
  <c r="S17" i="322"/>
  <c r="R17" i="322"/>
  <c r="Q17" i="322"/>
  <c r="P17" i="322"/>
  <c r="O17" i="322"/>
  <c r="N17" i="322"/>
  <c r="M17" i="322"/>
  <c r="L17" i="322"/>
  <c r="K17" i="322"/>
  <c r="AI16" i="322"/>
  <c r="AH16" i="322"/>
  <c r="AG16" i="322"/>
  <c r="AJ16" i="322" s="1"/>
  <c r="F16" i="322" s="1"/>
  <c r="AF16" i="322"/>
  <c r="AE16" i="322"/>
  <c r="AD16" i="322"/>
  <c r="AC16" i="322"/>
  <c r="AB16" i="322"/>
  <c r="AA16" i="322"/>
  <c r="Y16" i="322"/>
  <c r="X16" i="322"/>
  <c r="W16" i="322"/>
  <c r="V16" i="322"/>
  <c r="Z16" i="322" s="1"/>
  <c r="T16" i="322"/>
  <c r="S16" i="322"/>
  <c r="R16" i="322"/>
  <c r="Q16" i="322"/>
  <c r="U16" i="322" s="1"/>
  <c r="P16" i="322"/>
  <c r="O16" i="322"/>
  <c r="N16" i="322"/>
  <c r="M16" i="322"/>
  <c r="L16" i="322"/>
  <c r="K16" i="322"/>
  <c r="AI15" i="322"/>
  <c r="AH15" i="322"/>
  <c r="AG15" i="322"/>
  <c r="AF15" i="322"/>
  <c r="AE15" i="322"/>
  <c r="AD15" i="322"/>
  <c r="AC15" i="322"/>
  <c r="AB15" i="322"/>
  <c r="AA15" i="322"/>
  <c r="Y15" i="322"/>
  <c r="X15" i="322"/>
  <c r="W15" i="322"/>
  <c r="V15" i="322"/>
  <c r="Z15" i="322" s="1"/>
  <c r="T15" i="322"/>
  <c r="S15" i="322"/>
  <c r="U15" i="322" s="1"/>
  <c r="R15" i="322"/>
  <c r="Q15" i="322"/>
  <c r="O15" i="322"/>
  <c r="N15" i="322"/>
  <c r="M15" i="322"/>
  <c r="L15" i="322"/>
  <c r="K15" i="322"/>
  <c r="P15" i="322" s="1"/>
  <c r="AI14" i="322"/>
  <c r="AH14" i="322"/>
  <c r="AJ14" i="322" s="1"/>
  <c r="AG14" i="322"/>
  <c r="AE14" i="322"/>
  <c r="AD14" i="322"/>
  <c r="AC14" i="322"/>
  <c r="AF14" i="322" s="1"/>
  <c r="AB14" i="322"/>
  <c r="AA14" i="322"/>
  <c r="Y14" i="322"/>
  <c r="X14" i="322"/>
  <c r="Z14" i="322" s="1"/>
  <c r="F14" i="322" s="1"/>
  <c r="W14" i="322"/>
  <c r="V14" i="322"/>
  <c r="T14" i="322"/>
  <c r="S14" i="322"/>
  <c r="U14" i="322" s="1"/>
  <c r="R14" i="322"/>
  <c r="Q14" i="322"/>
  <c r="O14" i="322"/>
  <c r="N14" i="322"/>
  <c r="M14" i="322"/>
  <c r="P14" i="322" s="1"/>
  <c r="L14" i="322"/>
  <c r="K14" i="322"/>
  <c r="AI13" i="322"/>
  <c r="AJ13" i="322" s="1"/>
  <c r="AH13" i="322"/>
  <c r="AG13" i="322"/>
  <c r="AE13" i="322"/>
  <c r="AD13" i="322"/>
  <c r="AC13" i="322"/>
  <c r="AB13" i="322"/>
  <c r="AA13" i="322"/>
  <c r="Y13" i="322"/>
  <c r="X13" i="322"/>
  <c r="W13" i="322"/>
  <c r="V13" i="322"/>
  <c r="T13" i="322"/>
  <c r="U13" i="322" s="1"/>
  <c r="S13" i="322"/>
  <c r="R13" i="322"/>
  <c r="Q13" i="322"/>
  <c r="O13" i="322"/>
  <c r="N13" i="322"/>
  <c r="M13" i="322"/>
  <c r="L13" i="322"/>
  <c r="P13" i="322" s="1"/>
  <c r="K13" i="322"/>
  <c r="AI12" i="322"/>
  <c r="AH12" i="322"/>
  <c r="AJ12" i="322" s="1"/>
  <c r="AG12" i="322"/>
  <c r="AF12" i="322"/>
  <c r="AE12" i="322"/>
  <c r="AD12" i="322"/>
  <c r="AC12" i="322"/>
  <c r="AB12" i="322"/>
  <c r="AA12" i="322"/>
  <c r="Y12" i="322"/>
  <c r="X12" i="322"/>
  <c r="W12" i="322"/>
  <c r="V12" i="322"/>
  <c r="T12" i="322"/>
  <c r="S12" i="322"/>
  <c r="R12" i="322"/>
  <c r="Q12" i="322"/>
  <c r="O12" i="322"/>
  <c r="N12" i="322"/>
  <c r="M12" i="322"/>
  <c r="L12" i="322"/>
  <c r="P12" i="322" s="1"/>
  <c r="K12" i="322"/>
  <c r="AI11" i="322"/>
  <c r="AH11" i="322"/>
  <c r="AJ11" i="322" s="1"/>
  <c r="AG11" i="322"/>
  <c r="AE11" i="322"/>
  <c r="AD11" i="322"/>
  <c r="AC11" i="322"/>
  <c r="AF11" i="322" s="1"/>
  <c r="AB11" i="322"/>
  <c r="AA11" i="322"/>
  <c r="Y11" i="322"/>
  <c r="X11" i="322"/>
  <c r="W11" i="322"/>
  <c r="V11" i="322"/>
  <c r="T11" i="322"/>
  <c r="S11" i="322"/>
  <c r="R11" i="322"/>
  <c r="Q11" i="322"/>
  <c r="O11" i="322"/>
  <c r="N11" i="322"/>
  <c r="M11" i="322"/>
  <c r="P11" i="322" s="1"/>
  <c r="L11" i="322"/>
  <c r="K11" i="322"/>
  <c r="AJ10" i="322"/>
  <c r="AI10" i="322"/>
  <c r="AH10" i="322"/>
  <c r="AG10" i="322"/>
  <c r="AE10" i="322"/>
  <c r="AD10" i="322"/>
  <c r="AC10" i="322"/>
  <c r="AB10" i="322"/>
  <c r="AF10" i="322" s="1"/>
  <c r="AA10" i="322"/>
  <c r="Z10" i="322"/>
  <c r="F10" i="322" s="1"/>
  <c r="Y10" i="322"/>
  <c r="X10" i="322"/>
  <c r="W10" i="322"/>
  <c r="V10" i="322"/>
  <c r="T10" i="322"/>
  <c r="S10" i="322"/>
  <c r="R10" i="322"/>
  <c r="U10" i="322" s="1"/>
  <c r="Q10" i="322"/>
  <c r="O10" i="322"/>
  <c r="N10" i="322"/>
  <c r="M10" i="322"/>
  <c r="L10" i="322"/>
  <c r="P10" i="322" s="1"/>
  <c r="K10" i="322"/>
  <c r="AI9" i="322"/>
  <c r="AH9" i="322"/>
  <c r="AJ9" i="322" s="1"/>
  <c r="AG9" i="322"/>
  <c r="AE9" i="322"/>
  <c r="AD9" i="322"/>
  <c r="AC9" i="322"/>
  <c r="AF9" i="322" s="1"/>
  <c r="AB9" i="322"/>
  <c r="AA9" i="322"/>
  <c r="Y9" i="322"/>
  <c r="X9" i="322"/>
  <c r="Z9" i="322" s="1"/>
  <c r="F9" i="322" s="1"/>
  <c r="W9" i="322"/>
  <c r="V9" i="322"/>
  <c r="U9" i="322"/>
  <c r="T9" i="322"/>
  <c r="S9" i="322"/>
  <c r="R9" i="322"/>
  <c r="Q9" i="322"/>
  <c r="O9" i="322"/>
  <c r="N9" i="322"/>
  <c r="M9" i="322"/>
  <c r="P9" i="322" s="1"/>
  <c r="L9" i="322"/>
  <c r="K9" i="322"/>
  <c r="AI8" i="322"/>
  <c r="AH8" i="322"/>
  <c r="AJ8" i="322" s="1"/>
  <c r="AG8" i="322"/>
  <c r="AE8" i="322"/>
  <c r="AD8" i="322"/>
  <c r="AF8" i="322" s="1"/>
  <c r="AC8" i="322"/>
  <c r="AB8" i="322"/>
  <c r="AA8" i="322"/>
  <c r="Y8" i="322"/>
  <c r="X8" i="322"/>
  <c r="Z8" i="322" s="1"/>
  <c r="F8" i="322" s="1"/>
  <c r="W8" i="322"/>
  <c r="V8" i="322"/>
  <c r="T8" i="322"/>
  <c r="S8" i="322"/>
  <c r="R8" i="322"/>
  <c r="Q8" i="322"/>
  <c r="O8" i="322"/>
  <c r="N8" i="322"/>
  <c r="P8" i="322" s="1"/>
  <c r="M8" i="322"/>
  <c r="L8" i="322"/>
  <c r="K8" i="322"/>
  <c r="AI7" i="322"/>
  <c r="AH7" i="322"/>
  <c r="AJ7" i="322" s="1"/>
  <c r="AG7" i="322"/>
  <c r="AE7" i="322"/>
  <c r="AD7" i="322"/>
  <c r="AC7" i="322"/>
  <c r="AB7" i="322"/>
  <c r="AA7" i="322"/>
  <c r="Y7" i="322"/>
  <c r="X7" i="322"/>
  <c r="W7" i="322"/>
  <c r="Z7" i="322" s="1"/>
  <c r="F7" i="322" s="1"/>
  <c r="V7" i="322"/>
  <c r="T7" i="322"/>
  <c r="S7" i="322"/>
  <c r="R7" i="322"/>
  <c r="U7" i="322" s="1"/>
  <c r="Q7" i="322"/>
  <c r="O7" i="322"/>
  <c r="N7" i="322"/>
  <c r="M7" i="322"/>
  <c r="L7" i="322"/>
  <c r="K7" i="322"/>
  <c r="AI6" i="322"/>
  <c r="AH6" i="322"/>
  <c r="AJ6" i="322" s="1"/>
  <c r="AG6" i="322"/>
  <c r="AE6" i="322"/>
  <c r="AD6" i="322"/>
  <c r="AC6" i="322"/>
  <c r="AB6" i="322"/>
  <c r="AF6" i="322" s="1"/>
  <c r="AA6" i="322"/>
  <c r="Y6" i="322"/>
  <c r="X6" i="322"/>
  <c r="W6" i="322"/>
  <c r="Z6" i="322" s="1"/>
  <c r="F6" i="322" s="1"/>
  <c r="V6" i="322"/>
  <c r="T6" i="322"/>
  <c r="S6" i="322"/>
  <c r="R6" i="322"/>
  <c r="U6" i="322" s="1"/>
  <c r="Q6" i="322"/>
  <c r="O6" i="322"/>
  <c r="N6" i="322"/>
  <c r="M6" i="322"/>
  <c r="L6" i="322"/>
  <c r="P6" i="322" s="1"/>
  <c r="K6" i="322"/>
  <c r="AI5" i="322"/>
  <c r="AH5" i="322"/>
  <c r="AJ5" i="322" s="1"/>
  <c r="AG5" i="322"/>
  <c r="AE5" i="322"/>
  <c r="AD5" i="322"/>
  <c r="AC5" i="322"/>
  <c r="AB5" i="322"/>
  <c r="AA5" i="322"/>
  <c r="Y5" i="322"/>
  <c r="X5" i="322"/>
  <c r="W5" i="322"/>
  <c r="V5" i="322"/>
  <c r="U5" i="322"/>
  <c r="T5" i="322"/>
  <c r="S5" i="322"/>
  <c r="R5" i="322"/>
  <c r="Q5" i="322"/>
  <c r="O5" i="322"/>
  <c r="N5" i="322"/>
  <c r="M5" i="322"/>
  <c r="L5" i="322"/>
  <c r="P5" i="322" s="1"/>
  <c r="K5" i="322"/>
  <c r="AI4" i="322"/>
  <c r="AH4" i="322"/>
  <c r="AJ4" i="322" s="1"/>
  <c r="AG4" i="322"/>
  <c r="AE4" i="322"/>
  <c r="AD4" i="322"/>
  <c r="AF4" i="322" s="1"/>
  <c r="AC4" i="322"/>
  <c r="AB4" i="322"/>
  <c r="AA4" i="322"/>
  <c r="Y4" i="322"/>
  <c r="X4" i="322"/>
  <c r="Z4" i="322" s="1"/>
  <c r="F4" i="322" s="1"/>
  <c r="W4" i="322"/>
  <c r="V4" i="322"/>
  <c r="T4" i="322"/>
  <c r="S4" i="322"/>
  <c r="R4" i="322"/>
  <c r="Q4" i="322"/>
  <c r="O4" i="322"/>
  <c r="N4" i="322"/>
  <c r="P4" i="322" s="1"/>
  <c r="M4" i="322"/>
  <c r="L4" i="322"/>
  <c r="K4" i="322"/>
  <c r="D57" i="321"/>
  <c r="E54" i="321"/>
  <c r="E55" i="321" s="1"/>
  <c r="D54" i="321"/>
  <c r="D55" i="321" s="1"/>
  <c r="C54" i="321"/>
  <c r="C55" i="321" s="1"/>
  <c r="G55" i="321" s="1"/>
  <c r="D50" i="321"/>
  <c r="E47" i="321"/>
  <c r="D47" i="321"/>
  <c r="D49" i="321" s="1"/>
  <c r="AJ43" i="321"/>
  <c r="AI43" i="321"/>
  <c r="AH43" i="321"/>
  <c r="AG43" i="321"/>
  <c r="AF43" i="321"/>
  <c r="AE43" i="321"/>
  <c r="AD43" i="321"/>
  <c r="AC43" i="321"/>
  <c r="AB43" i="321"/>
  <c r="AA43" i="321"/>
  <c r="Z43" i="321"/>
  <c r="Y43" i="321"/>
  <c r="X43" i="321"/>
  <c r="W43" i="321"/>
  <c r="V43" i="321"/>
  <c r="U43" i="321"/>
  <c r="T43" i="321"/>
  <c r="S43" i="321"/>
  <c r="R43" i="321"/>
  <c r="Q43" i="321"/>
  <c r="P43" i="321"/>
  <c r="O43" i="321"/>
  <c r="N43" i="321"/>
  <c r="M43" i="321"/>
  <c r="L43" i="321"/>
  <c r="K43" i="321"/>
  <c r="F43" i="321"/>
  <c r="AJ42" i="321"/>
  <c r="AI42" i="321"/>
  <c r="AH42" i="321"/>
  <c r="AG42" i="321"/>
  <c r="AF42" i="321"/>
  <c r="AE42" i="321"/>
  <c r="AD42" i="321"/>
  <c r="AC42" i="321"/>
  <c r="AB42" i="321"/>
  <c r="AA42" i="321"/>
  <c r="Z42" i="321"/>
  <c r="Y42" i="321"/>
  <c r="X42" i="321"/>
  <c r="W42" i="321"/>
  <c r="V42" i="321"/>
  <c r="U42" i="321"/>
  <c r="T42" i="321"/>
  <c r="S42" i="321"/>
  <c r="R42" i="321"/>
  <c r="Q42" i="321"/>
  <c r="P42" i="321"/>
  <c r="O42" i="321"/>
  <c r="N42" i="321"/>
  <c r="M42" i="321"/>
  <c r="L42" i="321"/>
  <c r="K42" i="321"/>
  <c r="F42" i="321"/>
  <c r="AJ41" i="321"/>
  <c r="AI41" i="321"/>
  <c r="AH41" i="321"/>
  <c r="AG41" i="321"/>
  <c r="AF41" i="321"/>
  <c r="AE41" i="321"/>
  <c r="AD41" i="321"/>
  <c r="AC41" i="321"/>
  <c r="AB41" i="321"/>
  <c r="AA41" i="321"/>
  <c r="Z41" i="321"/>
  <c r="Y41" i="321"/>
  <c r="X41" i="321"/>
  <c r="W41" i="321"/>
  <c r="V41" i="321"/>
  <c r="U41" i="321"/>
  <c r="T41" i="321"/>
  <c r="S41" i="321"/>
  <c r="R41" i="321"/>
  <c r="Q41" i="321"/>
  <c r="P41" i="321"/>
  <c r="O41" i="321"/>
  <c r="N41" i="321"/>
  <c r="M41" i="321"/>
  <c r="L41" i="321"/>
  <c r="K41" i="321"/>
  <c r="F41" i="321"/>
  <c r="AJ40" i="321"/>
  <c r="AI40" i="321"/>
  <c r="AH40" i="321"/>
  <c r="AG40" i="321"/>
  <c r="AF40" i="321"/>
  <c r="AE40" i="321"/>
  <c r="AD40" i="321"/>
  <c r="AC40" i="321"/>
  <c r="AB40" i="321"/>
  <c r="AA40" i="321"/>
  <c r="Z40" i="321"/>
  <c r="Y40" i="321"/>
  <c r="X40" i="321"/>
  <c r="W40" i="321"/>
  <c r="V40" i="321"/>
  <c r="U40" i="321"/>
  <c r="T40" i="321"/>
  <c r="S40" i="321"/>
  <c r="R40" i="321"/>
  <c r="Q40" i="321"/>
  <c r="P40" i="321"/>
  <c r="O40" i="321"/>
  <c r="N40" i="321"/>
  <c r="M40" i="321"/>
  <c r="L40" i="321"/>
  <c r="K40" i="321"/>
  <c r="F40" i="321"/>
  <c r="AJ39" i="321"/>
  <c r="AI39" i="321"/>
  <c r="AH39" i="321"/>
  <c r="AG39" i="321"/>
  <c r="AF39" i="321"/>
  <c r="AE39" i="321"/>
  <c r="AD39" i="321"/>
  <c r="AC39" i="321"/>
  <c r="AB39" i="321"/>
  <c r="AA39" i="321"/>
  <c r="Z39" i="321"/>
  <c r="Y39" i="321"/>
  <c r="X39" i="321"/>
  <c r="W39" i="321"/>
  <c r="V39" i="321"/>
  <c r="U39" i="321"/>
  <c r="T39" i="321"/>
  <c r="S39" i="321"/>
  <c r="R39" i="321"/>
  <c r="Q39" i="321"/>
  <c r="P39" i="321"/>
  <c r="O39" i="321"/>
  <c r="N39" i="321"/>
  <c r="M39" i="321"/>
  <c r="L39" i="321"/>
  <c r="K39" i="321"/>
  <c r="F39" i="321"/>
  <c r="AJ38" i="321"/>
  <c r="AI38" i="321"/>
  <c r="AH38" i="321"/>
  <c r="AG38" i="321"/>
  <c r="AF38" i="321"/>
  <c r="AE38" i="321"/>
  <c r="AD38" i="321"/>
  <c r="AC38" i="321"/>
  <c r="AB38" i="321"/>
  <c r="AA38" i="321"/>
  <c r="Z38" i="321"/>
  <c r="Y38" i="321"/>
  <c r="X38" i="321"/>
  <c r="W38" i="321"/>
  <c r="V38" i="321"/>
  <c r="U38" i="321"/>
  <c r="T38" i="321"/>
  <c r="S38" i="321"/>
  <c r="R38" i="321"/>
  <c r="Q38" i="321"/>
  <c r="P38" i="321"/>
  <c r="O38" i="321"/>
  <c r="N38" i="321"/>
  <c r="M38" i="321"/>
  <c r="L38" i="321"/>
  <c r="K38" i="321"/>
  <c r="F38" i="321"/>
  <c r="AJ37" i="321"/>
  <c r="AI37" i="321"/>
  <c r="AH37" i="321"/>
  <c r="AG37" i="321"/>
  <c r="AF37" i="321"/>
  <c r="AE37" i="321"/>
  <c r="AD37" i="321"/>
  <c r="AC37" i="321"/>
  <c r="AB37" i="321"/>
  <c r="AA37" i="321"/>
  <c r="Z37" i="321"/>
  <c r="Y37" i="321"/>
  <c r="X37" i="321"/>
  <c r="W37" i="321"/>
  <c r="V37" i="321"/>
  <c r="U37" i="321"/>
  <c r="T37" i="321"/>
  <c r="S37" i="321"/>
  <c r="R37" i="321"/>
  <c r="Q37" i="321"/>
  <c r="P37" i="321"/>
  <c r="O37" i="321"/>
  <c r="N37" i="321"/>
  <c r="M37" i="321"/>
  <c r="L37" i="321"/>
  <c r="K37" i="321"/>
  <c r="F37" i="321"/>
  <c r="AJ36" i="321"/>
  <c r="AI36" i="321"/>
  <c r="AH36" i="321"/>
  <c r="AG36" i="321"/>
  <c r="AF36" i="321"/>
  <c r="AE36" i="321"/>
  <c r="AD36" i="321"/>
  <c r="AC36" i="321"/>
  <c r="AB36" i="321"/>
  <c r="AA36" i="321"/>
  <c r="Z36" i="321"/>
  <c r="Y36" i="321"/>
  <c r="X36" i="321"/>
  <c r="W36" i="321"/>
  <c r="V36" i="321"/>
  <c r="U36" i="321"/>
  <c r="T36" i="321"/>
  <c r="S36" i="321"/>
  <c r="R36" i="321"/>
  <c r="Q36" i="321"/>
  <c r="P36" i="321"/>
  <c r="O36" i="321"/>
  <c r="N36" i="321"/>
  <c r="M36" i="321"/>
  <c r="L36" i="321"/>
  <c r="K36" i="321"/>
  <c r="F36" i="321"/>
  <c r="AJ35" i="321"/>
  <c r="AI35" i="321"/>
  <c r="AH35" i="321"/>
  <c r="AG35" i="321"/>
  <c r="AF35" i="321"/>
  <c r="AE35" i="321"/>
  <c r="AD35" i="321"/>
  <c r="AC35" i="321"/>
  <c r="AB35" i="321"/>
  <c r="AA35" i="321"/>
  <c r="Z35" i="321"/>
  <c r="Y35" i="321"/>
  <c r="X35" i="321"/>
  <c r="W35" i="321"/>
  <c r="V35" i="321"/>
  <c r="U35" i="321"/>
  <c r="T35" i="321"/>
  <c r="S35" i="321"/>
  <c r="R35" i="321"/>
  <c r="Q35" i="321"/>
  <c r="P35" i="321"/>
  <c r="O35" i="321"/>
  <c r="N35" i="321"/>
  <c r="M35" i="321"/>
  <c r="L35" i="321"/>
  <c r="K35" i="321"/>
  <c r="F35" i="321"/>
  <c r="AJ34" i="321"/>
  <c r="AI34" i="321"/>
  <c r="AH34" i="321"/>
  <c r="AG34" i="321"/>
  <c r="AF34" i="321"/>
  <c r="AE34" i="321"/>
  <c r="AD34" i="321"/>
  <c r="AC34" i="321"/>
  <c r="AB34" i="321"/>
  <c r="AA34" i="321"/>
  <c r="Z34" i="321"/>
  <c r="Y34" i="321"/>
  <c r="X34" i="321"/>
  <c r="W34" i="321"/>
  <c r="V34" i="321"/>
  <c r="U34" i="321"/>
  <c r="T34" i="321"/>
  <c r="S34" i="321"/>
  <c r="R34" i="321"/>
  <c r="Q34" i="321"/>
  <c r="P34" i="321"/>
  <c r="O34" i="321"/>
  <c r="N34" i="321"/>
  <c r="M34" i="321"/>
  <c r="L34" i="321"/>
  <c r="K34" i="321"/>
  <c r="F34" i="321"/>
  <c r="AJ33" i="321"/>
  <c r="AI33" i="321"/>
  <c r="AH33" i="321"/>
  <c r="AG33" i="321"/>
  <c r="AF33" i="321"/>
  <c r="AE33" i="321"/>
  <c r="AD33" i="321"/>
  <c r="AC33" i="321"/>
  <c r="AB33" i="321"/>
  <c r="AA33" i="321"/>
  <c r="Z33" i="321"/>
  <c r="Y33" i="321"/>
  <c r="X33" i="321"/>
  <c r="W33" i="321"/>
  <c r="V33" i="321"/>
  <c r="U33" i="321"/>
  <c r="T33" i="321"/>
  <c r="S33" i="321"/>
  <c r="R33" i="321"/>
  <c r="Q33" i="321"/>
  <c r="P33" i="321"/>
  <c r="O33" i="321"/>
  <c r="N33" i="321"/>
  <c r="M33" i="321"/>
  <c r="L33" i="321"/>
  <c r="K33" i="321"/>
  <c r="F33" i="321"/>
  <c r="AJ32" i="321"/>
  <c r="AI32" i="321"/>
  <c r="AH32" i="321"/>
  <c r="AG32" i="321"/>
  <c r="AF32" i="321"/>
  <c r="AE32" i="321"/>
  <c r="AD32" i="321"/>
  <c r="AC32" i="321"/>
  <c r="AB32" i="321"/>
  <c r="AA32" i="321"/>
  <c r="Z32" i="321"/>
  <c r="Y32" i="321"/>
  <c r="X32" i="321"/>
  <c r="W32" i="321"/>
  <c r="V32" i="321"/>
  <c r="U32" i="321"/>
  <c r="T32" i="321"/>
  <c r="S32" i="321"/>
  <c r="R32" i="321"/>
  <c r="Q32" i="321"/>
  <c r="P32" i="321"/>
  <c r="O32" i="321"/>
  <c r="N32" i="321"/>
  <c r="M32" i="321"/>
  <c r="L32" i="321"/>
  <c r="K32" i="321"/>
  <c r="F32" i="321"/>
  <c r="AJ31" i="321"/>
  <c r="AI31" i="321"/>
  <c r="AH31" i="321"/>
  <c r="AG31" i="321"/>
  <c r="AF31" i="321"/>
  <c r="AE31" i="321"/>
  <c r="AD31" i="321"/>
  <c r="AC31" i="321"/>
  <c r="AB31" i="321"/>
  <c r="AA31" i="321"/>
  <c r="Z31" i="321"/>
  <c r="Y31" i="321"/>
  <c r="X31" i="321"/>
  <c r="W31" i="321"/>
  <c r="V31" i="321"/>
  <c r="U31" i="321"/>
  <c r="T31" i="321"/>
  <c r="S31" i="321"/>
  <c r="R31" i="321"/>
  <c r="Q31" i="321"/>
  <c r="P31" i="321"/>
  <c r="O31" i="321"/>
  <c r="N31" i="321"/>
  <c r="M31" i="321"/>
  <c r="L31" i="321"/>
  <c r="K31" i="321"/>
  <c r="F31" i="321"/>
  <c r="AJ30" i="321"/>
  <c r="AI30" i="321"/>
  <c r="AH30" i="321"/>
  <c r="AG30" i="321"/>
  <c r="AF30" i="321"/>
  <c r="AE30" i="321"/>
  <c r="AD30" i="321"/>
  <c r="AC30" i="321"/>
  <c r="AB30" i="321"/>
  <c r="AA30" i="321"/>
  <c r="Z30" i="321"/>
  <c r="Y30" i="321"/>
  <c r="X30" i="321"/>
  <c r="W30" i="321"/>
  <c r="V30" i="321"/>
  <c r="U30" i="321"/>
  <c r="T30" i="321"/>
  <c r="S30" i="321"/>
  <c r="R30" i="321"/>
  <c r="Q30" i="321"/>
  <c r="P30" i="321"/>
  <c r="O30" i="321"/>
  <c r="N30" i="321"/>
  <c r="M30" i="321"/>
  <c r="L30" i="321"/>
  <c r="K30" i="321"/>
  <c r="F30" i="321"/>
  <c r="AJ29" i="321"/>
  <c r="AI29" i="321"/>
  <c r="AH29" i="321"/>
  <c r="AG29" i="321"/>
  <c r="AF29" i="321"/>
  <c r="AE29" i="321"/>
  <c r="AD29" i="321"/>
  <c r="AC29" i="321"/>
  <c r="AB29" i="321"/>
  <c r="AA29" i="321"/>
  <c r="Z29" i="321"/>
  <c r="Y29" i="321"/>
  <c r="X29" i="321"/>
  <c r="W29" i="321"/>
  <c r="V29" i="321"/>
  <c r="U29" i="321"/>
  <c r="T29" i="321"/>
  <c r="S29" i="321"/>
  <c r="R29" i="321"/>
  <c r="Q29" i="321"/>
  <c r="P29" i="321"/>
  <c r="O29" i="321"/>
  <c r="N29" i="321"/>
  <c r="M29" i="321"/>
  <c r="L29" i="321"/>
  <c r="K29" i="321"/>
  <c r="F29" i="321"/>
  <c r="AJ28" i="321"/>
  <c r="AI28" i="321"/>
  <c r="AH28" i="321"/>
  <c r="AG28" i="321"/>
  <c r="AF28" i="321"/>
  <c r="AE28" i="321"/>
  <c r="AD28" i="321"/>
  <c r="AC28" i="321"/>
  <c r="AB28" i="321"/>
  <c r="AA28" i="321"/>
  <c r="Z28" i="321"/>
  <c r="Y28" i="321"/>
  <c r="X28" i="321"/>
  <c r="W28" i="321"/>
  <c r="V28" i="321"/>
  <c r="U28" i="321"/>
  <c r="T28" i="321"/>
  <c r="S28" i="321"/>
  <c r="R28" i="321"/>
  <c r="Q28" i="321"/>
  <c r="P28" i="321"/>
  <c r="O28" i="321"/>
  <c r="N28" i="321"/>
  <c r="M28" i="321"/>
  <c r="L28" i="321"/>
  <c r="K28" i="321"/>
  <c r="F28" i="321"/>
  <c r="AJ27" i="321"/>
  <c r="AI27" i="321"/>
  <c r="AH27" i="321"/>
  <c r="AG27" i="321"/>
  <c r="AF27" i="321"/>
  <c r="AE27" i="321"/>
  <c r="AD27" i="321"/>
  <c r="AC27" i="321"/>
  <c r="AB27" i="321"/>
  <c r="AA27" i="321"/>
  <c r="Z27" i="321"/>
  <c r="Y27" i="321"/>
  <c r="X27" i="321"/>
  <c r="W27" i="321"/>
  <c r="V27" i="321"/>
  <c r="U27" i="321"/>
  <c r="T27" i="321"/>
  <c r="S27" i="321"/>
  <c r="R27" i="321"/>
  <c r="Q27" i="321"/>
  <c r="P27" i="321"/>
  <c r="O27" i="321"/>
  <c r="N27" i="321"/>
  <c r="M27" i="321"/>
  <c r="L27" i="321"/>
  <c r="K27" i="321"/>
  <c r="F27" i="321"/>
  <c r="AJ26" i="321"/>
  <c r="AI26" i="321"/>
  <c r="AH26" i="321"/>
  <c r="AG26" i="321"/>
  <c r="AF26" i="321"/>
  <c r="AE26" i="321"/>
  <c r="AD26" i="321"/>
  <c r="AC26" i="321"/>
  <c r="AB26" i="321"/>
  <c r="AA26" i="321"/>
  <c r="Z26" i="321"/>
  <c r="Y26" i="321"/>
  <c r="X26" i="321"/>
  <c r="W26" i="321"/>
  <c r="V26" i="321"/>
  <c r="U26" i="321"/>
  <c r="T26" i="321"/>
  <c r="S26" i="321"/>
  <c r="R26" i="321"/>
  <c r="Q26" i="321"/>
  <c r="P26" i="321"/>
  <c r="O26" i="321"/>
  <c r="N26" i="321"/>
  <c r="M26" i="321"/>
  <c r="L26" i="321"/>
  <c r="K26" i="321"/>
  <c r="F26" i="321"/>
  <c r="AJ25" i="321"/>
  <c r="AI25" i="321"/>
  <c r="AH25" i="321"/>
  <c r="AG25" i="321"/>
  <c r="AF25" i="321"/>
  <c r="AE25" i="321"/>
  <c r="AD25" i="321"/>
  <c r="AC25" i="321"/>
  <c r="AB25" i="321"/>
  <c r="AA25" i="321"/>
  <c r="Z25" i="321"/>
  <c r="Y25" i="321"/>
  <c r="X25" i="321"/>
  <c r="W25" i="321"/>
  <c r="V25" i="321"/>
  <c r="U25" i="321"/>
  <c r="T25" i="321"/>
  <c r="S25" i="321"/>
  <c r="R25" i="321"/>
  <c r="Q25" i="321"/>
  <c r="P25" i="321"/>
  <c r="O25" i="321"/>
  <c r="N25" i="321"/>
  <c r="M25" i="321"/>
  <c r="L25" i="321"/>
  <c r="K25" i="321"/>
  <c r="F25" i="321"/>
  <c r="AJ24" i="321"/>
  <c r="AI24" i="321"/>
  <c r="AH24" i="321"/>
  <c r="AG24" i="321"/>
  <c r="AF24" i="321"/>
  <c r="AE24" i="321"/>
  <c r="AD24" i="321"/>
  <c r="AC24" i="321"/>
  <c r="AB24" i="321"/>
  <c r="AA24" i="321"/>
  <c r="Z24" i="321"/>
  <c r="Y24" i="321"/>
  <c r="X24" i="321"/>
  <c r="W24" i="321"/>
  <c r="V24" i="321"/>
  <c r="U24" i="321"/>
  <c r="T24" i="321"/>
  <c r="S24" i="321"/>
  <c r="R24" i="321"/>
  <c r="Q24" i="321"/>
  <c r="P24" i="321"/>
  <c r="O24" i="321"/>
  <c r="N24" i="321"/>
  <c r="M24" i="321"/>
  <c r="L24" i="321"/>
  <c r="K24" i="321"/>
  <c r="F24" i="321"/>
  <c r="AJ23" i="321"/>
  <c r="AI23" i="321"/>
  <c r="AH23" i="321"/>
  <c r="AG23" i="321"/>
  <c r="AF23" i="321"/>
  <c r="AE23" i="321"/>
  <c r="AD23" i="321"/>
  <c r="AC23" i="321"/>
  <c r="AB23" i="321"/>
  <c r="AA23" i="321"/>
  <c r="Z23" i="321"/>
  <c r="Y23" i="321"/>
  <c r="X23" i="321"/>
  <c r="W23" i="321"/>
  <c r="V23" i="321"/>
  <c r="U23" i="321"/>
  <c r="T23" i="321"/>
  <c r="S23" i="321"/>
  <c r="R23" i="321"/>
  <c r="Q23" i="321"/>
  <c r="P23" i="321"/>
  <c r="O23" i="321"/>
  <c r="N23" i="321"/>
  <c r="M23" i="321"/>
  <c r="L23" i="321"/>
  <c r="K23" i="321"/>
  <c r="F23" i="321"/>
  <c r="AJ22" i="321"/>
  <c r="AI22" i="321"/>
  <c r="AH22" i="321"/>
  <c r="AG22" i="321"/>
  <c r="AF22" i="321"/>
  <c r="AE22" i="321"/>
  <c r="AD22" i="321"/>
  <c r="AC22" i="321"/>
  <c r="AB22" i="321"/>
  <c r="AA22" i="321"/>
  <c r="Z22" i="321"/>
  <c r="Y22" i="321"/>
  <c r="X22" i="321"/>
  <c r="W22" i="321"/>
  <c r="V22" i="321"/>
  <c r="U22" i="321"/>
  <c r="T22" i="321"/>
  <c r="S22" i="321"/>
  <c r="R22" i="321"/>
  <c r="Q22" i="321"/>
  <c r="P22" i="321"/>
  <c r="O22" i="321"/>
  <c r="N22" i="321"/>
  <c r="M22" i="321"/>
  <c r="L22" i="321"/>
  <c r="K22" i="321"/>
  <c r="F22" i="321"/>
  <c r="AJ21" i="321"/>
  <c r="AI21" i="321"/>
  <c r="AH21" i="321"/>
  <c r="AG21" i="321"/>
  <c r="AF21" i="321"/>
  <c r="AE21" i="321"/>
  <c r="AD21" i="321"/>
  <c r="AC21" i="321"/>
  <c r="AB21" i="321"/>
  <c r="AA21" i="321"/>
  <c r="Z21" i="321"/>
  <c r="Y21" i="321"/>
  <c r="X21" i="321"/>
  <c r="W21" i="321"/>
  <c r="V21" i="321"/>
  <c r="U21" i="321"/>
  <c r="T21" i="321"/>
  <c r="S21" i="321"/>
  <c r="R21" i="321"/>
  <c r="Q21" i="321"/>
  <c r="P21" i="321"/>
  <c r="O21" i="321"/>
  <c r="N21" i="321"/>
  <c r="M21" i="321"/>
  <c r="L21" i="321"/>
  <c r="K21" i="321"/>
  <c r="F21" i="321"/>
  <c r="AJ20" i="321"/>
  <c r="AI20" i="321"/>
  <c r="AH20" i="321"/>
  <c r="AG20" i="321"/>
  <c r="AF20" i="321"/>
  <c r="AE20" i="321"/>
  <c r="AD20" i="321"/>
  <c r="AC20" i="321"/>
  <c r="AB20" i="321"/>
  <c r="AA20" i="321"/>
  <c r="Z20" i="321"/>
  <c r="Y20" i="321"/>
  <c r="X20" i="321"/>
  <c r="W20" i="321"/>
  <c r="V20" i="321"/>
  <c r="U20" i="321"/>
  <c r="T20" i="321"/>
  <c r="S20" i="321"/>
  <c r="R20" i="321"/>
  <c r="Q20" i="321"/>
  <c r="P20" i="321"/>
  <c r="O20" i="321"/>
  <c r="N20" i="321"/>
  <c r="M20" i="321"/>
  <c r="L20" i="321"/>
  <c r="K20" i="321"/>
  <c r="F20" i="321"/>
  <c r="AI19" i="321"/>
  <c r="AH19" i="321"/>
  <c r="AG19" i="321"/>
  <c r="AJ19" i="321" s="1"/>
  <c r="F19" i="321" s="1"/>
  <c r="AE19" i="321"/>
  <c r="AD19" i="321"/>
  <c r="AC19" i="321"/>
  <c r="AB19" i="321"/>
  <c r="AA19" i="321"/>
  <c r="AF19" i="321" s="1"/>
  <c r="Y19" i="321"/>
  <c r="X19" i="321"/>
  <c r="W19" i="321"/>
  <c r="V19" i="321"/>
  <c r="Z19" i="321" s="1"/>
  <c r="T19" i="321"/>
  <c r="S19" i="321"/>
  <c r="R19" i="321"/>
  <c r="Q19" i="321"/>
  <c r="U19" i="321" s="1"/>
  <c r="O19" i="321"/>
  <c r="N19" i="321"/>
  <c r="M19" i="321"/>
  <c r="L19" i="321"/>
  <c r="K19" i="321"/>
  <c r="P19" i="321" s="1"/>
  <c r="AI18" i="321"/>
  <c r="AH18" i="321"/>
  <c r="AG18" i="321"/>
  <c r="AJ18" i="321" s="1"/>
  <c r="F18" i="321" s="1"/>
  <c r="AE18" i="321"/>
  <c r="AD18" i="321"/>
  <c r="AC18" i="321"/>
  <c r="AB18" i="321"/>
  <c r="AA18" i="321"/>
  <c r="AF18" i="321" s="1"/>
  <c r="Y18" i="321"/>
  <c r="X18" i="321"/>
  <c r="W18" i="321"/>
  <c r="V18" i="321"/>
  <c r="Z18" i="321" s="1"/>
  <c r="T18" i="321"/>
  <c r="S18" i="321"/>
  <c r="R18" i="321"/>
  <c r="Q18" i="321"/>
  <c r="U18" i="321" s="1"/>
  <c r="O18" i="321"/>
  <c r="N18" i="321"/>
  <c r="M18" i="321"/>
  <c r="L18" i="321"/>
  <c r="K18" i="321"/>
  <c r="P18" i="321" s="1"/>
  <c r="AI17" i="321"/>
  <c r="AH17" i="321"/>
  <c r="AG17" i="321"/>
  <c r="AJ17" i="321" s="1"/>
  <c r="AE17" i="321"/>
  <c r="AD17" i="321"/>
  <c r="AC17" i="321"/>
  <c r="AB17" i="321"/>
  <c r="AA17" i="321"/>
  <c r="AF17" i="321" s="1"/>
  <c r="Y17" i="321"/>
  <c r="X17" i="321"/>
  <c r="W17" i="321"/>
  <c r="Z17" i="321" s="1"/>
  <c r="V17" i="321"/>
  <c r="T17" i="321"/>
  <c r="S17" i="321"/>
  <c r="R17" i="321"/>
  <c r="Q17" i="321"/>
  <c r="U17" i="321" s="1"/>
  <c r="O17" i="321"/>
  <c r="N17" i="321"/>
  <c r="M17" i="321"/>
  <c r="L17" i="321"/>
  <c r="K17" i="321"/>
  <c r="P17" i="321" s="1"/>
  <c r="AI16" i="321"/>
  <c r="AH16" i="321"/>
  <c r="AG16" i="321"/>
  <c r="AE16" i="321"/>
  <c r="AD16" i="321"/>
  <c r="AC16" i="321"/>
  <c r="AB16" i="321"/>
  <c r="AA16" i="321"/>
  <c r="AF16" i="321" s="1"/>
  <c r="Y16" i="321"/>
  <c r="X16" i="321"/>
  <c r="W16" i="321"/>
  <c r="V16" i="321"/>
  <c r="Z16" i="321" s="1"/>
  <c r="T16" i="321"/>
  <c r="S16" i="321"/>
  <c r="R16" i="321"/>
  <c r="Q16" i="321"/>
  <c r="O16" i="321"/>
  <c r="N16" i="321"/>
  <c r="M16" i="321"/>
  <c r="L16" i="321"/>
  <c r="K16" i="321"/>
  <c r="P16" i="321" s="1"/>
  <c r="AI15" i="321"/>
  <c r="AH15" i="321"/>
  <c r="AG15" i="321"/>
  <c r="AE15" i="321"/>
  <c r="AD15" i="321"/>
  <c r="AC15" i="321"/>
  <c r="AB15" i="321"/>
  <c r="AA15" i="321"/>
  <c r="Y15" i="321"/>
  <c r="X15" i="321"/>
  <c r="W15" i="321"/>
  <c r="V15" i="321"/>
  <c r="Z15" i="321" s="1"/>
  <c r="T15" i="321"/>
  <c r="S15" i="321"/>
  <c r="R15" i="321"/>
  <c r="Q15" i="321"/>
  <c r="U15" i="321" s="1"/>
  <c r="O15" i="321"/>
  <c r="N15" i="321"/>
  <c r="M15" i="321"/>
  <c r="L15" i="321"/>
  <c r="K15" i="321"/>
  <c r="AI14" i="321"/>
  <c r="AH14" i="321"/>
  <c r="AG14" i="321"/>
  <c r="AE14" i="321"/>
  <c r="AD14" i="321"/>
  <c r="AC14" i="321"/>
  <c r="AB14" i="321"/>
  <c r="AA14" i="321"/>
  <c r="AF14" i="321" s="1"/>
  <c r="Y14" i="321"/>
  <c r="X14" i="321"/>
  <c r="W14" i="321"/>
  <c r="V14" i="321"/>
  <c r="T14" i="321"/>
  <c r="S14" i="321"/>
  <c r="R14" i="321"/>
  <c r="Q14" i="321"/>
  <c r="O14" i="321"/>
  <c r="N14" i="321"/>
  <c r="M14" i="321"/>
  <c r="L14" i="321"/>
  <c r="K14" i="321"/>
  <c r="AI13" i="321"/>
  <c r="AH13" i="321"/>
  <c r="AJ13" i="321" s="1"/>
  <c r="AG13" i="321"/>
  <c r="AE13" i="321"/>
  <c r="AD13" i="321"/>
  <c r="AC13" i="321"/>
  <c r="AB13" i="321"/>
  <c r="AA13" i="321"/>
  <c r="Y13" i="321"/>
  <c r="X13" i="321"/>
  <c r="W13" i="321"/>
  <c r="V13" i="321"/>
  <c r="T13" i="321"/>
  <c r="S13" i="321"/>
  <c r="U13" i="321" s="1"/>
  <c r="R13" i="321"/>
  <c r="Q13" i="321"/>
  <c r="O13" i="321"/>
  <c r="N13" i="321"/>
  <c r="M13" i="321"/>
  <c r="L13" i="321"/>
  <c r="K13" i="321"/>
  <c r="AI12" i="321"/>
  <c r="AH12" i="321"/>
  <c r="AJ12" i="321" s="1"/>
  <c r="AG12" i="321"/>
  <c r="AE12" i="321"/>
  <c r="AD12" i="321"/>
  <c r="AC12" i="321"/>
  <c r="AB12" i="321"/>
  <c r="AA12" i="321"/>
  <c r="Y12" i="321"/>
  <c r="X12" i="321"/>
  <c r="W12" i="321"/>
  <c r="V12" i="321"/>
  <c r="T12" i="321"/>
  <c r="S12" i="321"/>
  <c r="R12" i="321"/>
  <c r="Q12" i="321"/>
  <c r="O12" i="321"/>
  <c r="N12" i="321"/>
  <c r="M12" i="321"/>
  <c r="L12" i="321"/>
  <c r="K12" i="321"/>
  <c r="AI11" i="321"/>
  <c r="AH11" i="321"/>
  <c r="AJ11" i="321" s="1"/>
  <c r="AG11" i="321"/>
  <c r="AE11" i="321"/>
  <c r="AD11" i="321"/>
  <c r="AC11" i="321"/>
  <c r="AB11" i="321"/>
  <c r="AA11" i="321"/>
  <c r="Y11" i="321"/>
  <c r="X11" i="321"/>
  <c r="W11" i="321"/>
  <c r="Z11" i="321" s="1"/>
  <c r="F11" i="321" s="1"/>
  <c r="V11" i="321"/>
  <c r="T11" i="321"/>
  <c r="S11" i="321"/>
  <c r="R11" i="321"/>
  <c r="Q11" i="321"/>
  <c r="O11" i="321"/>
  <c r="N11" i="321"/>
  <c r="M11" i="321"/>
  <c r="L11" i="321"/>
  <c r="K11" i="321"/>
  <c r="AI10" i="321"/>
  <c r="AH10" i="321"/>
  <c r="AJ10" i="321" s="1"/>
  <c r="AG10" i="321"/>
  <c r="AE10" i="321"/>
  <c r="AD10" i="321"/>
  <c r="AC10" i="321"/>
  <c r="AB10" i="321"/>
  <c r="AF10" i="321" s="1"/>
  <c r="AA10" i="321"/>
  <c r="Y10" i="321"/>
  <c r="X10" i="321"/>
  <c r="W10" i="321"/>
  <c r="Z10" i="321" s="1"/>
  <c r="F10" i="321" s="1"/>
  <c r="V10" i="321"/>
  <c r="T10" i="321"/>
  <c r="S10" i="321"/>
  <c r="R10" i="321"/>
  <c r="U10" i="321" s="1"/>
  <c r="Q10" i="321"/>
  <c r="O10" i="321"/>
  <c r="N10" i="321"/>
  <c r="M10" i="321"/>
  <c r="L10" i="321"/>
  <c r="P10" i="321" s="1"/>
  <c r="K10" i="321"/>
  <c r="AI9" i="321"/>
  <c r="AH9" i="321"/>
  <c r="AG9" i="321"/>
  <c r="AE9" i="321"/>
  <c r="AD9" i="321"/>
  <c r="AC9" i="321"/>
  <c r="AF9" i="321" s="1"/>
  <c r="AB9" i="321"/>
  <c r="AA9" i="321"/>
  <c r="Y9" i="321"/>
  <c r="X9" i="321"/>
  <c r="W9" i="321"/>
  <c r="V9" i="321"/>
  <c r="T9" i="321"/>
  <c r="S9" i="321"/>
  <c r="U9" i="321" s="1"/>
  <c r="R9" i="321"/>
  <c r="Q9" i="321"/>
  <c r="O9" i="321"/>
  <c r="N9" i="321"/>
  <c r="M9" i="321"/>
  <c r="P9" i="321" s="1"/>
  <c r="L9" i="321"/>
  <c r="K9" i="321"/>
  <c r="AI8" i="321"/>
  <c r="AH8" i="321"/>
  <c r="AJ8" i="321" s="1"/>
  <c r="AG8" i="321"/>
  <c r="AE8" i="321"/>
  <c r="AD8" i="321"/>
  <c r="AF8" i="321" s="1"/>
  <c r="AC8" i="321"/>
  <c r="AB8" i="321"/>
  <c r="AA8" i="321"/>
  <c r="Y8" i="321"/>
  <c r="X8" i="321"/>
  <c r="Z8" i="321" s="1"/>
  <c r="F8" i="321" s="1"/>
  <c r="W8" i="321"/>
  <c r="V8" i="321"/>
  <c r="T8" i="321"/>
  <c r="S8" i="321"/>
  <c r="R8" i="321"/>
  <c r="Q8" i="321"/>
  <c r="O8" i="321"/>
  <c r="N8" i="321"/>
  <c r="P8" i="321" s="1"/>
  <c r="M8" i="321"/>
  <c r="L8" i="321"/>
  <c r="K8" i="321"/>
  <c r="AI7" i="321"/>
  <c r="AH7" i="321"/>
  <c r="AG7" i="321"/>
  <c r="AE7" i="321"/>
  <c r="AD7" i="321"/>
  <c r="AC7" i="321"/>
  <c r="AB7" i="321"/>
  <c r="AA7" i="321"/>
  <c r="Y7" i="321"/>
  <c r="X7" i="321"/>
  <c r="W7" i="321"/>
  <c r="V7" i="321"/>
  <c r="T7" i="321"/>
  <c r="S7" i="321"/>
  <c r="U7" i="321" s="1"/>
  <c r="R7" i="321"/>
  <c r="Q7" i="321"/>
  <c r="O7" i="321"/>
  <c r="N7" i="321"/>
  <c r="M7" i="321"/>
  <c r="L7" i="321"/>
  <c r="K7" i="321"/>
  <c r="AI6" i="321"/>
  <c r="AH6" i="321"/>
  <c r="AJ6" i="321" s="1"/>
  <c r="AG6" i="321"/>
  <c r="AE6" i="321"/>
  <c r="AD6" i="321"/>
  <c r="AC6" i="321"/>
  <c r="AB6" i="321"/>
  <c r="AA6" i="321"/>
  <c r="Y6" i="321"/>
  <c r="X6" i="321"/>
  <c r="W6" i="321"/>
  <c r="V6" i="321"/>
  <c r="T6" i="321"/>
  <c r="S6" i="321"/>
  <c r="R6" i="321"/>
  <c r="Q6" i="321"/>
  <c r="O6" i="321"/>
  <c r="N6" i="321"/>
  <c r="M6" i="321"/>
  <c r="L6" i="321"/>
  <c r="K6" i="321"/>
  <c r="AI5" i="321"/>
  <c r="AH5" i="321"/>
  <c r="AJ5" i="321" s="1"/>
  <c r="AG5" i="321"/>
  <c r="AE5" i="321"/>
  <c r="AD5" i="321"/>
  <c r="AC5" i="321"/>
  <c r="AB5" i="321"/>
  <c r="AA5" i="321"/>
  <c r="Y5" i="321"/>
  <c r="X5" i="321"/>
  <c r="W5" i="321"/>
  <c r="V5" i="321"/>
  <c r="T5" i="321"/>
  <c r="S5" i="321"/>
  <c r="U5" i="321" s="1"/>
  <c r="R5" i="321"/>
  <c r="Q5" i="321"/>
  <c r="O5" i="321"/>
  <c r="N5" i="321"/>
  <c r="M5" i="321"/>
  <c r="L5" i="321"/>
  <c r="K5" i="321"/>
  <c r="AI4" i="321"/>
  <c r="AH4" i="321"/>
  <c r="AJ4" i="321" s="1"/>
  <c r="AG4" i="321"/>
  <c r="AE4" i="321"/>
  <c r="AD4" i="321"/>
  <c r="AF4" i="321" s="1"/>
  <c r="AC4" i="321"/>
  <c r="AB4" i="321"/>
  <c r="AA4" i="321"/>
  <c r="Y4" i="321"/>
  <c r="X4" i="321"/>
  <c r="Z4" i="321" s="1"/>
  <c r="F4" i="321" s="1"/>
  <c r="W4" i="321"/>
  <c r="V4" i="321"/>
  <c r="T4" i="321"/>
  <c r="U4" i="321" s="1"/>
  <c r="S4" i="321"/>
  <c r="R4" i="321"/>
  <c r="Q4" i="321"/>
  <c r="O4" i="321"/>
  <c r="N4" i="321"/>
  <c r="P4" i="321" s="1"/>
  <c r="M4" i="321"/>
  <c r="L4" i="321"/>
  <c r="K4" i="321"/>
  <c r="J78" i="319"/>
  <c r="I78" i="319"/>
  <c r="H78" i="319"/>
  <c r="G78" i="319"/>
  <c r="J77" i="319"/>
  <c r="I77" i="319"/>
  <c r="H77" i="319"/>
  <c r="G77" i="319"/>
  <c r="J76" i="319"/>
  <c r="I76" i="319"/>
  <c r="H76" i="319"/>
  <c r="G76" i="319"/>
  <c r="J75" i="319"/>
  <c r="I75" i="319"/>
  <c r="H75" i="319"/>
  <c r="G75" i="319"/>
  <c r="J74" i="319"/>
  <c r="I74" i="319"/>
  <c r="H74" i="319"/>
  <c r="G74" i="319"/>
  <c r="F74" i="319"/>
  <c r="E74" i="319"/>
  <c r="D74" i="319"/>
  <c r="C74" i="319"/>
  <c r="J71" i="319"/>
  <c r="I71" i="319"/>
  <c r="H71" i="319"/>
  <c r="G71" i="319"/>
  <c r="J70" i="319"/>
  <c r="I70" i="319"/>
  <c r="H70" i="319"/>
  <c r="G70" i="319"/>
  <c r="J69" i="319"/>
  <c r="I69" i="319"/>
  <c r="H69" i="319"/>
  <c r="G69" i="319"/>
  <c r="J68" i="319"/>
  <c r="I68" i="319"/>
  <c r="H68" i="319"/>
  <c r="G68" i="319"/>
  <c r="J67" i="319"/>
  <c r="I67" i="319"/>
  <c r="H67" i="319"/>
  <c r="G67" i="319"/>
  <c r="F67" i="319"/>
  <c r="E67" i="319"/>
  <c r="D67" i="319"/>
  <c r="C67" i="319"/>
  <c r="J63" i="319"/>
  <c r="I63" i="319"/>
  <c r="H63" i="319"/>
  <c r="G63" i="319"/>
  <c r="J62" i="319"/>
  <c r="I62" i="319"/>
  <c r="H62" i="319"/>
  <c r="G62" i="319"/>
  <c r="J61" i="319"/>
  <c r="I61" i="319"/>
  <c r="H61" i="319"/>
  <c r="G61" i="319"/>
  <c r="J60" i="319"/>
  <c r="I60" i="319"/>
  <c r="H60" i="319"/>
  <c r="G60" i="319"/>
  <c r="J59" i="319"/>
  <c r="I59" i="319"/>
  <c r="H59" i="319"/>
  <c r="G59" i="319"/>
  <c r="F59" i="319"/>
  <c r="E59" i="319"/>
  <c r="D59" i="319"/>
  <c r="J50" i="319"/>
  <c r="I50" i="319"/>
  <c r="H50" i="319"/>
  <c r="G50" i="319"/>
  <c r="J49" i="319"/>
  <c r="I49" i="319"/>
  <c r="H49" i="319"/>
  <c r="G49" i="319"/>
  <c r="J48" i="319"/>
  <c r="I48" i="319"/>
  <c r="H48" i="319"/>
  <c r="G48" i="319"/>
  <c r="J47" i="319"/>
  <c r="I47" i="319"/>
  <c r="H47" i="319"/>
  <c r="G47" i="319"/>
  <c r="J46" i="319"/>
  <c r="I46" i="319"/>
  <c r="H46" i="319"/>
  <c r="G46" i="319"/>
  <c r="F46" i="319"/>
  <c r="E46" i="319"/>
  <c r="D46" i="319"/>
  <c r="C46" i="319"/>
  <c r="J43" i="319"/>
  <c r="I43" i="319"/>
  <c r="H43" i="319"/>
  <c r="G43" i="319"/>
  <c r="J42" i="319"/>
  <c r="I42" i="319"/>
  <c r="H42" i="319"/>
  <c r="G42" i="319"/>
  <c r="J41" i="319"/>
  <c r="I41" i="319"/>
  <c r="H41" i="319"/>
  <c r="G41" i="319"/>
  <c r="J40" i="319"/>
  <c r="I40" i="319"/>
  <c r="H40" i="319"/>
  <c r="G40" i="319"/>
  <c r="J39" i="319"/>
  <c r="I39" i="319"/>
  <c r="H39" i="319"/>
  <c r="G39" i="319"/>
  <c r="F39" i="319"/>
  <c r="E39" i="319"/>
  <c r="D39" i="319"/>
  <c r="C39" i="319"/>
  <c r="J36" i="319"/>
  <c r="I36" i="319"/>
  <c r="H36" i="319"/>
  <c r="G36" i="319"/>
  <c r="J35" i="319"/>
  <c r="I35" i="319"/>
  <c r="H35" i="319"/>
  <c r="G35" i="319"/>
  <c r="J34" i="319"/>
  <c r="I34" i="319"/>
  <c r="H34" i="319"/>
  <c r="G34" i="319"/>
  <c r="J33" i="319"/>
  <c r="I33" i="319"/>
  <c r="H33" i="319"/>
  <c r="G33" i="319"/>
  <c r="J32" i="319"/>
  <c r="I32" i="319"/>
  <c r="H32" i="319"/>
  <c r="G32" i="319"/>
  <c r="F32" i="319"/>
  <c r="E32" i="319"/>
  <c r="D32" i="319"/>
  <c r="J28" i="319"/>
  <c r="I28" i="319"/>
  <c r="H28" i="319"/>
  <c r="G28" i="319"/>
  <c r="J27" i="319"/>
  <c r="I27" i="319"/>
  <c r="H27" i="319"/>
  <c r="G27" i="319"/>
  <c r="J26" i="319"/>
  <c r="I26" i="319"/>
  <c r="H26" i="319"/>
  <c r="G26" i="319"/>
  <c r="J25" i="319"/>
  <c r="I25" i="319"/>
  <c r="H25" i="319"/>
  <c r="G25" i="319"/>
  <c r="J24" i="319"/>
  <c r="I24" i="319"/>
  <c r="H24" i="319"/>
  <c r="G24" i="319"/>
  <c r="F24" i="319"/>
  <c r="E24" i="319"/>
  <c r="D24" i="319"/>
  <c r="C24" i="319"/>
  <c r="J21" i="319"/>
  <c r="I21" i="319"/>
  <c r="H21" i="319"/>
  <c r="G21" i="319"/>
  <c r="J20" i="319"/>
  <c r="I20" i="319"/>
  <c r="H20" i="319"/>
  <c r="G20" i="319"/>
  <c r="J19" i="319"/>
  <c r="I19" i="319"/>
  <c r="H19" i="319"/>
  <c r="G19" i="319"/>
  <c r="J18" i="319"/>
  <c r="I18" i="319"/>
  <c r="H18" i="319"/>
  <c r="G18" i="319"/>
  <c r="J17" i="319"/>
  <c r="I17" i="319"/>
  <c r="H17" i="319"/>
  <c r="G17" i="319"/>
  <c r="F17" i="319"/>
  <c r="E17" i="319"/>
  <c r="D17" i="319"/>
  <c r="C17" i="319"/>
  <c r="J13" i="319"/>
  <c r="I13" i="319"/>
  <c r="H13" i="319"/>
  <c r="G13" i="319"/>
  <c r="J12" i="319"/>
  <c r="I12" i="319"/>
  <c r="H12" i="319"/>
  <c r="G12" i="319"/>
  <c r="J11" i="319"/>
  <c r="I11" i="319"/>
  <c r="H11" i="319"/>
  <c r="G11" i="319"/>
  <c r="J10" i="319"/>
  <c r="I10" i="319"/>
  <c r="H10" i="319"/>
  <c r="G10" i="319"/>
  <c r="J9" i="319"/>
  <c r="I9" i="319"/>
  <c r="H9" i="319"/>
  <c r="G9" i="319"/>
  <c r="F9" i="319"/>
  <c r="E9" i="319"/>
  <c r="D9" i="319"/>
  <c r="A5" i="319"/>
  <c r="D57" i="318"/>
  <c r="E54" i="318"/>
  <c r="E55" i="318" s="1"/>
  <c r="D54" i="318"/>
  <c r="D55" i="318" s="1"/>
  <c r="C54" i="318"/>
  <c r="D50" i="318"/>
  <c r="E47" i="318"/>
  <c r="D47" i="318"/>
  <c r="D49" i="318" s="1"/>
  <c r="AJ43" i="318"/>
  <c r="AI43" i="318"/>
  <c r="AH43" i="318"/>
  <c r="AG43" i="318"/>
  <c r="AF43" i="318"/>
  <c r="AE43" i="318"/>
  <c r="AD43" i="318"/>
  <c r="AC43" i="318"/>
  <c r="AB43" i="318"/>
  <c r="AA43" i="318"/>
  <c r="Z43" i="318"/>
  <c r="Y43" i="318"/>
  <c r="X43" i="318"/>
  <c r="W43" i="318"/>
  <c r="V43" i="318"/>
  <c r="U43" i="318"/>
  <c r="T43" i="318"/>
  <c r="S43" i="318"/>
  <c r="R43" i="318"/>
  <c r="Q43" i="318"/>
  <c r="P43" i="318"/>
  <c r="O43" i="318"/>
  <c r="N43" i="318"/>
  <c r="M43" i="318"/>
  <c r="L43" i="318"/>
  <c r="K43" i="318"/>
  <c r="F43" i="318"/>
  <c r="AJ42" i="318"/>
  <c r="AI42" i="318"/>
  <c r="AH42" i="318"/>
  <c r="AG42" i="318"/>
  <c r="AF42" i="318"/>
  <c r="AE42" i="318"/>
  <c r="AD42" i="318"/>
  <c r="AC42" i="318"/>
  <c r="AB42" i="318"/>
  <c r="AA42" i="318"/>
  <c r="Z42" i="318"/>
  <c r="Y42" i="318"/>
  <c r="X42" i="318"/>
  <c r="W42" i="318"/>
  <c r="V42" i="318"/>
  <c r="U42" i="318"/>
  <c r="T42" i="318"/>
  <c r="S42" i="318"/>
  <c r="R42" i="318"/>
  <c r="Q42" i="318"/>
  <c r="P42" i="318"/>
  <c r="O42" i="318"/>
  <c r="N42" i="318"/>
  <c r="M42" i="318"/>
  <c r="L42" i="318"/>
  <c r="K42" i="318"/>
  <c r="F42" i="318"/>
  <c r="AJ41" i="318"/>
  <c r="AI41" i="318"/>
  <c r="AH41" i="318"/>
  <c r="AG41" i="318"/>
  <c r="AF41" i="318"/>
  <c r="AE41" i="318"/>
  <c r="AD41" i="318"/>
  <c r="AC41" i="318"/>
  <c r="AB41" i="318"/>
  <c r="AA41" i="318"/>
  <c r="Z41" i="318"/>
  <c r="Y41" i="318"/>
  <c r="X41" i="318"/>
  <c r="W41" i="318"/>
  <c r="V41" i="318"/>
  <c r="U41" i="318"/>
  <c r="T41" i="318"/>
  <c r="S41" i="318"/>
  <c r="R41" i="318"/>
  <c r="Q41" i="318"/>
  <c r="P41" i="318"/>
  <c r="O41" i="318"/>
  <c r="N41" i="318"/>
  <c r="M41" i="318"/>
  <c r="L41" i="318"/>
  <c r="K41" i="318"/>
  <c r="F41" i="318"/>
  <c r="AJ40" i="318"/>
  <c r="AI40" i="318"/>
  <c r="AH40" i="318"/>
  <c r="AG40" i="318"/>
  <c r="AF40" i="318"/>
  <c r="AE40" i="318"/>
  <c r="AD40" i="318"/>
  <c r="AC40" i="318"/>
  <c r="AB40" i="318"/>
  <c r="AA40" i="318"/>
  <c r="Z40" i="318"/>
  <c r="Y40" i="318"/>
  <c r="X40" i="318"/>
  <c r="W40" i="318"/>
  <c r="V40" i="318"/>
  <c r="U40" i="318"/>
  <c r="T40" i="318"/>
  <c r="S40" i="318"/>
  <c r="R40" i="318"/>
  <c r="Q40" i="318"/>
  <c r="P40" i="318"/>
  <c r="O40" i="318"/>
  <c r="N40" i="318"/>
  <c r="M40" i="318"/>
  <c r="L40" i="318"/>
  <c r="K40" i="318"/>
  <c r="F40" i="318"/>
  <c r="AJ39" i="318"/>
  <c r="AI39" i="318"/>
  <c r="AH39" i="318"/>
  <c r="AG39" i="318"/>
  <c r="AF39" i="318"/>
  <c r="AE39" i="318"/>
  <c r="AD39" i="318"/>
  <c r="AC39" i="318"/>
  <c r="AB39" i="318"/>
  <c r="AA39" i="318"/>
  <c r="Z39" i="318"/>
  <c r="Y39" i="318"/>
  <c r="X39" i="318"/>
  <c r="W39" i="318"/>
  <c r="V39" i="318"/>
  <c r="U39" i="318"/>
  <c r="T39" i="318"/>
  <c r="S39" i="318"/>
  <c r="R39" i="318"/>
  <c r="Q39" i="318"/>
  <c r="P39" i="318"/>
  <c r="O39" i="318"/>
  <c r="N39" i="318"/>
  <c r="M39" i="318"/>
  <c r="L39" i="318"/>
  <c r="K39" i="318"/>
  <c r="F39" i="318"/>
  <c r="AJ38" i="318"/>
  <c r="AI38" i="318"/>
  <c r="AH38" i="318"/>
  <c r="AG38" i="318"/>
  <c r="AF38" i="318"/>
  <c r="AE38" i="318"/>
  <c r="AD38" i="318"/>
  <c r="AC38" i="318"/>
  <c r="AB38" i="318"/>
  <c r="AA38" i="318"/>
  <c r="Z38" i="318"/>
  <c r="Y38" i="318"/>
  <c r="X38" i="318"/>
  <c r="W38" i="318"/>
  <c r="V38" i="318"/>
  <c r="U38" i="318"/>
  <c r="T38" i="318"/>
  <c r="S38" i="318"/>
  <c r="R38" i="318"/>
  <c r="Q38" i="318"/>
  <c r="P38" i="318"/>
  <c r="O38" i="318"/>
  <c r="N38" i="318"/>
  <c r="M38" i="318"/>
  <c r="L38" i="318"/>
  <c r="K38" i="318"/>
  <c r="F38" i="318"/>
  <c r="AJ37" i="318"/>
  <c r="AI37" i="318"/>
  <c r="AH37" i="318"/>
  <c r="AG37" i="318"/>
  <c r="AF37" i="318"/>
  <c r="AE37" i="318"/>
  <c r="AD37" i="318"/>
  <c r="AC37" i="318"/>
  <c r="AB37" i="318"/>
  <c r="AA37" i="318"/>
  <c r="Z37" i="318"/>
  <c r="Y37" i="318"/>
  <c r="X37" i="318"/>
  <c r="W37" i="318"/>
  <c r="V37" i="318"/>
  <c r="U37" i="318"/>
  <c r="T37" i="318"/>
  <c r="S37" i="318"/>
  <c r="R37" i="318"/>
  <c r="Q37" i="318"/>
  <c r="P37" i="318"/>
  <c r="O37" i="318"/>
  <c r="N37" i="318"/>
  <c r="M37" i="318"/>
  <c r="L37" i="318"/>
  <c r="K37" i="318"/>
  <c r="F37" i="318"/>
  <c r="AJ36" i="318"/>
  <c r="AI36" i="318"/>
  <c r="AH36" i="318"/>
  <c r="AG36" i="318"/>
  <c r="AF36" i="318"/>
  <c r="AE36" i="318"/>
  <c r="AD36" i="318"/>
  <c r="AC36" i="318"/>
  <c r="AB36" i="318"/>
  <c r="AA36" i="318"/>
  <c r="Z36" i="318"/>
  <c r="Y36" i="318"/>
  <c r="X36" i="318"/>
  <c r="W36" i="318"/>
  <c r="V36" i="318"/>
  <c r="U36" i="318"/>
  <c r="T36" i="318"/>
  <c r="S36" i="318"/>
  <c r="R36" i="318"/>
  <c r="Q36" i="318"/>
  <c r="P36" i="318"/>
  <c r="O36" i="318"/>
  <c r="N36" i="318"/>
  <c r="M36" i="318"/>
  <c r="L36" i="318"/>
  <c r="K36" i="318"/>
  <c r="F36" i="318"/>
  <c r="AJ35" i="318"/>
  <c r="AI35" i="318"/>
  <c r="AH35" i="318"/>
  <c r="AG35" i="318"/>
  <c r="AF35" i="318"/>
  <c r="AE35" i="318"/>
  <c r="AD35" i="318"/>
  <c r="AC35" i="318"/>
  <c r="AB35" i="318"/>
  <c r="AA35" i="318"/>
  <c r="Z35" i="318"/>
  <c r="Y35" i="318"/>
  <c r="X35" i="318"/>
  <c r="W35" i="318"/>
  <c r="V35" i="318"/>
  <c r="U35" i="318"/>
  <c r="T35" i="318"/>
  <c r="S35" i="318"/>
  <c r="R35" i="318"/>
  <c r="Q35" i="318"/>
  <c r="P35" i="318"/>
  <c r="O35" i="318"/>
  <c r="N35" i="318"/>
  <c r="M35" i="318"/>
  <c r="L35" i="318"/>
  <c r="K35" i="318"/>
  <c r="F35" i="318"/>
  <c r="AJ34" i="318"/>
  <c r="AI34" i="318"/>
  <c r="AH34" i="318"/>
  <c r="AG34" i="318"/>
  <c r="AF34" i="318"/>
  <c r="AE34" i="318"/>
  <c r="AD34" i="318"/>
  <c r="AC34" i="318"/>
  <c r="AB34" i="318"/>
  <c r="AA34" i="318"/>
  <c r="Z34" i="318"/>
  <c r="Y34" i="318"/>
  <c r="X34" i="318"/>
  <c r="W34" i="318"/>
  <c r="V34" i="318"/>
  <c r="U34" i="318"/>
  <c r="T34" i="318"/>
  <c r="S34" i="318"/>
  <c r="R34" i="318"/>
  <c r="Q34" i="318"/>
  <c r="P34" i="318"/>
  <c r="O34" i="318"/>
  <c r="N34" i="318"/>
  <c r="M34" i="318"/>
  <c r="L34" i="318"/>
  <c r="K34" i="318"/>
  <c r="F34" i="318"/>
  <c r="AJ33" i="318"/>
  <c r="AI33" i="318"/>
  <c r="AH33" i="318"/>
  <c r="AG33" i="318"/>
  <c r="AF33" i="318"/>
  <c r="AE33" i="318"/>
  <c r="AD33" i="318"/>
  <c r="AC33" i="318"/>
  <c r="AB33" i="318"/>
  <c r="AA33" i="318"/>
  <c r="Z33" i="318"/>
  <c r="Y33" i="318"/>
  <c r="X33" i="318"/>
  <c r="W33" i="318"/>
  <c r="V33" i="318"/>
  <c r="U33" i="318"/>
  <c r="T33" i="318"/>
  <c r="S33" i="318"/>
  <c r="R33" i="318"/>
  <c r="Q33" i="318"/>
  <c r="P33" i="318"/>
  <c r="O33" i="318"/>
  <c r="N33" i="318"/>
  <c r="M33" i="318"/>
  <c r="L33" i="318"/>
  <c r="K33" i="318"/>
  <c r="F33" i="318"/>
  <c r="AJ32" i="318"/>
  <c r="AI32" i="318"/>
  <c r="AH32" i="318"/>
  <c r="AG32" i="318"/>
  <c r="AF32" i="318"/>
  <c r="AE32" i="318"/>
  <c r="AD32" i="318"/>
  <c r="AC32" i="318"/>
  <c r="AB32" i="318"/>
  <c r="AA32" i="318"/>
  <c r="Z32" i="318"/>
  <c r="Y32" i="318"/>
  <c r="X32" i="318"/>
  <c r="W32" i="318"/>
  <c r="V32" i="318"/>
  <c r="U32" i="318"/>
  <c r="T32" i="318"/>
  <c r="S32" i="318"/>
  <c r="R32" i="318"/>
  <c r="Q32" i="318"/>
  <c r="P32" i="318"/>
  <c r="O32" i="318"/>
  <c r="N32" i="318"/>
  <c r="M32" i="318"/>
  <c r="L32" i="318"/>
  <c r="K32" i="318"/>
  <c r="F32" i="318"/>
  <c r="AJ31" i="318"/>
  <c r="AI31" i="318"/>
  <c r="AH31" i="318"/>
  <c r="AG31" i="318"/>
  <c r="AF31" i="318"/>
  <c r="AE31" i="318"/>
  <c r="AD31" i="318"/>
  <c r="AC31" i="318"/>
  <c r="AB31" i="318"/>
  <c r="AA31" i="318"/>
  <c r="Z31" i="318"/>
  <c r="Y31" i="318"/>
  <c r="X31" i="318"/>
  <c r="W31" i="318"/>
  <c r="V31" i="318"/>
  <c r="U31" i="318"/>
  <c r="T31" i="318"/>
  <c r="S31" i="318"/>
  <c r="R31" i="318"/>
  <c r="Q31" i="318"/>
  <c r="P31" i="318"/>
  <c r="O31" i="318"/>
  <c r="N31" i="318"/>
  <c r="M31" i="318"/>
  <c r="L31" i="318"/>
  <c r="K31" i="318"/>
  <c r="F31" i="318"/>
  <c r="AJ30" i="318"/>
  <c r="AI30" i="318"/>
  <c r="AH30" i="318"/>
  <c r="AG30" i="318"/>
  <c r="AF30" i="318"/>
  <c r="AE30" i="318"/>
  <c r="AD30" i="318"/>
  <c r="AC30" i="318"/>
  <c r="AB30" i="318"/>
  <c r="AA30" i="318"/>
  <c r="Z30" i="318"/>
  <c r="Y30" i="318"/>
  <c r="X30" i="318"/>
  <c r="W30" i="318"/>
  <c r="V30" i="318"/>
  <c r="U30" i="318"/>
  <c r="T30" i="318"/>
  <c r="S30" i="318"/>
  <c r="R30" i="318"/>
  <c r="Q30" i="318"/>
  <c r="P30" i="318"/>
  <c r="O30" i="318"/>
  <c r="N30" i="318"/>
  <c r="M30" i="318"/>
  <c r="L30" i="318"/>
  <c r="K30" i="318"/>
  <c r="F30" i="318"/>
  <c r="AJ29" i="318"/>
  <c r="AI29" i="318"/>
  <c r="AH29" i="318"/>
  <c r="AG29" i="318"/>
  <c r="AF29" i="318"/>
  <c r="AE29" i="318"/>
  <c r="AD29" i="318"/>
  <c r="AC29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P29" i="318"/>
  <c r="O29" i="318"/>
  <c r="N29" i="318"/>
  <c r="M29" i="318"/>
  <c r="L29" i="318"/>
  <c r="K29" i="318"/>
  <c r="F29" i="318"/>
  <c r="AJ28" i="318"/>
  <c r="AI28" i="318"/>
  <c r="AH28" i="318"/>
  <c r="AG28" i="318"/>
  <c r="AF28" i="318"/>
  <c r="AE28" i="318"/>
  <c r="AD28" i="318"/>
  <c r="AC28" i="318"/>
  <c r="AB28" i="318"/>
  <c r="AA28" i="318"/>
  <c r="Z28" i="318"/>
  <c r="Y28" i="318"/>
  <c r="X28" i="318"/>
  <c r="W28" i="318"/>
  <c r="V28" i="318"/>
  <c r="U28" i="318"/>
  <c r="T28" i="318"/>
  <c r="S28" i="318"/>
  <c r="R28" i="318"/>
  <c r="Q28" i="318"/>
  <c r="P28" i="318"/>
  <c r="O28" i="318"/>
  <c r="N28" i="318"/>
  <c r="M28" i="318"/>
  <c r="L28" i="318"/>
  <c r="K28" i="318"/>
  <c r="F28" i="318"/>
  <c r="AJ27" i="318"/>
  <c r="AI27" i="318"/>
  <c r="AH27" i="318"/>
  <c r="AG27" i="318"/>
  <c r="AF27" i="318"/>
  <c r="AE27" i="318"/>
  <c r="AD27" i="318"/>
  <c r="AC27" i="318"/>
  <c r="AB27" i="318"/>
  <c r="AA27" i="318"/>
  <c r="Z27" i="318"/>
  <c r="Y27" i="318"/>
  <c r="X27" i="318"/>
  <c r="W27" i="318"/>
  <c r="V27" i="318"/>
  <c r="U27" i="318"/>
  <c r="T27" i="318"/>
  <c r="S27" i="318"/>
  <c r="R27" i="318"/>
  <c r="Q27" i="318"/>
  <c r="P27" i="318"/>
  <c r="O27" i="318"/>
  <c r="N27" i="318"/>
  <c r="M27" i="318"/>
  <c r="L27" i="318"/>
  <c r="K27" i="318"/>
  <c r="F27" i="318"/>
  <c r="AJ26" i="318"/>
  <c r="AI26" i="318"/>
  <c r="AH26" i="318"/>
  <c r="AG26" i="318"/>
  <c r="AF26" i="318"/>
  <c r="AE26" i="318"/>
  <c r="AD26" i="318"/>
  <c r="AC26" i="318"/>
  <c r="AB26" i="318"/>
  <c r="AA26" i="318"/>
  <c r="Z26" i="318"/>
  <c r="Y26" i="318"/>
  <c r="X26" i="318"/>
  <c r="W26" i="318"/>
  <c r="V26" i="318"/>
  <c r="U26" i="318"/>
  <c r="T26" i="318"/>
  <c r="S26" i="318"/>
  <c r="R26" i="318"/>
  <c r="Q26" i="318"/>
  <c r="P26" i="318"/>
  <c r="O26" i="318"/>
  <c r="N26" i="318"/>
  <c r="M26" i="318"/>
  <c r="L26" i="318"/>
  <c r="K26" i="318"/>
  <c r="F26" i="318"/>
  <c r="AJ25" i="318"/>
  <c r="AI25" i="318"/>
  <c r="AH25" i="318"/>
  <c r="AG25" i="318"/>
  <c r="AF25" i="318"/>
  <c r="AE25" i="318"/>
  <c r="AD25" i="318"/>
  <c r="AC25" i="318"/>
  <c r="AB25" i="318"/>
  <c r="AA25" i="318"/>
  <c r="Z25" i="318"/>
  <c r="Y25" i="318"/>
  <c r="X25" i="318"/>
  <c r="W25" i="318"/>
  <c r="V25" i="318"/>
  <c r="U25" i="318"/>
  <c r="T25" i="318"/>
  <c r="S25" i="318"/>
  <c r="R25" i="318"/>
  <c r="Q25" i="318"/>
  <c r="P25" i="318"/>
  <c r="O25" i="318"/>
  <c r="N25" i="318"/>
  <c r="M25" i="318"/>
  <c r="L25" i="318"/>
  <c r="K25" i="318"/>
  <c r="F25" i="318"/>
  <c r="AJ24" i="318"/>
  <c r="AI24" i="318"/>
  <c r="AH24" i="318"/>
  <c r="AG24" i="318"/>
  <c r="AF24" i="318"/>
  <c r="AE24" i="318"/>
  <c r="AD24" i="318"/>
  <c r="AC24" i="318"/>
  <c r="AB24" i="318"/>
  <c r="AA24" i="318"/>
  <c r="Z24" i="318"/>
  <c r="Y24" i="318"/>
  <c r="X24" i="318"/>
  <c r="W24" i="318"/>
  <c r="V24" i="318"/>
  <c r="U24" i="318"/>
  <c r="T24" i="318"/>
  <c r="S24" i="318"/>
  <c r="R24" i="318"/>
  <c r="Q24" i="318"/>
  <c r="P24" i="318"/>
  <c r="O24" i="318"/>
  <c r="N24" i="318"/>
  <c r="M24" i="318"/>
  <c r="L24" i="318"/>
  <c r="K24" i="318"/>
  <c r="F24" i="318"/>
  <c r="AJ23" i="318"/>
  <c r="AI23" i="318"/>
  <c r="AH23" i="318"/>
  <c r="AG23" i="318"/>
  <c r="AF23" i="318"/>
  <c r="AE23" i="318"/>
  <c r="AD23" i="318"/>
  <c r="AC23" i="318"/>
  <c r="AB23" i="318"/>
  <c r="AA23" i="318"/>
  <c r="Z23" i="318"/>
  <c r="Y23" i="318"/>
  <c r="X23" i="318"/>
  <c r="W23" i="318"/>
  <c r="V23" i="318"/>
  <c r="U23" i="318"/>
  <c r="T23" i="318"/>
  <c r="S23" i="318"/>
  <c r="R23" i="318"/>
  <c r="Q23" i="318"/>
  <c r="P23" i="318"/>
  <c r="O23" i="318"/>
  <c r="N23" i="318"/>
  <c r="M23" i="318"/>
  <c r="L23" i="318"/>
  <c r="K23" i="318"/>
  <c r="F23" i="318"/>
  <c r="AJ22" i="318"/>
  <c r="AI22" i="318"/>
  <c r="AH22" i="318"/>
  <c r="AG22" i="318"/>
  <c r="AF22" i="318"/>
  <c r="AE22" i="318"/>
  <c r="AD22" i="318"/>
  <c r="AC22" i="318"/>
  <c r="AB22" i="318"/>
  <c r="AA22" i="318"/>
  <c r="Z22" i="318"/>
  <c r="Y22" i="318"/>
  <c r="X22" i="318"/>
  <c r="W22" i="318"/>
  <c r="V22" i="318"/>
  <c r="U22" i="318"/>
  <c r="T22" i="318"/>
  <c r="S22" i="318"/>
  <c r="R22" i="318"/>
  <c r="Q22" i="318"/>
  <c r="P22" i="318"/>
  <c r="O22" i="318"/>
  <c r="N22" i="318"/>
  <c r="M22" i="318"/>
  <c r="L22" i="318"/>
  <c r="K22" i="318"/>
  <c r="F22" i="318"/>
  <c r="AJ21" i="318"/>
  <c r="AI21" i="318"/>
  <c r="AH21" i="318"/>
  <c r="AG21" i="318"/>
  <c r="AF21" i="318"/>
  <c r="AE21" i="318"/>
  <c r="AD21" i="318"/>
  <c r="AC21" i="318"/>
  <c r="AB21" i="318"/>
  <c r="AA21" i="318"/>
  <c r="Z21" i="318"/>
  <c r="Y21" i="318"/>
  <c r="X21" i="318"/>
  <c r="W21" i="318"/>
  <c r="V21" i="318"/>
  <c r="U21" i="318"/>
  <c r="T21" i="318"/>
  <c r="S21" i="318"/>
  <c r="R21" i="318"/>
  <c r="Q21" i="318"/>
  <c r="P21" i="318"/>
  <c r="O21" i="318"/>
  <c r="N21" i="318"/>
  <c r="M21" i="318"/>
  <c r="L21" i="318"/>
  <c r="K21" i="318"/>
  <c r="F21" i="318"/>
  <c r="AJ20" i="318"/>
  <c r="AI20" i="318"/>
  <c r="AH20" i="318"/>
  <c r="AG20" i="318"/>
  <c r="AF20" i="318"/>
  <c r="AE20" i="318"/>
  <c r="AD20" i="318"/>
  <c r="AC20" i="318"/>
  <c r="AB20" i="318"/>
  <c r="AA20" i="318"/>
  <c r="Z20" i="318"/>
  <c r="Y20" i="318"/>
  <c r="X20" i="318"/>
  <c r="W20" i="318"/>
  <c r="V20" i="318"/>
  <c r="U20" i="318"/>
  <c r="T20" i="318"/>
  <c r="S20" i="318"/>
  <c r="R20" i="318"/>
  <c r="Q20" i="318"/>
  <c r="P20" i="318"/>
  <c r="O20" i="318"/>
  <c r="N20" i="318"/>
  <c r="M20" i="318"/>
  <c r="L20" i="318"/>
  <c r="K20" i="318"/>
  <c r="F20" i="318"/>
  <c r="AJ19" i="318"/>
  <c r="AI19" i="318"/>
  <c r="AH19" i="318"/>
  <c r="AG19" i="318"/>
  <c r="AF19" i="318"/>
  <c r="AE19" i="318"/>
  <c r="AD19" i="318"/>
  <c r="AC19" i="318"/>
  <c r="AB19" i="318"/>
  <c r="AA19" i="318"/>
  <c r="Z19" i="318"/>
  <c r="Y19" i="318"/>
  <c r="X19" i="318"/>
  <c r="W19" i="318"/>
  <c r="V19" i="318"/>
  <c r="U19" i="318"/>
  <c r="T19" i="318"/>
  <c r="S19" i="318"/>
  <c r="R19" i="318"/>
  <c r="Q19" i="318"/>
  <c r="P19" i="318"/>
  <c r="O19" i="318"/>
  <c r="N19" i="318"/>
  <c r="M19" i="318"/>
  <c r="L19" i="318"/>
  <c r="K19" i="318"/>
  <c r="F19" i="318"/>
  <c r="AJ18" i="318"/>
  <c r="AI18" i="318"/>
  <c r="AH18" i="318"/>
  <c r="AG18" i="318"/>
  <c r="AF18" i="318"/>
  <c r="AE18" i="318"/>
  <c r="AD18" i="318"/>
  <c r="AC18" i="318"/>
  <c r="AB18" i="318"/>
  <c r="AA18" i="318"/>
  <c r="Z18" i="318"/>
  <c r="Y18" i="318"/>
  <c r="X18" i="318"/>
  <c r="W18" i="318"/>
  <c r="V18" i="318"/>
  <c r="U18" i="318"/>
  <c r="T18" i="318"/>
  <c r="S18" i="318"/>
  <c r="R18" i="318"/>
  <c r="Q18" i="318"/>
  <c r="P18" i="318"/>
  <c r="O18" i="318"/>
  <c r="N18" i="318"/>
  <c r="M18" i="318"/>
  <c r="L18" i="318"/>
  <c r="K18" i="318"/>
  <c r="F18" i="318"/>
  <c r="AI17" i="318"/>
  <c r="AH17" i="318"/>
  <c r="AJ17" i="318" s="1"/>
  <c r="AG17" i="318"/>
  <c r="AE17" i="318"/>
  <c r="AD17" i="318"/>
  <c r="AC17" i="318"/>
  <c r="AB17" i="318"/>
  <c r="AA17" i="318"/>
  <c r="Y17" i="318"/>
  <c r="X17" i="318"/>
  <c r="Z17" i="318" s="1"/>
  <c r="W17" i="318"/>
  <c r="V17" i="318"/>
  <c r="T17" i="318"/>
  <c r="S17" i="318"/>
  <c r="R17" i="318"/>
  <c r="U17" i="318" s="1"/>
  <c r="Q17" i="318"/>
  <c r="O17" i="318"/>
  <c r="N17" i="318"/>
  <c r="M17" i="318"/>
  <c r="P17" i="318" s="1"/>
  <c r="F17" i="318" s="1"/>
  <c r="L17" i="318"/>
  <c r="K17" i="318"/>
  <c r="AI16" i="318"/>
  <c r="AH16" i="318"/>
  <c r="AJ16" i="318" s="1"/>
  <c r="AG16" i="318"/>
  <c r="AE16" i="318"/>
  <c r="AD16" i="318"/>
  <c r="AC16" i="318"/>
  <c r="AF16" i="318" s="1"/>
  <c r="AB16" i="318"/>
  <c r="AA16" i="318"/>
  <c r="Y16" i="318"/>
  <c r="X16" i="318"/>
  <c r="Z16" i="318" s="1"/>
  <c r="W16" i="318"/>
  <c r="V16" i="318"/>
  <c r="T16" i="318"/>
  <c r="S16" i="318"/>
  <c r="U16" i="318" s="1"/>
  <c r="R16" i="318"/>
  <c r="Q16" i="318"/>
  <c r="O16" i="318"/>
  <c r="N16" i="318"/>
  <c r="M16" i="318"/>
  <c r="P16" i="318" s="1"/>
  <c r="F16" i="318" s="1"/>
  <c r="L16" i="318"/>
  <c r="K16" i="318"/>
  <c r="AI15" i="318"/>
  <c r="AH15" i="318"/>
  <c r="AJ15" i="318" s="1"/>
  <c r="AG15" i="318"/>
  <c r="AE15" i="318"/>
  <c r="AD15" i="318"/>
  <c r="AC15" i="318"/>
  <c r="AB15" i="318"/>
  <c r="AA15" i="318"/>
  <c r="Y15" i="318"/>
  <c r="X15" i="318"/>
  <c r="Z15" i="318" s="1"/>
  <c r="W15" i="318"/>
  <c r="V15" i="318"/>
  <c r="T15" i="318"/>
  <c r="S15" i="318"/>
  <c r="R15" i="318"/>
  <c r="Q15" i="318"/>
  <c r="O15" i="318"/>
  <c r="N15" i="318"/>
  <c r="M15" i="318"/>
  <c r="L15" i="318"/>
  <c r="P15" i="318" s="1"/>
  <c r="F15" i="318" s="1"/>
  <c r="K15" i="318"/>
  <c r="AI14" i="318"/>
  <c r="AH14" i="318"/>
  <c r="AJ14" i="318" s="1"/>
  <c r="AG14" i="318"/>
  <c r="AE14" i="318"/>
  <c r="AD14" i="318"/>
  <c r="AF14" i="318" s="1"/>
  <c r="AC14" i="318"/>
  <c r="AB14" i="318"/>
  <c r="AA14" i="318"/>
  <c r="Y14" i="318"/>
  <c r="X14" i="318"/>
  <c r="Z14" i="318" s="1"/>
  <c r="W14" i="318"/>
  <c r="V14" i="318"/>
  <c r="T14" i="318"/>
  <c r="S14" i="318"/>
  <c r="U14" i="318" s="1"/>
  <c r="R14" i="318"/>
  <c r="Q14" i="318"/>
  <c r="O14" i="318"/>
  <c r="N14" i="318"/>
  <c r="M14" i="318"/>
  <c r="L14" i="318"/>
  <c r="K14" i="318"/>
  <c r="AI13" i="318"/>
  <c r="AH13" i="318"/>
  <c r="AJ13" i="318" s="1"/>
  <c r="AG13" i="318"/>
  <c r="AE13" i="318"/>
  <c r="AD13" i="318"/>
  <c r="AC13" i="318"/>
  <c r="AB13" i="318"/>
  <c r="AF13" i="318" s="1"/>
  <c r="AA13" i="318"/>
  <c r="Y13" i="318"/>
  <c r="X13" i="318"/>
  <c r="W13" i="318"/>
  <c r="Z13" i="318" s="1"/>
  <c r="V13" i="318"/>
  <c r="T13" i="318"/>
  <c r="S13" i="318"/>
  <c r="R13" i="318"/>
  <c r="U13" i="318" s="1"/>
  <c r="Q13" i="318"/>
  <c r="O13" i="318"/>
  <c r="N13" i="318"/>
  <c r="M13" i="318"/>
  <c r="L13" i="318"/>
  <c r="P13" i="318" s="1"/>
  <c r="F13" i="318" s="1"/>
  <c r="K13" i="318"/>
  <c r="AI12" i="318"/>
  <c r="AH12" i="318"/>
  <c r="AJ12" i="318" s="1"/>
  <c r="AG12" i="318"/>
  <c r="AE12" i="318"/>
  <c r="AD12" i="318"/>
  <c r="AC12" i="318"/>
  <c r="AB12" i="318"/>
  <c r="AF12" i="318" s="1"/>
  <c r="AA12" i="318"/>
  <c r="Y12" i="318"/>
  <c r="X12" i="318"/>
  <c r="W12" i="318"/>
  <c r="Z12" i="318" s="1"/>
  <c r="V12" i="318"/>
  <c r="T12" i="318"/>
  <c r="S12" i="318"/>
  <c r="R12" i="318"/>
  <c r="U12" i="318" s="1"/>
  <c r="Q12" i="318"/>
  <c r="O12" i="318"/>
  <c r="N12" i="318"/>
  <c r="M12" i="318"/>
  <c r="L12" i="318"/>
  <c r="P12" i="318" s="1"/>
  <c r="F12" i="318" s="1"/>
  <c r="K12" i="318"/>
  <c r="AI11" i="318"/>
  <c r="AH11" i="318"/>
  <c r="AJ11" i="318" s="1"/>
  <c r="AG11" i="318"/>
  <c r="AE11" i="318"/>
  <c r="AD11" i="318"/>
  <c r="AF11" i="318" s="1"/>
  <c r="AC11" i="318"/>
  <c r="AB11" i="318"/>
  <c r="AA11" i="318"/>
  <c r="Y11" i="318"/>
  <c r="X11" i="318"/>
  <c r="Z11" i="318" s="1"/>
  <c r="W11" i="318"/>
  <c r="V11" i="318"/>
  <c r="T11" i="318"/>
  <c r="U11" i="318" s="1"/>
  <c r="S11" i="318"/>
  <c r="R11" i="318"/>
  <c r="Q11" i="318"/>
  <c r="O11" i="318"/>
  <c r="N11" i="318"/>
  <c r="P11" i="318" s="1"/>
  <c r="F11" i="318" s="1"/>
  <c r="M11" i="318"/>
  <c r="L11" i="318"/>
  <c r="K11" i="318"/>
  <c r="AI10" i="318"/>
  <c r="AH10" i="318"/>
  <c r="AJ10" i="318" s="1"/>
  <c r="AG10" i="318"/>
  <c r="AE10" i="318"/>
  <c r="AD10" i="318"/>
  <c r="AC10" i="318"/>
  <c r="AF10" i="318" s="1"/>
  <c r="AB10" i="318"/>
  <c r="AA10" i="318"/>
  <c r="Z10" i="318"/>
  <c r="Y10" i="318"/>
  <c r="X10" i="318"/>
  <c r="W10" i="318"/>
  <c r="V10" i="318"/>
  <c r="U10" i="318"/>
  <c r="T10" i="318"/>
  <c r="S10" i="318"/>
  <c r="R10" i="318"/>
  <c r="Q10" i="318"/>
  <c r="O10" i="318"/>
  <c r="N10" i="318"/>
  <c r="M10" i="318"/>
  <c r="P10" i="318" s="1"/>
  <c r="F10" i="318" s="1"/>
  <c r="L10" i="318"/>
  <c r="K10" i="318"/>
  <c r="AI9" i="318"/>
  <c r="AH9" i="318"/>
  <c r="AJ9" i="318" s="1"/>
  <c r="AG9" i="318"/>
  <c r="AE9" i="318"/>
  <c r="AD9" i="318"/>
  <c r="AC9" i="318"/>
  <c r="AF9" i="318" s="1"/>
  <c r="AB9" i="318"/>
  <c r="AA9" i="318"/>
  <c r="Y9" i="318"/>
  <c r="X9" i="318"/>
  <c r="Z9" i="318" s="1"/>
  <c r="W9" i="318"/>
  <c r="V9" i="318"/>
  <c r="T9" i="318"/>
  <c r="S9" i="318"/>
  <c r="R9" i="318"/>
  <c r="U9" i="318" s="1"/>
  <c r="Q9" i="318"/>
  <c r="O9" i="318"/>
  <c r="N9" i="318"/>
  <c r="M9" i="318"/>
  <c r="P9" i="318" s="1"/>
  <c r="F9" i="318" s="1"/>
  <c r="L9" i="318"/>
  <c r="K9" i="318"/>
  <c r="AI8" i="318"/>
  <c r="AH8" i="318"/>
  <c r="AJ8" i="318" s="1"/>
  <c r="AG8" i="318"/>
  <c r="AE8" i="318"/>
  <c r="AD8" i="318"/>
  <c r="AC8" i="318"/>
  <c r="AF8" i="318" s="1"/>
  <c r="AB8" i="318"/>
  <c r="AA8" i="318"/>
  <c r="Y8" i="318"/>
  <c r="X8" i="318"/>
  <c r="Z8" i="318" s="1"/>
  <c r="W8" i="318"/>
  <c r="V8" i="318"/>
  <c r="T8" i="318"/>
  <c r="S8" i="318"/>
  <c r="U8" i="318" s="1"/>
  <c r="R8" i="318"/>
  <c r="Q8" i="318"/>
  <c r="O8" i="318"/>
  <c r="N8" i="318"/>
  <c r="M8" i="318"/>
  <c r="P8" i="318" s="1"/>
  <c r="F8" i="318" s="1"/>
  <c r="L8" i="318"/>
  <c r="K8" i="318"/>
  <c r="AI7" i="318"/>
  <c r="AH7" i="318"/>
  <c r="AG7" i="318"/>
  <c r="AE7" i="318"/>
  <c r="AF7" i="318" s="1"/>
  <c r="AD7" i="318"/>
  <c r="AC7" i="318"/>
  <c r="AB7" i="318"/>
  <c r="AA7" i="318"/>
  <c r="Y7" i="318"/>
  <c r="Z7" i="318" s="1"/>
  <c r="X7" i="318"/>
  <c r="W7" i="318"/>
  <c r="V7" i="318"/>
  <c r="T7" i="318"/>
  <c r="S7" i="318"/>
  <c r="U7" i="318" s="1"/>
  <c r="R7" i="318"/>
  <c r="Q7" i="318"/>
  <c r="O7" i="318"/>
  <c r="P7" i="318" s="1"/>
  <c r="F7" i="318" s="1"/>
  <c r="N7" i="318"/>
  <c r="M7" i="318"/>
  <c r="L7" i="318"/>
  <c r="K7" i="318"/>
  <c r="AI6" i="318"/>
  <c r="AH6" i="318"/>
  <c r="AJ6" i="318" s="1"/>
  <c r="AG6" i="318"/>
  <c r="AE6" i="318"/>
  <c r="AD6" i="318"/>
  <c r="AC6" i="318"/>
  <c r="AF6" i="318" s="1"/>
  <c r="AB6" i="318"/>
  <c r="AA6" i="318"/>
  <c r="Y6" i="318"/>
  <c r="X6" i="318"/>
  <c r="W6" i="318"/>
  <c r="Z6" i="318" s="1"/>
  <c r="V6" i="318"/>
  <c r="U6" i="318"/>
  <c r="T6" i="318"/>
  <c r="S6" i="318"/>
  <c r="R6" i="318"/>
  <c r="Q6" i="318"/>
  <c r="O6" i="318"/>
  <c r="N6" i="318"/>
  <c r="M6" i="318"/>
  <c r="L6" i="318"/>
  <c r="K6" i="318"/>
  <c r="AI5" i="318"/>
  <c r="AH5" i="318"/>
  <c r="AJ5" i="318" s="1"/>
  <c r="AG5" i="318"/>
  <c r="AE5" i="318"/>
  <c r="AD5" i="318"/>
  <c r="AC5" i="318"/>
  <c r="AF5" i="318" s="1"/>
  <c r="AB5" i="318"/>
  <c r="AA5" i="318"/>
  <c r="Y5" i="318"/>
  <c r="X5" i="318"/>
  <c r="Z5" i="318" s="1"/>
  <c r="W5" i="318"/>
  <c r="V5" i="318"/>
  <c r="U5" i="318"/>
  <c r="T5" i="318"/>
  <c r="S5" i="318"/>
  <c r="R5" i="318"/>
  <c r="Q5" i="318"/>
  <c r="O5" i="318"/>
  <c r="N5" i="318"/>
  <c r="M5" i="318"/>
  <c r="P5" i="318" s="1"/>
  <c r="F5" i="318" s="1"/>
  <c r="L5" i="318"/>
  <c r="K5" i="318"/>
  <c r="AJ4" i="318"/>
  <c r="AI4" i="318"/>
  <c r="AH4" i="318"/>
  <c r="AG4" i="318"/>
  <c r="AF4" i="318"/>
  <c r="AE4" i="318"/>
  <c r="AD4" i="318"/>
  <c r="AC4" i="318"/>
  <c r="AB4" i="318"/>
  <c r="AA4" i="318"/>
  <c r="Y4" i="318"/>
  <c r="X4" i="318"/>
  <c r="Z4" i="318" s="1"/>
  <c r="W4" i="318"/>
  <c r="V4" i="318"/>
  <c r="T4" i="318"/>
  <c r="U4" i="318" s="1"/>
  <c r="S4" i="318"/>
  <c r="R4" i="318"/>
  <c r="Q4" i="318"/>
  <c r="P4" i="318"/>
  <c r="F4" i="318" s="1"/>
  <c r="O4" i="318"/>
  <c r="N4" i="318"/>
  <c r="M4" i="318"/>
  <c r="L4" i="318"/>
  <c r="K4" i="318"/>
  <c r="D57" i="317"/>
  <c r="E54" i="317"/>
  <c r="E55" i="317" s="1"/>
  <c r="D54" i="317"/>
  <c r="D56" i="317" s="1"/>
  <c r="C54" i="317"/>
  <c r="C55" i="317" s="1"/>
  <c r="G55" i="317" s="1"/>
  <c r="D50" i="317"/>
  <c r="E47" i="317"/>
  <c r="D47" i="317"/>
  <c r="D49" i="317" s="1"/>
  <c r="AJ43" i="317"/>
  <c r="AI43" i="317"/>
  <c r="AH43" i="317"/>
  <c r="AG43" i="317"/>
  <c r="AF43" i="317"/>
  <c r="AE43" i="317"/>
  <c r="AD43" i="317"/>
  <c r="AC43" i="317"/>
  <c r="AB43" i="317"/>
  <c r="AA43" i="317"/>
  <c r="Z43" i="317"/>
  <c r="Y43" i="317"/>
  <c r="X43" i="317"/>
  <c r="W43" i="317"/>
  <c r="V43" i="317"/>
  <c r="U43" i="317"/>
  <c r="T43" i="317"/>
  <c r="S43" i="317"/>
  <c r="R43" i="317"/>
  <c r="Q43" i="317"/>
  <c r="P43" i="317"/>
  <c r="O43" i="317"/>
  <c r="N43" i="317"/>
  <c r="M43" i="317"/>
  <c r="L43" i="317"/>
  <c r="K43" i="317"/>
  <c r="F43" i="317"/>
  <c r="AJ42" i="317"/>
  <c r="AI42" i="317"/>
  <c r="AH42" i="317"/>
  <c r="AG42" i="317"/>
  <c r="AF42" i="317"/>
  <c r="AE42" i="317"/>
  <c r="AD42" i="317"/>
  <c r="AC42" i="317"/>
  <c r="AB42" i="317"/>
  <c r="AA42" i="317"/>
  <c r="Z42" i="317"/>
  <c r="Y42" i="317"/>
  <c r="X42" i="317"/>
  <c r="W42" i="317"/>
  <c r="V42" i="317"/>
  <c r="U42" i="317"/>
  <c r="T42" i="317"/>
  <c r="S42" i="317"/>
  <c r="R42" i="317"/>
  <c r="Q42" i="317"/>
  <c r="P42" i="317"/>
  <c r="O42" i="317"/>
  <c r="N42" i="317"/>
  <c r="M42" i="317"/>
  <c r="L42" i="317"/>
  <c r="K42" i="317"/>
  <c r="F42" i="317"/>
  <c r="AJ41" i="317"/>
  <c r="AI41" i="317"/>
  <c r="AH41" i="317"/>
  <c r="AG41" i="317"/>
  <c r="AF41" i="317"/>
  <c r="AE41" i="317"/>
  <c r="AD41" i="317"/>
  <c r="AC41" i="317"/>
  <c r="AB41" i="317"/>
  <c r="AA41" i="317"/>
  <c r="Z41" i="317"/>
  <c r="Y41" i="317"/>
  <c r="X41" i="317"/>
  <c r="W41" i="317"/>
  <c r="V41" i="317"/>
  <c r="U41" i="317"/>
  <c r="T41" i="317"/>
  <c r="S41" i="317"/>
  <c r="R41" i="317"/>
  <c r="Q41" i="317"/>
  <c r="P41" i="317"/>
  <c r="O41" i="317"/>
  <c r="N41" i="317"/>
  <c r="M41" i="317"/>
  <c r="L41" i="317"/>
  <c r="K41" i="317"/>
  <c r="F41" i="317"/>
  <c r="AJ40" i="317"/>
  <c r="AI40" i="317"/>
  <c r="AH40" i="317"/>
  <c r="AG40" i="317"/>
  <c r="AF40" i="317"/>
  <c r="AE40" i="317"/>
  <c r="AD40" i="317"/>
  <c r="AC40" i="317"/>
  <c r="AB40" i="317"/>
  <c r="AA40" i="317"/>
  <c r="Z40" i="317"/>
  <c r="Y40" i="317"/>
  <c r="X40" i="317"/>
  <c r="W40" i="317"/>
  <c r="V40" i="317"/>
  <c r="U40" i="317"/>
  <c r="T40" i="317"/>
  <c r="S40" i="317"/>
  <c r="R40" i="317"/>
  <c r="Q40" i="317"/>
  <c r="P40" i="317"/>
  <c r="O40" i="317"/>
  <c r="N40" i="317"/>
  <c r="M40" i="317"/>
  <c r="L40" i="317"/>
  <c r="K40" i="317"/>
  <c r="F40" i="317"/>
  <c r="AJ39" i="317"/>
  <c r="AI39" i="317"/>
  <c r="AH39" i="317"/>
  <c r="AG39" i="317"/>
  <c r="AF39" i="317"/>
  <c r="AE39" i="317"/>
  <c r="AD39" i="317"/>
  <c r="AC39" i="317"/>
  <c r="AB39" i="317"/>
  <c r="AA39" i="317"/>
  <c r="Z39" i="317"/>
  <c r="Y39" i="317"/>
  <c r="X39" i="317"/>
  <c r="W39" i="317"/>
  <c r="V39" i="317"/>
  <c r="U39" i="317"/>
  <c r="T39" i="317"/>
  <c r="S39" i="317"/>
  <c r="R39" i="317"/>
  <c r="Q39" i="317"/>
  <c r="P39" i="317"/>
  <c r="O39" i="317"/>
  <c r="N39" i="317"/>
  <c r="M39" i="317"/>
  <c r="L39" i="317"/>
  <c r="K39" i="317"/>
  <c r="F39" i="317"/>
  <c r="AJ38" i="317"/>
  <c r="AI38" i="317"/>
  <c r="AH38" i="317"/>
  <c r="AG38" i="317"/>
  <c r="AF38" i="317"/>
  <c r="AE38" i="317"/>
  <c r="AD38" i="317"/>
  <c r="AC38" i="317"/>
  <c r="AB38" i="317"/>
  <c r="AA38" i="317"/>
  <c r="Z38" i="317"/>
  <c r="Y38" i="317"/>
  <c r="X38" i="317"/>
  <c r="W38" i="317"/>
  <c r="V38" i="317"/>
  <c r="U38" i="317"/>
  <c r="T38" i="317"/>
  <c r="S38" i="317"/>
  <c r="R38" i="317"/>
  <c r="Q38" i="317"/>
  <c r="P38" i="317"/>
  <c r="O38" i="317"/>
  <c r="N38" i="317"/>
  <c r="M38" i="317"/>
  <c r="L38" i="317"/>
  <c r="K38" i="317"/>
  <c r="F38" i="317"/>
  <c r="AJ37" i="317"/>
  <c r="AI37" i="317"/>
  <c r="AH37" i="317"/>
  <c r="AG37" i="317"/>
  <c r="AF37" i="317"/>
  <c r="AE37" i="317"/>
  <c r="AD37" i="317"/>
  <c r="AC37" i="317"/>
  <c r="AB37" i="317"/>
  <c r="AA37" i="317"/>
  <c r="Z37" i="317"/>
  <c r="Y37" i="317"/>
  <c r="X37" i="317"/>
  <c r="W37" i="317"/>
  <c r="V37" i="317"/>
  <c r="U37" i="317"/>
  <c r="T37" i="317"/>
  <c r="S37" i="317"/>
  <c r="R37" i="317"/>
  <c r="Q37" i="317"/>
  <c r="P37" i="317"/>
  <c r="O37" i="317"/>
  <c r="N37" i="317"/>
  <c r="M37" i="317"/>
  <c r="L37" i="317"/>
  <c r="K37" i="317"/>
  <c r="F37" i="317"/>
  <c r="AJ36" i="317"/>
  <c r="AI36" i="317"/>
  <c r="AH36" i="317"/>
  <c r="AG36" i="317"/>
  <c r="AF36" i="317"/>
  <c r="AE36" i="317"/>
  <c r="AD36" i="317"/>
  <c r="AC36" i="317"/>
  <c r="AB36" i="317"/>
  <c r="AA36" i="317"/>
  <c r="Z36" i="317"/>
  <c r="Y36" i="317"/>
  <c r="X36" i="317"/>
  <c r="W36" i="317"/>
  <c r="V36" i="317"/>
  <c r="U36" i="317"/>
  <c r="T36" i="317"/>
  <c r="S36" i="317"/>
  <c r="R36" i="317"/>
  <c r="Q36" i="317"/>
  <c r="P36" i="317"/>
  <c r="O36" i="317"/>
  <c r="N36" i="317"/>
  <c r="M36" i="317"/>
  <c r="L36" i="317"/>
  <c r="K36" i="317"/>
  <c r="F36" i="317"/>
  <c r="AJ35" i="317"/>
  <c r="AI35" i="317"/>
  <c r="AH35" i="317"/>
  <c r="AG35" i="317"/>
  <c r="AF35" i="317"/>
  <c r="AE35" i="317"/>
  <c r="AD35" i="317"/>
  <c r="AC35" i="317"/>
  <c r="AB35" i="317"/>
  <c r="AA35" i="317"/>
  <c r="Z35" i="317"/>
  <c r="Y35" i="317"/>
  <c r="X35" i="317"/>
  <c r="W35" i="317"/>
  <c r="V35" i="317"/>
  <c r="U35" i="317"/>
  <c r="T35" i="317"/>
  <c r="S35" i="317"/>
  <c r="R35" i="317"/>
  <c r="Q35" i="317"/>
  <c r="P35" i="317"/>
  <c r="O35" i="317"/>
  <c r="N35" i="317"/>
  <c r="M35" i="317"/>
  <c r="L35" i="317"/>
  <c r="K35" i="317"/>
  <c r="F35" i="317"/>
  <c r="AJ34" i="317"/>
  <c r="AI34" i="317"/>
  <c r="AH34" i="317"/>
  <c r="AG34" i="317"/>
  <c r="AF34" i="317"/>
  <c r="AE34" i="317"/>
  <c r="AD34" i="317"/>
  <c r="AC34" i="317"/>
  <c r="AB34" i="317"/>
  <c r="AA34" i="317"/>
  <c r="Z34" i="317"/>
  <c r="Y34" i="317"/>
  <c r="X34" i="317"/>
  <c r="W34" i="317"/>
  <c r="V34" i="317"/>
  <c r="U34" i="317"/>
  <c r="T34" i="317"/>
  <c r="S34" i="317"/>
  <c r="R34" i="317"/>
  <c r="Q34" i="317"/>
  <c r="P34" i="317"/>
  <c r="O34" i="317"/>
  <c r="N34" i="317"/>
  <c r="M34" i="317"/>
  <c r="L34" i="317"/>
  <c r="K34" i="317"/>
  <c r="F34" i="317"/>
  <c r="AJ33" i="317"/>
  <c r="AI33" i="317"/>
  <c r="AH33" i="317"/>
  <c r="AG33" i="317"/>
  <c r="AF33" i="317"/>
  <c r="AE33" i="317"/>
  <c r="AD33" i="317"/>
  <c r="AC33" i="317"/>
  <c r="AB33" i="317"/>
  <c r="AA33" i="317"/>
  <c r="Z33" i="317"/>
  <c r="Y33" i="317"/>
  <c r="X33" i="317"/>
  <c r="W33" i="317"/>
  <c r="V33" i="317"/>
  <c r="U33" i="317"/>
  <c r="T33" i="317"/>
  <c r="S33" i="317"/>
  <c r="R33" i="317"/>
  <c r="Q33" i="317"/>
  <c r="P33" i="317"/>
  <c r="O33" i="317"/>
  <c r="N33" i="317"/>
  <c r="M33" i="317"/>
  <c r="L33" i="317"/>
  <c r="K33" i="317"/>
  <c r="F33" i="317"/>
  <c r="AJ32" i="317"/>
  <c r="AI32" i="317"/>
  <c r="AH32" i="317"/>
  <c r="AG32" i="317"/>
  <c r="AF32" i="317"/>
  <c r="AE32" i="317"/>
  <c r="AD32" i="317"/>
  <c r="AC32" i="317"/>
  <c r="AB32" i="317"/>
  <c r="AA32" i="317"/>
  <c r="Z32" i="317"/>
  <c r="Y32" i="317"/>
  <c r="X32" i="317"/>
  <c r="W32" i="317"/>
  <c r="V32" i="317"/>
  <c r="U32" i="317"/>
  <c r="T32" i="317"/>
  <c r="S32" i="317"/>
  <c r="R32" i="317"/>
  <c r="Q32" i="317"/>
  <c r="P32" i="317"/>
  <c r="O32" i="317"/>
  <c r="N32" i="317"/>
  <c r="M32" i="317"/>
  <c r="L32" i="317"/>
  <c r="K32" i="317"/>
  <c r="F32" i="317"/>
  <c r="AJ31" i="317"/>
  <c r="AI31" i="317"/>
  <c r="AH31" i="317"/>
  <c r="AG31" i="317"/>
  <c r="AF31" i="317"/>
  <c r="AE31" i="317"/>
  <c r="AD31" i="317"/>
  <c r="AC31" i="317"/>
  <c r="AB31" i="317"/>
  <c r="AA31" i="317"/>
  <c r="Z31" i="317"/>
  <c r="Y31" i="317"/>
  <c r="X31" i="317"/>
  <c r="W31" i="317"/>
  <c r="V31" i="317"/>
  <c r="U31" i="317"/>
  <c r="T31" i="317"/>
  <c r="S31" i="317"/>
  <c r="R31" i="317"/>
  <c r="Q31" i="317"/>
  <c r="P31" i="317"/>
  <c r="O31" i="317"/>
  <c r="N31" i="317"/>
  <c r="M31" i="317"/>
  <c r="L31" i="317"/>
  <c r="K31" i="317"/>
  <c r="F31" i="317"/>
  <c r="AJ30" i="317"/>
  <c r="AI30" i="317"/>
  <c r="AH30" i="317"/>
  <c r="AG30" i="317"/>
  <c r="AF30" i="317"/>
  <c r="AE30" i="317"/>
  <c r="AD30" i="317"/>
  <c r="AC30" i="317"/>
  <c r="AB30" i="317"/>
  <c r="AA30" i="317"/>
  <c r="Z30" i="317"/>
  <c r="Y30" i="317"/>
  <c r="X30" i="317"/>
  <c r="W30" i="317"/>
  <c r="V30" i="317"/>
  <c r="U30" i="317"/>
  <c r="T30" i="317"/>
  <c r="S30" i="317"/>
  <c r="R30" i="317"/>
  <c r="Q30" i="317"/>
  <c r="P30" i="317"/>
  <c r="O30" i="317"/>
  <c r="N30" i="317"/>
  <c r="M30" i="317"/>
  <c r="L30" i="317"/>
  <c r="K30" i="317"/>
  <c r="F30" i="317"/>
  <c r="AJ29" i="317"/>
  <c r="AI29" i="317"/>
  <c r="AH29" i="317"/>
  <c r="AG29" i="317"/>
  <c r="AF29" i="317"/>
  <c r="AE29" i="317"/>
  <c r="AD29" i="317"/>
  <c r="AC29" i="317"/>
  <c r="AB29" i="317"/>
  <c r="AA29" i="317"/>
  <c r="Z29" i="317"/>
  <c r="Y29" i="317"/>
  <c r="X29" i="317"/>
  <c r="W29" i="317"/>
  <c r="V29" i="317"/>
  <c r="U29" i="317"/>
  <c r="T29" i="317"/>
  <c r="S29" i="317"/>
  <c r="R29" i="317"/>
  <c r="Q29" i="317"/>
  <c r="P29" i="317"/>
  <c r="O29" i="317"/>
  <c r="N29" i="317"/>
  <c r="M29" i="317"/>
  <c r="L29" i="317"/>
  <c r="K29" i="317"/>
  <c r="F29" i="317"/>
  <c r="AJ28" i="317"/>
  <c r="AI28" i="317"/>
  <c r="AH28" i="317"/>
  <c r="AG28" i="317"/>
  <c r="AF28" i="317"/>
  <c r="AE28" i="317"/>
  <c r="AD28" i="317"/>
  <c r="AC28" i="317"/>
  <c r="AB28" i="317"/>
  <c r="AA28" i="317"/>
  <c r="Z28" i="317"/>
  <c r="Y28" i="317"/>
  <c r="X28" i="317"/>
  <c r="W28" i="317"/>
  <c r="V28" i="317"/>
  <c r="U28" i="317"/>
  <c r="T28" i="317"/>
  <c r="S28" i="317"/>
  <c r="R28" i="317"/>
  <c r="Q28" i="317"/>
  <c r="P28" i="317"/>
  <c r="O28" i="317"/>
  <c r="N28" i="317"/>
  <c r="M28" i="317"/>
  <c r="L28" i="317"/>
  <c r="K28" i="317"/>
  <c r="F28" i="317"/>
  <c r="AJ27" i="317"/>
  <c r="AI27" i="317"/>
  <c r="AH27" i="317"/>
  <c r="AG27" i="317"/>
  <c r="AF27" i="317"/>
  <c r="AE27" i="317"/>
  <c r="AD27" i="317"/>
  <c r="AC27" i="317"/>
  <c r="AB27" i="317"/>
  <c r="AA27" i="317"/>
  <c r="Z27" i="317"/>
  <c r="Y27" i="317"/>
  <c r="X27" i="317"/>
  <c r="W27" i="317"/>
  <c r="V27" i="317"/>
  <c r="U27" i="317"/>
  <c r="T27" i="317"/>
  <c r="S27" i="317"/>
  <c r="R27" i="317"/>
  <c r="Q27" i="317"/>
  <c r="P27" i="317"/>
  <c r="O27" i="317"/>
  <c r="N27" i="317"/>
  <c r="M27" i="317"/>
  <c r="L27" i="317"/>
  <c r="K27" i="317"/>
  <c r="F27" i="317"/>
  <c r="AJ26" i="317"/>
  <c r="AI26" i="317"/>
  <c r="AH26" i="317"/>
  <c r="AG26" i="317"/>
  <c r="AF26" i="317"/>
  <c r="AE26" i="317"/>
  <c r="AD26" i="317"/>
  <c r="AC26" i="317"/>
  <c r="AB26" i="317"/>
  <c r="AA26" i="317"/>
  <c r="Z26" i="317"/>
  <c r="Y26" i="317"/>
  <c r="X26" i="317"/>
  <c r="W26" i="317"/>
  <c r="V26" i="317"/>
  <c r="U26" i="317"/>
  <c r="T26" i="317"/>
  <c r="S26" i="317"/>
  <c r="R26" i="317"/>
  <c r="Q26" i="317"/>
  <c r="P26" i="317"/>
  <c r="O26" i="317"/>
  <c r="N26" i="317"/>
  <c r="M26" i="317"/>
  <c r="L26" i="317"/>
  <c r="K26" i="317"/>
  <c r="F26" i="317"/>
  <c r="AJ25" i="317"/>
  <c r="AI25" i="317"/>
  <c r="AH25" i="317"/>
  <c r="AG25" i="317"/>
  <c r="AF25" i="317"/>
  <c r="AE25" i="317"/>
  <c r="AD25" i="317"/>
  <c r="AC25" i="317"/>
  <c r="AB25" i="317"/>
  <c r="AA25" i="317"/>
  <c r="Z25" i="317"/>
  <c r="Y25" i="317"/>
  <c r="X25" i="317"/>
  <c r="W25" i="317"/>
  <c r="V25" i="317"/>
  <c r="U25" i="317"/>
  <c r="T25" i="317"/>
  <c r="S25" i="317"/>
  <c r="R25" i="317"/>
  <c r="Q25" i="317"/>
  <c r="P25" i="317"/>
  <c r="O25" i="317"/>
  <c r="N25" i="317"/>
  <c r="M25" i="317"/>
  <c r="L25" i="317"/>
  <c r="K25" i="317"/>
  <c r="F25" i="317"/>
  <c r="AJ24" i="317"/>
  <c r="AI24" i="317"/>
  <c r="AH24" i="317"/>
  <c r="AG24" i="317"/>
  <c r="AF24" i="317"/>
  <c r="AE24" i="317"/>
  <c r="AD24" i="317"/>
  <c r="AC24" i="317"/>
  <c r="AB24" i="317"/>
  <c r="AA24" i="317"/>
  <c r="Z24" i="317"/>
  <c r="Y24" i="317"/>
  <c r="X24" i="317"/>
  <c r="W24" i="317"/>
  <c r="V24" i="317"/>
  <c r="U24" i="317"/>
  <c r="T24" i="317"/>
  <c r="S24" i="317"/>
  <c r="R24" i="317"/>
  <c r="Q24" i="317"/>
  <c r="P24" i="317"/>
  <c r="O24" i="317"/>
  <c r="N24" i="317"/>
  <c r="M24" i="317"/>
  <c r="L24" i="317"/>
  <c r="K24" i="317"/>
  <c r="F24" i="317"/>
  <c r="AJ23" i="317"/>
  <c r="AI23" i="317"/>
  <c r="AH23" i="317"/>
  <c r="AG23" i="317"/>
  <c r="AF23" i="317"/>
  <c r="AE23" i="317"/>
  <c r="AD23" i="317"/>
  <c r="AC23" i="317"/>
  <c r="AB23" i="317"/>
  <c r="AA23" i="317"/>
  <c r="Z23" i="317"/>
  <c r="Y23" i="317"/>
  <c r="X23" i="317"/>
  <c r="W23" i="317"/>
  <c r="V23" i="317"/>
  <c r="U23" i="317"/>
  <c r="T23" i="317"/>
  <c r="S23" i="317"/>
  <c r="R23" i="317"/>
  <c r="Q23" i="317"/>
  <c r="P23" i="317"/>
  <c r="O23" i="317"/>
  <c r="N23" i="317"/>
  <c r="M23" i="317"/>
  <c r="L23" i="317"/>
  <c r="K23" i="317"/>
  <c r="F23" i="317"/>
  <c r="AJ22" i="317"/>
  <c r="AI22" i="317"/>
  <c r="AH22" i="317"/>
  <c r="AG22" i="317"/>
  <c r="AF22" i="317"/>
  <c r="AE22" i="317"/>
  <c r="AD22" i="317"/>
  <c r="AC22" i="317"/>
  <c r="AB22" i="317"/>
  <c r="AA22" i="317"/>
  <c r="Z22" i="317"/>
  <c r="Y22" i="317"/>
  <c r="X22" i="317"/>
  <c r="W22" i="317"/>
  <c r="V22" i="317"/>
  <c r="U22" i="317"/>
  <c r="T22" i="317"/>
  <c r="S22" i="317"/>
  <c r="R22" i="317"/>
  <c r="Q22" i="317"/>
  <c r="P22" i="317"/>
  <c r="O22" i="317"/>
  <c r="N22" i="317"/>
  <c r="M22" i="317"/>
  <c r="L22" i="317"/>
  <c r="K22" i="317"/>
  <c r="F22" i="317"/>
  <c r="AJ21" i="317"/>
  <c r="AI21" i="317"/>
  <c r="AH21" i="317"/>
  <c r="AG21" i="317"/>
  <c r="AF21" i="317"/>
  <c r="AE21" i="317"/>
  <c r="AD21" i="317"/>
  <c r="AC21" i="317"/>
  <c r="AB21" i="317"/>
  <c r="AA21" i="317"/>
  <c r="Z21" i="317"/>
  <c r="Y21" i="317"/>
  <c r="X21" i="317"/>
  <c r="W21" i="317"/>
  <c r="V21" i="317"/>
  <c r="U21" i="317"/>
  <c r="T21" i="317"/>
  <c r="S21" i="317"/>
  <c r="R21" i="317"/>
  <c r="Q21" i="317"/>
  <c r="P21" i="317"/>
  <c r="O21" i="317"/>
  <c r="N21" i="317"/>
  <c r="M21" i="317"/>
  <c r="L21" i="317"/>
  <c r="K21" i="317"/>
  <c r="F21" i="317"/>
  <c r="AJ20" i="317"/>
  <c r="AI20" i="317"/>
  <c r="AH20" i="317"/>
  <c r="AG20" i="317"/>
  <c r="AF20" i="317"/>
  <c r="AE20" i="317"/>
  <c r="AD20" i="317"/>
  <c r="AC20" i="317"/>
  <c r="AB20" i="317"/>
  <c r="AA20" i="317"/>
  <c r="Z20" i="317"/>
  <c r="Y20" i="317"/>
  <c r="X20" i="317"/>
  <c r="W20" i="317"/>
  <c r="V20" i="317"/>
  <c r="U20" i="317"/>
  <c r="T20" i="317"/>
  <c r="S20" i="317"/>
  <c r="R20" i="317"/>
  <c r="Q20" i="317"/>
  <c r="P20" i="317"/>
  <c r="O20" i="317"/>
  <c r="N20" i="317"/>
  <c r="M20" i="317"/>
  <c r="L20" i="317"/>
  <c r="K20" i="317"/>
  <c r="F20" i="317"/>
  <c r="AJ19" i="317"/>
  <c r="AI19" i="317"/>
  <c r="AH19" i="317"/>
  <c r="AG19" i="317"/>
  <c r="AF19" i="317"/>
  <c r="AE19" i="317"/>
  <c r="AD19" i="317"/>
  <c r="AC19" i="317"/>
  <c r="AB19" i="317"/>
  <c r="AA19" i="317"/>
  <c r="Z19" i="317"/>
  <c r="Y19" i="317"/>
  <c r="X19" i="317"/>
  <c r="W19" i="317"/>
  <c r="V19" i="317"/>
  <c r="U19" i="317"/>
  <c r="T19" i="317"/>
  <c r="S19" i="317"/>
  <c r="R19" i="317"/>
  <c r="Q19" i="317"/>
  <c r="P19" i="317"/>
  <c r="O19" i="317"/>
  <c r="N19" i="317"/>
  <c r="M19" i="317"/>
  <c r="L19" i="317"/>
  <c r="K19" i="317"/>
  <c r="F19" i="317"/>
  <c r="AJ18" i="317"/>
  <c r="AI18" i="317"/>
  <c r="AH18" i="317"/>
  <c r="AG18" i="317"/>
  <c r="AF18" i="317"/>
  <c r="AE18" i="317"/>
  <c r="AD18" i="317"/>
  <c r="AC18" i="317"/>
  <c r="AB18" i="317"/>
  <c r="AA18" i="317"/>
  <c r="Z18" i="317"/>
  <c r="Y18" i="317"/>
  <c r="X18" i="317"/>
  <c r="W18" i="317"/>
  <c r="V18" i="317"/>
  <c r="U18" i="317"/>
  <c r="T18" i="317"/>
  <c r="S18" i="317"/>
  <c r="R18" i="317"/>
  <c r="Q18" i="317"/>
  <c r="P18" i="317"/>
  <c r="O18" i="317"/>
  <c r="N18" i="317"/>
  <c r="M18" i="317"/>
  <c r="L18" i="317"/>
  <c r="K18" i="317"/>
  <c r="F18" i="317"/>
  <c r="AJ17" i="317"/>
  <c r="AI17" i="317"/>
  <c r="AH17" i="317"/>
  <c r="AG17" i="317"/>
  <c r="AE17" i="317"/>
  <c r="AD17" i="317"/>
  <c r="AC17" i="317"/>
  <c r="AF17" i="317" s="1"/>
  <c r="AB17" i="317"/>
  <c r="AA17" i="317"/>
  <c r="Y17" i="317"/>
  <c r="X17" i="317"/>
  <c r="Z17" i="317" s="1"/>
  <c r="W17" i="317"/>
  <c r="V17" i="317"/>
  <c r="U17" i="317"/>
  <c r="T17" i="317"/>
  <c r="S17" i="317"/>
  <c r="R17" i="317"/>
  <c r="Q17" i="317"/>
  <c r="O17" i="317"/>
  <c r="N17" i="317"/>
  <c r="M17" i="317"/>
  <c r="P17" i="317" s="1"/>
  <c r="F17" i="317" s="1"/>
  <c r="L17" i="317"/>
  <c r="K17" i="317"/>
  <c r="AI16" i="317"/>
  <c r="AH16" i="317"/>
  <c r="AJ16" i="317" s="1"/>
  <c r="AG16" i="317"/>
  <c r="AE16" i="317"/>
  <c r="AD16" i="317"/>
  <c r="AC16" i="317"/>
  <c r="AB16" i="317"/>
  <c r="AF16" i="317" s="1"/>
  <c r="AA16" i="317"/>
  <c r="Y16" i="317"/>
  <c r="X16" i="317"/>
  <c r="W16" i="317"/>
  <c r="V16" i="317"/>
  <c r="T16" i="317"/>
  <c r="S16" i="317"/>
  <c r="U16" i="317" s="1"/>
  <c r="R16" i="317"/>
  <c r="Q16" i="317"/>
  <c r="P16" i="317"/>
  <c r="F16" i="317" s="1"/>
  <c r="O16" i="317"/>
  <c r="N16" i="317"/>
  <c r="M16" i="317"/>
  <c r="L16" i="317"/>
  <c r="K16" i="317"/>
  <c r="AI15" i="317"/>
  <c r="AH15" i="317"/>
  <c r="AJ15" i="317" s="1"/>
  <c r="AG15" i="317"/>
  <c r="AE15" i="317"/>
  <c r="AD15" i="317"/>
  <c r="AC15" i="317"/>
  <c r="AB15" i="317"/>
  <c r="AA15" i="317"/>
  <c r="Y15" i="317"/>
  <c r="X15" i="317"/>
  <c r="Z15" i="317" s="1"/>
  <c r="W15" i="317"/>
  <c r="V15" i="317"/>
  <c r="T15" i="317"/>
  <c r="S15" i="317"/>
  <c r="R15" i="317"/>
  <c r="U15" i="317" s="1"/>
  <c r="Q15" i="317"/>
  <c r="O15" i="317"/>
  <c r="N15" i="317"/>
  <c r="M15" i="317"/>
  <c r="L15" i="317"/>
  <c r="P15" i="317" s="1"/>
  <c r="F15" i="317" s="1"/>
  <c r="K15" i="317"/>
  <c r="AI14" i="317"/>
  <c r="AH14" i="317"/>
  <c r="AJ14" i="317" s="1"/>
  <c r="AG14" i="317"/>
  <c r="AE14" i="317"/>
  <c r="AD14" i="317"/>
  <c r="AF14" i="317" s="1"/>
  <c r="AC14" i="317"/>
  <c r="AB14" i="317"/>
  <c r="AA14" i="317"/>
  <c r="Y14" i="317"/>
  <c r="X14" i="317"/>
  <c r="Z14" i="317" s="1"/>
  <c r="W14" i="317"/>
  <c r="V14" i="317"/>
  <c r="T14" i="317"/>
  <c r="S14" i="317"/>
  <c r="U14" i="317" s="1"/>
  <c r="R14" i="317"/>
  <c r="Q14" i="317"/>
  <c r="O14" i="317"/>
  <c r="N14" i="317"/>
  <c r="M14" i="317"/>
  <c r="L14" i="317"/>
  <c r="K14" i="317"/>
  <c r="AI13" i="317"/>
  <c r="AH13" i="317"/>
  <c r="AJ13" i="317" s="1"/>
  <c r="AG13" i="317"/>
  <c r="AE13" i="317"/>
  <c r="AD13" i="317"/>
  <c r="AC13" i="317"/>
  <c r="AB13" i="317"/>
  <c r="AF13" i="317" s="1"/>
  <c r="AA13" i="317"/>
  <c r="Y13" i="317"/>
  <c r="X13" i="317"/>
  <c r="Z13" i="317" s="1"/>
  <c r="W13" i="317"/>
  <c r="V13" i="317"/>
  <c r="T13" i="317"/>
  <c r="S13" i="317"/>
  <c r="U13" i="317" s="1"/>
  <c r="R13" i="317"/>
  <c r="Q13" i="317"/>
  <c r="O13" i="317"/>
  <c r="N13" i="317"/>
  <c r="M13" i="317"/>
  <c r="L13" i="317"/>
  <c r="K13" i="317"/>
  <c r="AI12" i="317"/>
  <c r="AH12" i="317"/>
  <c r="AJ12" i="317" s="1"/>
  <c r="AG12" i="317"/>
  <c r="AE12" i="317"/>
  <c r="AD12" i="317"/>
  <c r="AC12" i="317"/>
  <c r="AB12" i="317"/>
  <c r="AF12" i="317" s="1"/>
  <c r="AA12" i="317"/>
  <c r="Y12" i="317"/>
  <c r="X12" i="317"/>
  <c r="W12" i="317"/>
  <c r="V12" i="317"/>
  <c r="T12" i="317"/>
  <c r="S12" i="317"/>
  <c r="U12" i="317" s="1"/>
  <c r="R12" i="317"/>
  <c r="Q12" i="317"/>
  <c r="O12" i="317"/>
  <c r="N12" i="317"/>
  <c r="M12" i="317"/>
  <c r="L12" i="317"/>
  <c r="P12" i="317" s="1"/>
  <c r="F12" i="317" s="1"/>
  <c r="K12" i="317"/>
  <c r="AI11" i="317"/>
  <c r="AH11" i="317"/>
  <c r="AJ11" i="317" s="1"/>
  <c r="AG11" i="317"/>
  <c r="AE11" i="317"/>
  <c r="AD11" i="317"/>
  <c r="AC11" i="317"/>
  <c r="AB11" i="317"/>
  <c r="AA11" i="317"/>
  <c r="Y11" i="317"/>
  <c r="X11" i="317"/>
  <c r="Z11" i="317" s="1"/>
  <c r="W11" i="317"/>
  <c r="V11" i="317"/>
  <c r="T11" i="317"/>
  <c r="S11" i="317"/>
  <c r="R11" i="317"/>
  <c r="Q11" i="317"/>
  <c r="O11" i="317"/>
  <c r="N11" i="317"/>
  <c r="M11" i="317"/>
  <c r="L11" i="317"/>
  <c r="K11" i="317"/>
  <c r="AI10" i="317"/>
  <c r="AH10" i="317"/>
  <c r="AJ10" i="317" s="1"/>
  <c r="AG10" i="317"/>
  <c r="AE10" i="317"/>
  <c r="AD10" i="317"/>
  <c r="AC10" i="317"/>
  <c r="AF10" i="317" s="1"/>
  <c r="AB10" i="317"/>
  <c r="AA10" i="317"/>
  <c r="Z10" i="317"/>
  <c r="Y10" i="317"/>
  <c r="X10" i="317"/>
  <c r="W10" i="317"/>
  <c r="V10" i="317"/>
  <c r="T10" i="317"/>
  <c r="S10" i="317"/>
  <c r="R10" i="317"/>
  <c r="U10" i="317" s="1"/>
  <c r="Q10" i="317"/>
  <c r="O10" i="317"/>
  <c r="N10" i="317"/>
  <c r="M10" i="317"/>
  <c r="L10" i="317"/>
  <c r="K10" i="317"/>
  <c r="AI9" i="317"/>
  <c r="AH9" i="317"/>
  <c r="AJ9" i="317" s="1"/>
  <c r="AG9" i="317"/>
  <c r="AE9" i="317"/>
  <c r="AD9" i="317"/>
  <c r="AC9" i="317"/>
  <c r="AF9" i="317" s="1"/>
  <c r="AB9" i="317"/>
  <c r="AA9" i="317"/>
  <c r="Y9" i="317"/>
  <c r="X9" i="317"/>
  <c r="W9" i="317"/>
  <c r="V9" i="317"/>
  <c r="U9" i="317"/>
  <c r="T9" i="317"/>
  <c r="S9" i="317"/>
  <c r="R9" i="317"/>
  <c r="Q9" i="317"/>
  <c r="O9" i="317"/>
  <c r="N9" i="317"/>
  <c r="M9" i="317"/>
  <c r="L9" i="317"/>
  <c r="K9" i="317"/>
  <c r="AI8" i="317"/>
  <c r="AH8" i="317"/>
  <c r="AJ8" i="317" s="1"/>
  <c r="AG8" i="317"/>
  <c r="AE8" i="317"/>
  <c r="AD8" i="317"/>
  <c r="AC8" i="317"/>
  <c r="AF8" i="317" s="1"/>
  <c r="AB8" i="317"/>
  <c r="AA8" i="317"/>
  <c r="Y8" i="317"/>
  <c r="X8" i="317"/>
  <c r="Z8" i="317" s="1"/>
  <c r="W8" i="317"/>
  <c r="V8" i="317"/>
  <c r="T8" i="317"/>
  <c r="S8" i="317"/>
  <c r="U8" i="317" s="1"/>
  <c r="R8" i="317"/>
  <c r="Q8" i="317"/>
  <c r="O8" i="317"/>
  <c r="N8" i="317"/>
  <c r="M8" i="317"/>
  <c r="P8" i="317" s="1"/>
  <c r="F8" i="317" s="1"/>
  <c r="L8" i="317"/>
  <c r="K8" i="317"/>
  <c r="AI7" i="317"/>
  <c r="AH7" i="317"/>
  <c r="AJ7" i="317" s="1"/>
  <c r="AG7" i="317"/>
  <c r="AE7" i="317"/>
  <c r="AD7" i="317"/>
  <c r="AF7" i="317" s="1"/>
  <c r="AC7" i="317"/>
  <c r="AB7" i="317"/>
  <c r="AA7" i="317"/>
  <c r="Y7" i="317"/>
  <c r="X7" i="317"/>
  <c r="Z7" i="317" s="1"/>
  <c r="W7" i="317"/>
  <c r="V7" i="317"/>
  <c r="T7" i="317"/>
  <c r="S7" i="317"/>
  <c r="R7" i="317"/>
  <c r="Q7" i="317"/>
  <c r="O7" i="317"/>
  <c r="N7" i="317"/>
  <c r="P7" i="317" s="1"/>
  <c r="F7" i="317" s="1"/>
  <c r="M7" i="317"/>
  <c r="L7" i="317"/>
  <c r="K7" i="317"/>
  <c r="AI6" i="317"/>
  <c r="AH6" i="317"/>
  <c r="AJ6" i="317" s="1"/>
  <c r="AG6" i="317"/>
  <c r="AE6" i="317"/>
  <c r="AD6" i="317"/>
  <c r="AC6" i="317"/>
  <c r="AB6" i="317"/>
  <c r="AA6" i="317"/>
  <c r="Y6" i="317"/>
  <c r="X6" i="317"/>
  <c r="Z6" i="317" s="1"/>
  <c r="W6" i="317"/>
  <c r="V6" i="317"/>
  <c r="T6" i="317"/>
  <c r="U6" i="317" s="1"/>
  <c r="S6" i="317"/>
  <c r="R6" i="317"/>
  <c r="Q6" i="317"/>
  <c r="O6" i="317"/>
  <c r="N6" i="317"/>
  <c r="M6" i="317"/>
  <c r="P6" i="317" s="1"/>
  <c r="F6" i="317" s="1"/>
  <c r="L6" i="317"/>
  <c r="K6" i="317"/>
  <c r="AJ5" i="317"/>
  <c r="AI5" i="317"/>
  <c r="AH5" i="317"/>
  <c r="AG5" i="317"/>
  <c r="AE5" i="317"/>
  <c r="AD5" i="317"/>
  <c r="AC5" i="317"/>
  <c r="AF5" i="317" s="1"/>
  <c r="AB5" i="317"/>
  <c r="AA5" i="317"/>
  <c r="Y5" i="317"/>
  <c r="X5" i="317"/>
  <c r="Z5" i="317" s="1"/>
  <c r="W5" i="317"/>
  <c r="V5" i="317"/>
  <c r="T5" i="317"/>
  <c r="S5" i="317"/>
  <c r="U5" i="317" s="1"/>
  <c r="R5" i="317"/>
  <c r="Q5" i="317"/>
  <c r="O5" i="317"/>
  <c r="N5" i="317"/>
  <c r="M5" i="317"/>
  <c r="P5" i="317" s="1"/>
  <c r="F5" i="317" s="1"/>
  <c r="L5" i="317"/>
  <c r="K5" i="317"/>
  <c r="AI4" i="317"/>
  <c r="AH4" i="317"/>
  <c r="AJ4" i="317" s="1"/>
  <c r="AG4" i="317"/>
  <c r="AE4" i="317"/>
  <c r="AD4" i="317"/>
  <c r="AC4" i="317"/>
  <c r="AF4" i="317" s="1"/>
  <c r="AB4" i="317"/>
  <c r="AA4" i="317"/>
  <c r="Y4" i="317"/>
  <c r="X4" i="317"/>
  <c r="Z4" i="317" s="1"/>
  <c r="W4" i="317"/>
  <c r="V4" i="317"/>
  <c r="T4" i="317"/>
  <c r="S4" i="317"/>
  <c r="R4" i="317"/>
  <c r="Q4" i="317"/>
  <c r="P4" i="317"/>
  <c r="F4" i="317" s="1"/>
  <c r="O4" i="317"/>
  <c r="N4" i="317"/>
  <c r="M4" i="317"/>
  <c r="L4" i="317"/>
  <c r="K4" i="317"/>
  <c r="D57" i="316"/>
  <c r="C55" i="316"/>
  <c r="G55" i="316" s="1"/>
  <c r="G54" i="316"/>
  <c r="E54" i="316"/>
  <c r="E55" i="316" s="1"/>
  <c r="D54" i="316"/>
  <c r="D55" i="316" s="1"/>
  <c r="C54" i="316"/>
  <c r="D50" i="316"/>
  <c r="E47" i="316"/>
  <c r="E48" i="316" s="1"/>
  <c r="D47" i="316"/>
  <c r="D49" i="316" s="1"/>
  <c r="AJ43" i="316"/>
  <c r="AI43" i="316"/>
  <c r="AH43" i="316"/>
  <c r="AG43" i="316"/>
  <c r="AF43" i="316"/>
  <c r="AE43" i="316"/>
  <c r="AD43" i="316"/>
  <c r="AC43" i="316"/>
  <c r="AB43" i="316"/>
  <c r="AA43" i="316"/>
  <c r="Z43" i="316"/>
  <c r="Y43" i="316"/>
  <c r="X43" i="316"/>
  <c r="W43" i="316"/>
  <c r="V43" i="316"/>
  <c r="U43" i="316"/>
  <c r="T43" i="316"/>
  <c r="S43" i="316"/>
  <c r="R43" i="316"/>
  <c r="Q43" i="316"/>
  <c r="P43" i="316"/>
  <c r="O43" i="316"/>
  <c r="N43" i="316"/>
  <c r="M43" i="316"/>
  <c r="L43" i="316"/>
  <c r="K43" i="316"/>
  <c r="F43" i="316"/>
  <c r="AJ42" i="316"/>
  <c r="AI42" i="316"/>
  <c r="AH42" i="316"/>
  <c r="AG42" i="316"/>
  <c r="AF42" i="316"/>
  <c r="AE42" i="316"/>
  <c r="AD42" i="316"/>
  <c r="AC42" i="316"/>
  <c r="AB42" i="316"/>
  <c r="AA42" i="316"/>
  <c r="Z42" i="316"/>
  <c r="Y42" i="316"/>
  <c r="X42" i="316"/>
  <c r="W42" i="316"/>
  <c r="V42" i="316"/>
  <c r="U42" i="316"/>
  <c r="T42" i="316"/>
  <c r="S42" i="316"/>
  <c r="R42" i="316"/>
  <c r="Q42" i="316"/>
  <c r="P42" i="316"/>
  <c r="O42" i="316"/>
  <c r="N42" i="316"/>
  <c r="M42" i="316"/>
  <c r="L42" i="316"/>
  <c r="K42" i="316"/>
  <c r="F42" i="316"/>
  <c r="AJ41" i="316"/>
  <c r="AI41" i="316"/>
  <c r="AH41" i="316"/>
  <c r="AG41" i="316"/>
  <c r="AF41" i="316"/>
  <c r="AE41" i="316"/>
  <c r="AD41" i="316"/>
  <c r="AC41" i="316"/>
  <c r="AB41" i="316"/>
  <c r="AA41" i="316"/>
  <c r="Z41" i="316"/>
  <c r="Y41" i="316"/>
  <c r="X41" i="316"/>
  <c r="W41" i="316"/>
  <c r="V41" i="316"/>
  <c r="U41" i="316"/>
  <c r="T41" i="316"/>
  <c r="S41" i="316"/>
  <c r="R41" i="316"/>
  <c r="Q41" i="316"/>
  <c r="P41" i="316"/>
  <c r="O41" i="316"/>
  <c r="N41" i="316"/>
  <c r="M41" i="316"/>
  <c r="L41" i="316"/>
  <c r="K41" i="316"/>
  <c r="F41" i="316"/>
  <c r="AJ40" i="316"/>
  <c r="AI40" i="316"/>
  <c r="AH40" i="316"/>
  <c r="AG40" i="316"/>
  <c r="AF40" i="316"/>
  <c r="AE40" i="316"/>
  <c r="AD40" i="316"/>
  <c r="AC40" i="316"/>
  <c r="AB40" i="316"/>
  <c r="AA40" i="316"/>
  <c r="Z40" i="316"/>
  <c r="Y40" i="316"/>
  <c r="X40" i="316"/>
  <c r="W40" i="316"/>
  <c r="V40" i="316"/>
  <c r="U40" i="316"/>
  <c r="T40" i="316"/>
  <c r="S40" i="316"/>
  <c r="R40" i="316"/>
  <c r="Q40" i="316"/>
  <c r="P40" i="316"/>
  <c r="O40" i="316"/>
  <c r="N40" i="316"/>
  <c r="M40" i="316"/>
  <c r="L40" i="316"/>
  <c r="K40" i="316"/>
  <c r="F40" i="316"/>
  <c r="AJ39" i="316"/>
  <c r="AI39" i="316"/>
  <c r="AH39" i="316"/>
  <c r="AG39" i="316"/>
  <c r="AF39" i="316"/>
  <c r="AE39" i="316"/>
  <c r="AD39" i="316"/>
  <c r="AC39" i="316"/>
  <c r="AB39" i="316"/>
  <c r="AA39" i="316"/>
  <c r="Z39" i="316"/>
  <c r="Y39" i="316"/>
  <c r="X39" i="316"/>
  <c r="W39" i="316"/>
  <c r="V39" i="316"/>
  <c r="U39" i="316"/>
  <c r="T39" i="316"/>
  <c r="S39" i="316"/>
  <c r="R39" i="316"/>
  <c r="Q39" i="316"/>
  <c r="P39" i="316"/>
  <c r="O39" i="316"/>
  <c r="N39" i="316"/>
  <c r="M39" i="316"/>
  <c r="L39" i="316"/>
  <c r="K39" i="316"/>
  <c r="F39" i="316"/>
  <c r="AJ38" i="316"/>
  <c r="AI38" i="316"/>
  <c r="AH38" i="316"/>
  <c r="AG38" i="316"/>
  <c r="AF38" i="316"/>
  <c r="AE38" i="316"/>
  <c r="AD38" i="316"/>
  <c r="AC38" i="316"/>
  <c r="AB38" i="316"/>
  <c r="AA38" i="316"/>
  <c r="Z38" i="316"/>
  <c r="Y38" i="316"/>
  <c r="X38" i="316"/>
  <c r="W38" i="316"/>
  <c r="V38" i="316"/>
  <c r="U38" i="316"/>
  <c r="T38" i="316"/>
  <c r="S38" i="316"/>
  <c r="R38" i="316"/>
  <c r="Q38" i="316"/>
  <c r="P38" i="316"/>
  <c r="O38" i="316"/>
  <c r="N38" i="316"/>
  <c r="M38" i="316"/>
  <c r="L38" i="316"/>
  <c r="K38" i="316"/>
  <c r="F38" i="316"/>
  <c r="AJ37" i="316"/>
  <c r="AI37" i="316"/>
  <c r="AH37" i="316"/>
  <c r="AG37" i="316"/>
  <c r="AF37" i="316"/>
  <c r="AE37" i="316"/>
  <c r="AD37" i="316"/>
  <c r="AC37" i="316"/>
  <c r="AB37" i="316"/>
  <c r="AA37" i="316"/>
  <c r="Z37" i="316"/>
  <c r="Y37" i="316"/>
  <c r="X37" i="316"/>
  <c r="W37" i="316"/>
  <c r="V37" i="316"/>
  <c r="U37" i="316"/>
  <c r="T37" i="316"/>
  <c r="S37" i="316"/>
  <c r="R37" i="316"/>
  <c r="Q37" i="316"/>
  <c r="P37" i="316"/>
  <c r="O37" i="316"/>
  <c r="N37" i="316"/>
  <c r="M37" i="316"/>
  <c r="L37" i="316"/>
  <c r="K37" i="316"/>
  <c r="F37" i="316"/>
  <c r="AJ36" i="316"/>
  <c r="AI36" i="316"/>
  <c r="AH36" i="316"/>
  <c r="AG36" i="316"/>
  <c r="AF36" i="316"/>
  <c r="AE36" i="316"/>
  <c r="AD36" i="316"/>
  <c r="AC36" i="316"/>
  <c r="AB36" i="316"/>
  <c r="AA36" i="316"/>
  <c r="Z36" i="316"/>
  <c r="Y36" i="316"/>
  <c r="X36" i="316"/>
  <c r="W36" i="316"/>
  <c r="V36" i="316"/>
  <c r="U36" i="316"/>
  <c r="T36" i="316"/>
  <c r="S36" i="316"/>
  <c r="R36" i="316"/>
  <c r="Q36" i="316"/>
  <c r="P36" i="316"/>
  <c r="O36" i="316"/>
  <c r="N36" i="316"/>
  <c r="M36" i="316"/>
  <c r="L36" i="316"/>
  <c r="K36" i="316"/>
  <c r="F36" i="316"/>
  <c r="AJ35" i="316"/>
  <c r="AI35" i="316"/>
  <c r="AH35" i="316"/>
  <c r="AG35" i="316"/>
  <c r="AF35" i="316"/>
  <c r="AE35" i="316"/>
  <c r="AD35" i="316"/>
  <c r="AC35" i="316"/>
  <c r="AB35" i="316"/>
  <c r="AA35" i="316"/>
  <c r="Z35" i="316"/>
  <c r="Y35" i="316"/>
  <c r="X35" i="316"/>
  <c r="W35" i="316"/>
  <c r="V35" i="316"/>
  <c r="U35" i="316"/>
  <c r="T35" i="316"/>
  <c r="S35" i="316"/>
  <c r="R35" i="316"/>
  <c r="Q35" i="316"/>
  <c r="P35" i="316"/>
  <c r="O35" i="316"/>
  <c r="N35" i="316"/>
  <c r="M35" i="316"/>
  <c r="L35" i="316"/>
  <c r="K35" i="316"/>
  <c r="F35" i="316"/>
  <c r="AJ34" i="316"/>
  <c r="AI34" i="316"/>
  <c r="AH34" i="316"/>
  <c r="AG34" i="316"/>
  <c r="AF34" i="316"/>
  <c r="AE34" i="316"/>
  <c r="AD34" i="316"/>
  <c r="AC34" i="316"/>
  <c r="AB34" i="316"/>
  <c r="AA34" i="316"/>
  <c r="Z34" i="316"/>
  <c r="Y34" i="316"/>
  <c r="X34" i="316"/>
  <c r="W34" i="316"/>
  <c r="V34" i="316"/>
  <c r="U34" i="316"/>
  <c r="T34" i="316"/>
  <c r="S34" i="316"/>
  <c r="R34" i="316"/>
  <c r="Q34" i="316"/>
  <c r="P34" i="316"/>
  <c r="O34" i="316"/>
  <c r="N34" i="316"/>
  <c r="M34" i="316"/>
  <c r="L34" i="316"/>
  <c r="K34" i="316"/>
  <c r="F34" i="316"/>
  <c r="AJ33" i="316"/>
  <c r="AI33" i="316"/>
  <c r="AH33" i="316"/>
  <c r="AG33" i="316"/>
  <c r="AF33" i="316"/>
  <c r="AE33" i="316"/>
  <c r="AD33" i="316"/>
  <c r="AC33" i="316"/>
  <c r="AB33" i="316"/>
  <c r="AA33" i="316"/>
  <c r="Z33" i="316"/>
  <c r="Y33" i="316"/>
  <c r="X33" i="316"/>
  <c r="W33" i="316"/>
  <c r="V33" i="316"/>
  <c r="U33" i="316"/>
  <c r="T33" i="316"/>
  <c r="S33" i="316"/>
  <c r="R33" i="316"/>
  <c r="Q33" i="316"/>
  <c r="P33" i="316"/>
  <c r="O33" i="316"/>
  <c r="N33" i="316"/>
  <c r="M33" i="316"/>
  <c r="L33" i="316"/>
  <c r="K33" i="316"/>
  <c r="F33" i="316"/>
  <c r="AJ32" i="316"/>
  <c r="AI32" i="316"/>
  <c r="AH32" i="316"/>
  <c r="AG32" i="316"/>
  <c r="AF32" i="316"/>
  <c r="AE32" i="316"/>
  <c r="AD32" i="316"/>
  <c r="AC32" i="316"/>
  <c r="AB32" i="316"/>
  <c r="AA32" i="316"/>
  <c r="Z32" i="316"/>
  <c r="Y32" i="316"/>
  <c r="X32" i="316"/>
  <c r="W32" i="316"/>
  <c r="V32" i="316"/>
  <c r="U32" i="316"/>
  <c r="T32" i="316"/>
  <c r="S32" i="316"/>
  <c r="R32" i="316"/>
  <c r="Q32" i="316"/>
  <c r="P32" i="316"/>
  <c r="O32" i="316"/>
  <c r="N32" i="316"/>
  <c r="M32" i="316"/>
  <c r="L32" i="316"/>
  <c r="K32" i="316"/>
  <c r="F32" i="316"/>
  <c r="AJ31" i="316"/>
  <c r="AI31" i="316"/>
  <c r="AH31" i="316"/>
  <c r="AG31" i="316"/>
  <c r="AF31" i="316"/>
  <c r="AE31" i="316"/>
  <c r="AD31" i="316"/>
  <c r="AC31" i="316"/>
  <c r="AB31" i="316"/>
  <c r="AA31" i="316"/>
  <c r="Z31" i="316"/>
  <c r="Y31" i="316"/>
  <c r="X31" i="316"/>
  <c r="W31" i="316"/>
  <c r="V31" i="316"/>
  <c r="U31" i="316"/>
  <c r="T31" i="316"/>
  <c r="S31" i="316"/>
  <c r="R31" i="316"/>
  <c r="Q31" i="316"/>
  <c r="P31" i="316"/>
  <c r="O31" i="316"/>
  <c r="N31" i="316"/>
  <c r="M31" i="316"/>
  <c r="L31" i="316"/>
  <c r="K31" i="316"/>
  <c r="F31" i="316"/>
  <c r="AJ30" i="316"/>
  <c r="AI30" i="316"/>
  <c r="AH30" i="316"/>
  <c r="AG30" i="316"/>
  <c r="AF30" i="316"/>
  <c r="AE30" i="316"/>
  <c r="AD30" i="316"/>
  <c r="AC30" i="316"/>
  <c r="AB30" i="316"/>
  <c r="AA30" i="316"/>
  <c r="Z30" i="316"/>
  <c r="Y30" i="316"/>
  <c r="X30" i="316"/>
  <c r="W30" i="316"/>
  <c r="V30" i="316"/>
  <c r="U30" i="316"/>
  <c r="T30" i="316"/>
  <c r="S30" i="316"/>
  <c r="R30" i="316"/>
  <c r="Q30" i="316"/>
  <c r="P30" i="316"/>
  <c r="O30" i="316"/>
  <c r="N30" i="316"/>
  <c r="M30" i="316"/>
  <c r="L30" i="316"/>
  <c r="K30" i="316"/>
  <c r="F30" i="316"/>
  <c r="AJ29" i="316"/>
  <c r="AI29" i="316"/>
  <c r="AH29" i="316"/>
  <c r="AG29" i="316"/>
  <c r="AF29" i="316"/>
  <c r="AE29" i="316"/>
  <c r="AD29" i="316"/>
  <c r="AC29" i="316"/>
  <c r="AB29" i="316"/>
  <c r="AA29" i="316"/>
  <c r="Z29" i="316"/>
  <c r="Y29" i="316"/>
  <c r="X29" i="316"/>
  <c r="W29" i="316"/>
  <c r="V29" i="316"/>
  <c r="U29" i="316"/>
  <c r="T29" i="316"/>
  <c r="S29" i="316"/>
  <c r="R29" i="316"/>
  <c r="Q29" i="316"/>
  <c r="P29" i="316"/>
  <c r="O29" i="316"/>
  <c r="N29" i="316"/>
  <c r="M29" i="316"/>
  <c r="L29" i="316"/>
  <c r="K29" i="316"/>
  <c r="F29" i="316"/>
  <c r="AJ28" i="316"/>
  <c r="AI28" i="316"/>
  <c r="AH28" i="316"/>
  <c r="AG28" i="316"/>
  <c r="AF28" i="316"/>
  <c r="AE28" i="316"/>
  <c r="AD28" i="316"/>
  <c r="AC28" i="316"/>
  <c r="AB28" i="316"/>
  <c r="AA28" i="316"/>
  <c r="Z28" i="316"/>
  <c r="Y28" i="316"/>
  <c r="X28" i="316"/>
  <c r="W28" i="316"/>
  <c r="V28" i="316"/>
  <c r="U28" i="316"/>
  <c r="T28" i="316"/>
  <c r="S28" i="316"/>
  <c r="R28" i="316"/>
  <c r="Q28" i="316"/>
  <c r="P28" i="316"/>
  <c r="O28" i="316"/>
  <c r="N28" i="316"/>
  <c r="M28" i="316"/>
  <c r="L28" i="316"/>
  <c r="K28" i="316"/>
  <c r="F28" i="316"/>
  <c r="AJ27" i="316"/>
  <c r="AI27" i="316"/>
  <c r="AH27" i="316"/>
  <c r="AG27" i="316"/>
  <c r="AF27" i="316"/>
  <c r="AE27" i="316"/>
  <c r="AD27" i="316"/>
  <c r="AC27" i="316"/>
  <c r="AB27" i="316"/>
  <c r="AA27" i="316"/>
  <c r="Z27" i="316"/>
  <c r="Y27" i="316"/>
  <c r="X27" i="316"/>
  <c r="W27" i="316"/>
  <c r="V27" i="316"/>
  <c r="U27" i="316"/>
  <c r="T27" i="316"/>
  <c r="S27" i="316"/>
  <c r="R27" i="316"/>
  <c r="Q27" i="316"/>
  <c r="P27" i="316"/>
  <c r="O27" i="316"/>
  <c r="N27" i="316"/>
  <c r="M27" i="316"/>
  <c r="L27" i="316"/>
  <c r="K27" i="316"/>
  <c r="F27" i="316"/>
  <c r="AJ26" i="316"/>
  <c r="AI26" i="316"/>
  <c r="AH26" i="316"/>
  <c r="AG26" i="316"/>
  <c r="AF26" i="316"/>
  <c r="AE26" i="316"/>
  <c r="AD26" i="316"/>
  <c r="AC26" i="316"/>
  <c r="AB26" i="316"/>
  <c r="AA26" i="316"/>
  <c r="Z26" i="316"/>
  <c r="Y26" i="316"/>
  <c r="X26" i="316"/>
  <c r="W26" i="316"/>
  <c r="V26" i="316"/>
  <c r="U26" i="316"/>
  <c r="T26" i="316"/>
  <c r="S26" i="316"/>
  <c r="R26" i="316"/>
  <c r="Q26" i="316"/>
  <c r="P26" i="316"/>
  <c r="O26" i="316"/>
  <c r="N26" i="316"/>
  <c r="M26" i="316"/>
  <c r="L26" i="316"/>
  <c r="K26" i="316"/>
  <c r="F26" i="316"/>
  <c r="AJ25" i="316"/>
  <c r="AI25" i="316"/>
  <c r="AH25" i="316"/>
  <c r="AG25" i="316"/>
  <c r="AF25" i="316"/>
  <c r="AE25" i="316"/>
  <c r="AD25" i="316"/>
  <c r="AC25" i="316"/>
  <c r="AB25" i="316"/>
  <c r="AA25" i="316"/>
  <c r="Z25" i="316"/>
  <c r="Y25" i="316"/>
  <c r="X25" i="316"/>
  <c r="W25" i="316"/>
  <c r="V25" i="316"/>
  <c r="U25" i="316"/>
  <c r="T25" i="316"/>
  <c r="S25" i="316"/>
  <c r="R25" i="316"/>
  <c r="Q25" i="316"/>
  <c r="P25" i="316"/>
  <c r="O25" i="316"/>
  <c r="N25" i="316"/>
  <c r="M25" i="316"/>
  <c r="L25" i="316"/>
  <c r="K25" i="316"/>
  <c r="F25" i="316"/>
  <c r="AJ24" i="316"/>
  <c r="AI24" i="316"/>
  <c r="AH24" i="316"/>
  <c r="AG24" i="316"/>
  <c r="AF24" i="316"/>
  <c r="AE24" i="316"/>
  <c r="AD24" i="316"/>
  <c r="AC24" i="316"/>
  <c r="AB24" i="316"/>
  <c r="AA24" i="316"/>
  <c r="Z24" i="316"/>
  <c r="Y24" i="316"/>
  <c r="X24" i="316"/>
  <c r="W24" i="316"/>
  <c r="V24" i="316"/>
  <c r="U24" i="316"/>
  <c r="T24" i="316"/>
  <c r="S24" i="316"/>
  <c r="R24" i="316"/>
  <c r="Q24" i="316"/>
  <c r="P24" i="316"/>
  <c r="O24" i="316"/>
  <c r="N24" i="316"/>
  <c r="M24" i="316"/>
  <c r="L24" i="316"/>
  <c r="K24" i="316"/>
  <c r="F24" i="316"/>
  <c r="AJ23" i="316"/>
  <c r="AI23" i="316"/>
  <c r="AH23" i="316"/>
  <c r="AG23" i="316"/>
  <c r="AF23" i="316"/>
  <c r="AE23" i="316"/>
  <c r="AD23" i="316"/>
  <c r="AC23" i="316"/>
  <c r="AB23" i="316"/>
  <c r="AA23" i="316"/>
  <c r="Z23" i="316"/>
  <c r="Y23" i="316"/>
  <c r="X23" i="316"/>
  <c r="W23" i="316"/>
  <c r="V23" i="316"/>
  <c r="U23" i="316"/>
  <c r="T23" i="316"/>
  <c r="S23" i="316"/>
  <c r="R23" i="316"/>
  <c r="Q23" i="316"/>
  <c r="P23" i="316"/>
  <c r="O23" i="316"/>
  <c r="N23" i="316"/>
  <c r="M23" i="316"/>
  <c r="L23" i="316"/>
  <c r="K23" i="316"/>
  <c r="F23" i="316"/>
  <c r="AJ22" i="316"/>
  <c r="AI22" i="316"/>
  <c r="AH22" i="316"/>
  <c r="AG22" i="316"/>
  <c r="AF22" i="316"/>
  <c r="AE22" i="316"/>
  <c r="AD22" i="316"/>
  <c r="AC22" i="316"/>
  <c r="AB22" i="316"/>
  <c r="AA22" i="316"/>
  <c r="Z22" i="316"/>
  <c r="Y22" i="316"/>
  <c r="X22" i="316"/>
  <c r="W22" i="316"/>
  <c r="V22" i="316"/>
  <c r="U22" i="316"/>
  <c r="T22" i="316"/>
  <c r="S22" i="316"/>
  <c r="R22" i="316"/>
  <c r="Q22" i="316"/>
  <c r="P22" i="316"/>
  <c r="O22" i="316"/>
  <c r="N22" i="316"/>
  <c r="M22" i="316"/>
  <c r="L22" i="316"/>
  <c r="K22" i="316"/>
  <c r="F22" i="316"/>
  <c r="AJ21" i="316"/>
  <c r="AI21" i="316"/>
  <c r="AH21" i="316"/>
  <c r="AG21" i="316"/>
  <c r="AF21" i="316"/>
  <c r="AE21" i="316"/>
  <c r="AD21" i="316"/>
  <c r="AC21" i="316"/>
  <c r="AB21" i="316"/>
  <c r="AA21" i="316"/>
  <c r="Z21" i="316"/>
  <c r="Y21" i="316"/>
  <c r="X21" i="316"/>
  <c r="W21" i="316"/>
  <c r="V21" i="316"/>
  <c r="U21" i="316"/>
  <c r="T21" i="316"/>
  <c r="S21" i="316"/>
  <c r="R21" i="316"/>
  <c r="Q21" i="316"/>
  <c r="P21" i="316"/>
  <c r="O21" i="316"/>
  <c r="N21" i="316"/>
  <c r="M21" i="316"/>
  <c r="L21" i="316"/>
  <c r="K21" i="316"/>
  <c r="F21" i="316"/>
  <c r="AJ20" i="316"/>
  <c r="AI20" i="316"/>
  <c r="AH20" i="316"/>
  <c r="AG20" i="316"/>
  <c r="AF20" i="316"/>
  <c r="AE20" i="316"/>
  <c r="AD20" i="316"/>
  <c r="AC20" i="316"/>
  <c r="AB20" i="316"/>
  <c r="AA20" i="316"/>
  <c r="Z20" i="316"/>
  <c r="Y20" i="316"/>
  <c r="X20" i="316"/>
  <c r="W20" i="316"/>
  <c r="V20" i="316"/>
  <c r="U20" i="316"/>
  <c r="T20" i="316"/>
  <c r="S20" i="316"/>
  <c r="R20" i="316"/>
  <c r="Q20" i="316"/>
  <c r="P20" i="316"/>
  <c r="O20" i="316"/>
  <c r="N20" i="316"/>
  <c r="M20" i="316"/>
  <c r="L20" i="316"/>
  <c r="K20" i="316"/>
  <c r="F20" i="316"/>
  <c r="AJ19" i="316"/>
  <c r="AI19" i="316"/>
  <c r="AH19" i="316"/>
  <c r="AG19" i="316"/>
  <c r="AF19" i="316"/>
  <c r="AE19" i="316"/>
  <c r="AD19" i="316"/>
  <c r="AC19" i="316"/>
  <c r="AB19" i="316"/>
  <c r="AA19" i="316"/>
  <c r="Z19" i="316"/>
  <c r="Y19" i="316"/>
  <c r="X19" i="316"/>
  <c r="W19" i="316"/>
  <c r="V19" i="316"/>
  <c r="U19" i="316"/>
  <c r="T19" i="316"/>
  <c r="S19" i="316"/>
  <c r="R19" i="316"/>
  <c r="Q19" i="316"/>
  <c r="P19" i="316"/>
  <c r="O19" i="316"/>
  <c r="N19" i="316"/>
  <c r="M19" i="316"/>
  <c r="L19" i="316"/>
  <c r="K19" i="316"/>
  <c r="F19" i="316"/>
  <c r="AJ18" i="316"/>
  <c r="AI18" i="316"/>
  <c r="AH18" i="316"/>
  <c r="AG18" i="316"/>
  <c r="AF18" i="316"/>
  <c r="AE18" i="316"/>
  <c r="AD18" i="316"/>
  <c r="AC18" i="316"/>
  <c r="AB18" i="316"/>
  <c r="AA18" i="316"/>
  <c r="Z18" i="316"/>
  <c r="Y18" i="316"/>
  <c r="X18" i="316"/>
  <c r="W18" i="316"/>
  <c r="V18" i="316"/>
  <c r="U18" i="316"/>
  <c r="T18" i="316"/>
  <c r="S18" i="316"/>
  <c r="R18" i="316"/>
  <c r="Q18" i="316"/>
  <c r="P18" i="316"/>
  <c r="O18" i="316"/>
  <c r="N18" i="316"/>
  <c r="M18" i="316"/>
  <c r="L18" i="316"/>
  <c r="K18" i="316"/>
  <c r="F18" i="316"/>
  <c r="AJ17" i="316"/>
  <c r="AI17" i="316"/>
  <c r="AH17" i="316"/>
  <c r="AG17" i="316"/>
  <c r="AE17" i="316"/>
  <c r="AD17" i="316"/>
  <c r="AC17" i="316"/>
  <c r="AF17" i="316" s="1"/>
  <c r="AB17" i="316"/>
  <c r="AA17" i="316"/>
  <c r="Y17" i="316"/>
  <c r="X17" i="316"/>
  <c r="Z17" i="316" s="1"/>
  <c r="W17" i="316"/>
  <c r="V17" i="316"/>
  <c r="T17" i="316"/>
  <c r="S17" i="316"/>
  <c r="U17" i="316" s="1"/>
  <c r="R17" i="316"/>
  <c r="Q17" i="316"/>
  <c r="O17" i="316"/>
  <c r="N17" i="316"/>
  <c r="M17" i="316"/>
  <c r="P17" i="316" s="1"/>
  <c r="F17" i="316" s="1"/>
  <c r="L17" i="316"/>
  <c r="K17" i="316"/>
  <c r="AJ16" i="316"/>
  <c r="AI16" i="316"/>
  <c r="AH16" i="316"/>
  <c r="AG16" i="316"/>
  <c r="AF16" i="316"/>
  <c r="AE16" i="316"/>
  <c r="AD16" i="316"/>
  <c r="AC16" i="316"/>
  <c r="AB16" i="316"/>
  <c r="AA16" i="316"/>
  <c r="Y16" i="316"/>
  <c r="X16" i="316"/>
  <c r="Z16" i="316" s="1"/>
  <c r="W16" i="316"/>
  <c r="V16" i="316"/>
  <c r="T16" i="316"/>
  <c r="S16" i="316"/>
  <c r="U16" i="316" s="1"/>
  <c r="R16" i="316"/>
  <c r="Q16" i="316"/>
  <c r="P16" i="316"/>
  <c r="F16" i="316" s="1"/>
  <c r="O16" i="316"/>
  <c r="N16" i="316"/>
  <c r="M16" i="316"/>
  <c r="L16" i="316"/>
  <c r="K16" i="316"/>
  <c r="AJ15" i="316"/>
  <c r="AI15" i="316"/>
  <c r="AH15" i="316"/>
  <c r="AG15" i="316"/>
  <c r="AE15" i="316"/>
  <c r="AD15" i="316"/>
  <c r="AC15" i="316"/>
  <c r="AB15" i="316"/>
  <c r="AF15" i="316" s="1"/>
  <c r="AA15" i="316"/>
  <c r="Y15" i="316"/>
  <c r="X15" i="316"/>
  <c r="W15" i="316"/>
  <c r="Z15" i="316" s="1"/>
  <c r="V15" i="316"/>
  <c r="U15" i="316"/>
  <c r="T15" i="316"/>
  <c r="S15" i="316"/>
  <c r="R15" i="316"/>
  <c r="Q15" i="316"/>
  <c r="O15" i="316"/>
  <c r="N15" i="316"/>
  <c r="M15" i="316"/>
  <c r="L15" i="316"/>
  <c r="P15" i="316" s="1"/>
  <c r="F15" i="316" s="1"/>
  <c r="K15" i="316"/>
  <c r="AJ14" i="316"/>
  <c r="AI14" i="316"/>
  <c r="AH14" i="316"/>
  <c r="AG14" i="316"/>
  <c r="AE14" i="316"/>
  <c r="AD14" i="316"/>
  <c r="AC14" i="316"/>
  <c r="AB14" i="316"/>
  <c r="AA14" i="316"/>
  <c r="Z14" i="316"/>
  <c r="Y14" i="316"/>
  <c r="X14" i="316"/>
  <c r="W14" i="316"/>
  <c r="V14" i="316"/>
  <c r="T14" i="316"/>
  <c r="U14" i="316" s="1"/>
  <c r="S14" i="316"/>
  <c r="R14" i="316"/>
  <c r="Q14" i="316"/>
  <c r="O14" i="316"/>
  <c r="N14" i="316"/>
  <c r="P14" i="316" s="1"/>
  <c r="F14" i="316" s="1"/>
  <c r="M14" i="316"/>
  <c r="L14" i="316"/>
  <c r="K14" i="316"/>
  <c r="AI13" i="316"/>
  <c r="AH13" i="316"/>
  <c r="AJ13" i="316" s="1"/>
  <c r="AG13" i="316"/>
  <c r="AE13" i="316"/>
  <c r="AD13" i="316"/>
  <c r="AC13" i="316"/>
  <c r="AB13" i="316"/>
  <c r="AA13" i="316"/>
  <c r="Y13" i="316"/>
  <c r="X13" i="316"/>
  <c r="W13" i="316"/>
  <c r="V13" i="316"/>
  <c r="U13" i="316"/>
  <c r="T13" i="316"/>
  <c r="S13" i="316"/>
  <c r="R13" i="316"/>
  <c r="Q13" i="316"/>
  <c r="O13" i="316"/>
  <c r="N13" i="316"/>
  <c r="M13" i="316"/>
  <c r="L13" i="316"/>
  <c r="K13" i="316"/>
  <c r="AI12" i="316"/>
  <c r="AH12" i="316"/>
  <c r="AJ12" i="316" s="1"/>
  <c r="AG12" i="316"/>
  <c r="AE12" i="316"/>
  <c r="AD12" i="316"/>
  <c r="AC12" i="316"/>
  <c r="AB12" i="316"/>
  <c r="AA12" i="316"/>
  <c r="Y12" i="316"/>
  <c r="X12" i="316"/>
  <c r="Z12" i="316" s="1"/>
  <c r="W12" i="316"/>
  <c r="V12" i="316"/>
  <c r="T12" i="316"/>
  <c r="S12" i="316"/>
  <c r="R12" i="316"/>
  <c r="Q12" i="316"/>
  <c r="O12" i="316"/>
  <c r="N12" i="316"/>
  <c r="M12" i="316"/>
  <c r="L12" i="316"/>
  <c r="K12" i="316"/>
  <c r="AI11" i="316"/>
  <c r="AH11" i="316"/>
  <c r="AJ11" i="316" s="1"/>
  <c r="AG11" i="316"/>
  <c r="AE11" i="316"/>
  <c r="AD11" i="316"/>
  <c r="AC11" i="316"/>
  <c r="AF11" i="316" s="1"/>
  <c r="AB11" i="316"/>
  <c r="AA11" i="316"/>
  <c r="Y11" i="316"/>
  <c r="X11" i="316"/>
  <c r="Z11" i="316" s="1"/>
  <c r="W11" i="316"/>
  <c r="V11" i="316"/>
  <c r="T11" i="316"/>
  <c r="S11" i="316"/>
  <c r="U11" i="316" s="1"/>
  <c r="R11" i="316"/>
  <c r="Q11" i="316"/>
  <c r="O11" i="316"/>
  <c r="N11" i="316"/>
  <c r="M11" i="316"/>
  <c r="P11" i="316" s="1"/>
  <c r="F11" i="316" s="1"/>
  <c r="L11" i="316"/>
  <c r="K11" i="316"/>
  <c r="AI10" i="316"/>
  <c r="AH10" i="316"/>
  <c r="AJ10" i="316" s="1"/>
  <c r="AG10" i="316"/>
  <c r="AE10" i="316"/>
  <c r="AD10" i="316"/>
  <c r="AC10" i="316"/>
  <c r="AF10" i="316" s="1"/>
  <c r="AB10" i="316"/>
  <c r="AA10" i="316"/>
  <c r="Y10" i="316"/>
  <c r="X10" i="316"/>
  <c r="Z10" i="316" s="1"/>
  <c r="W10" i="316"/>
  <c r="V10" i="316"/>
  <c r="U10" i="316"/>
  <c r="T10" i="316"/>
  <c r="S10" i="316"/>
  <c r="R10" i="316"/>
  <c r="Q10" i="316"/>
  <c r="O10" i="316"/>
  <c r="N10" i="316"/>
  <c r="M10" i="316"/>
  <c r="P10" i="316" s="1"/>
  <c r="F10" i="316" s="1"/>
  <c r="L10" i="316"/>
  <c r="K10" i="316"/>
  <c r="AI9" i="316"/>
  <c r="AH9" i="316"/>
  <c r="AJ9" i="316" s="1"/>
  <c r="AG9" i="316"/>
  <c r="AE9" i="316"/>
  <c r="AD9" i="316"/>
  <c r="AC9" i="316"/>
  <c r="AB9" i="316"/>
  <c r="AA9" i="316"/>
  <c r="Y9" i="316"/>
  <c r="X9" i="316"/>
  <c r="Z9" i="316" s="1"/>
  <c r="W9" i="316"/>
  <c r="V9" i="316"/>
  <c r="T9" i="316"/>
  <c r="S9" i="316"/>
  <c r="R9" i="316"/>
  <c r="Q9" i="316"/>
  <c r="O9" i="316"/>
  <c r="N9" i="316"/>
  <c r="M9" i="316"/>
  <c r="P9" i="316" s="1"/>
  <c r="F9" i="316" s="1"/>
  <c r="L9" i="316"/>
  <c r="K9" i="316"/>
  <c r="AJ8" i="316"/>
  <c r="AI8" i="316"/>
  <c r="AH8" i="316"/>
  <c r="AG8" i="316"/>
  <c r="AE8" i="316"/>
  <c r="AD8" i="316"/>
  <c r="AC8" i="316"/>
  <c r="AF8" i="316" s="1"/>
  <c r="AB8" i="316"/>
  <c r="AA8" i="316"/>
  <c r="Y8" i="316"/>
  <c r="X8" i="316"/>
  <c r="Z8" i="316" s="1"/>
  <c r="W8" i="316"/>
  <c r="V8" i="316"/>
  <c r="T8" i="316"/>
  <c r="S8" i="316"/>
  <c r="U8" i="316" s="1"/>
  <c r="R8" i="316"/>
  <c r="Q8" i="316"/>
  <c r="O8" i="316"/>
  <c r="N8" i="316"/>
  <c r="M8" i="316"/>
  <c r="P8" i="316" s="1"/>
  <c r="F8" i="316" s="1"/>
  <c r="L8" i="316"/>
  <c r="K8" i="316"/>
  <c r="AI7" i="316"/>
  <c r="AH7" i="316"/>
  <c r="AJ7" i="316" s="1"/>
  <c r="AG7" i="316"/>
  <c r="AE7" i="316"/>
  <c r="AD7" i="316"/>
  <c r="AC7" i="316"/>
  <c r="AF7" i="316" s="1"/>
  <c r="AB7" i="316"/>
  <c r="AA7" i="316"/>
  <c r="Y7" i="316"/>
  <c r="X7" i="316"/>
  <c r="Z7" i="316" s="1"/>
  <c r="W7" i="316"/>
  <c r="V7" i="316"/>
  <c r="T7" i="316"/>
  <c r="S7" i="316"/>
  <c r="U7" i="316" s="1"/>
  <c r="R7" i="316"/>
  <c r="Q7" i="316"/>
  <c r="O7" i="316"/>
  <c r="N7" i="316"/>
  <c r="M7" i="316"/>
  <c r="P7" i="316" s="1"/>
  <c r="F7" i="316" s="1"/>
  <c r="L7" i="316"/>
  <c r="K7" i="316"/>
  <c r="AJ6" i="316"/>
  <c r="AI6" i="316"/>
  <c r="AH6" i="316"/>
  <c r="AG6" i="316"/>
  <c r="AF6" i="316"/>
  <c r="AE6" i="316"/>
  <c r="AD6" i="316"/>
  <c r="AC6" i="316"/>
  <c r="AB6" i="316"/>
  <c r="AA6" i="316"/>
  <c r="Y6" i="316"/>
  <c r="X6" i="316"/>
  <c r="Z6" i="316" s="1"/>
  <c r="W6" i="316"/>
  <c r="V6" i="316"/>
  <c r="T6" i="316"/>
  <c r="S6" i="316"/>
  <c r="U6" i="316" s="1"/>
  <c r="R6" i="316"/>
  <c r="Q6" i="316"/>
  <c r="P6" i="316"/>
  <c r="F6" i="316" s="1"/>
  <c r="O6" i="316"/>
  <c r="N6" i="316"/>
  <c r="M6" i="316"/>
  <c r="L6" i="316"/>
  <c r="K6" i="316"/>
  <c r="AI5" i="316"/>
  <c r="AH5" i="316"/>
  <c r="AJ5" i="316" s="1"/>
  <c r="AG5" i="316"/>
  <c r="AE5" i="316"/>
  <c r="AD5" i="316"/>
  <c r="AC5" i="316"/>
  <c r="AF5" i="316" s="1"/>
  <c r="AB5" i="316"/>
  <c r="AA5" i="316"/>
  <c r="Y5" i="316"/>
  <c r="X5" i="316"/>
  <c r="Z5" i="316" s="1"/>
  <c r="W5" i="316"/>
  <c r="V5" i="316"/>
  <c r="T5" i="316"/>
  <c r="S5" i="316"/>
  <c r="U5" i="316" s="1"/>
  <c r="R5" i="316"/>
  <c r="Q5" i="316"/>
  <c r="O5" i="316"/>
  <c r="N5" i="316"/>
  <c r="M5" i="316"/>
  <c r="P5" i="316" s="1"/>
  <c r="F5" i="316" s="1"/>
  <c r="L5" i="316"/>
  <c r="K5" i="316"/>
  <c r="AI4" i="316"/>
  <c r="AH4" i="316"/>
  <c r="AJ4" i="316" s="1"/>
  <c r="AG4" i="316"/>
  <c r="AF4" i="316"/>
  <c r="AE4" i="316"/>
  <c r="AD4" i="316"/>
  <c r="AC4" i="316"/>
  <c r="AB4" i="316"/>
  <c r="AA4" i="316"/>
  <c r="Y4" i="316"/>
  <c r="X4" i="316"/>
  <c r="Z4" i="316" s="1"/>
  <c r="W4" i="316"/>
  <c r="V4" i="316"/>
  <c r="T4" i="316"/>
  <c r="U4" i="316" s="1"/>
  <c r="S4" i="316"/>
  <c r="R4" i="316"/>
  <c r="Q4" i="316"/>
  <c r="O4" i="316"/>
  <c r="N4" i="316"/>
  <c r="M4" i="316"/>
  <c r="P4" i="316" s="1"/>
  <c r="F4" i="316" s="1"/>
  <c r="L4" i="316"/>
  <c r="K4" i="316"/>
  <c r="D57" i="315"/>
  <c r="D55" i="315"/>
  <c r="E54" i="315"/>
  <c r="E55" i="315" s="1"/>
  <c r="D54" i="315"/>
  <c r="D56" i="315" s="1"/>
  <c r="C54" i="315"/>
  <c r="G54" i="315" s="1"/>
  <c r="D50" i="315"/>
  <c r="E47" i="315"/>
  <c r="E49" i="315" s="1"/>
  <c r="D47" i="315"/>
  <c r="D62" i="315" s="1"/>
  <c r="AJ43" i="315"/>
  <c r="AI43" i="315"/>
  <c r="AH43" i="315"/>
  <c r="AG43" i="315"/>
  <c r="AF43" i="315"/>
  <c r="AE43" i="315"/>
  <c r="AD43" i="315"/>
  <c r="AC43" i="315"/>
  <c r="AB43" i="315"/>
  <c r="AA43" i="315"/>
  <c r="Z43" i="315"/>
  <c r="Y43" i="315"/>
  <c r="X43" i="315"/>
  <c r="W43" i="315"/>
  <c r="V43" i="315"/>
  <c r="U43" i="315"/>
  <c r="T43" i="315"/>
  <c r="S43" i="315"/>
  <c r="R43" i="315"/>
  <c r="Q43" i="315"/>
  <c r="P43" i="315"/>
  <c r="O43" i="315"/>
  <c r="N43" i="315"/>
  <c r="M43" i="315"/>
  <c r="L43" i="315"/>
  <c r="K43" i="315"/>
  <c r="F43" i="315"/>
  <c r="AJ42" i="315"/>
  <c r="AI42" i="315"/>
  <c r="AH42" i="315"/>
  <c r="AG42" i="315"/>
  <c r="AF42" i="315"/>
  <c r="AE42" i="315"/>
  <c r="AD42" i="315"/>
  <c r="AC42" i="315"/>
  <c r="AB42" i="315"/>
  <c r="AA42" i="315"/>
  <c r="Z42" i="315"/>
  <c r="Y42" i="315"/>
  <c r="X42" i="315"/>
  <c r="W42" i="315"/>
  <c r="V42" i="315"/>
  <c r="U42" i="315"/>
  <c r="T42" i="315"/>
  <c r="S42" i="315"/>
  <c r="R42" i="315"/>
  <c r="Q42" i="315"/>
  <c r="P42" i="315"/>
  <c r="O42" i="315"/>
  <c r="N42" i="315"/>
  <c r="M42" i="315"/>
  <c r="L42" i="315"/>
  <c r="K42" i="315"/>
  <c r="F42" i="315"/>
  <c r="AJ41" i="315"/>
  <c r="AI41" i="315"/>
  <c r="AH41" i="315"/>
  <c r="AG41" i="315"/>
  <c r="AF41" i="315"/>
  <c r="AE41" i="315"/>
  <c r="AD41" i="315"/>
  <c r="AC41" i="315"/>
  <c r="AB41" i="315"/>
  <c r="AA41" i="315"/>
  <c r="Z41" i="315"/>
  <c r="Y41" i="315"/>
  <c r="X41" i="315"/>
  <c r="W41" i="315"/>
  <c r="V41" i="315"/>
  <c r="U41" i="315"/>
  <c r="T41" i="315"/>
  <c r="S41" i="315"/>
  <c r="R41" i="315"/>
  <c r="Q41" i="315"/>
  <c r="P41" i="315"/>
  <c r="O41" i="315"/>
  <c r="N41" i="315"/>
  <c r="M41" i="315"/>
  <c r="L41" i="315"/>
  <c r="K41" i="315"/>
  <c r="F41" i="315"/>
  <c r="AJ40" i="315"/>
  <c r="AI40" i="315"/>
  <c r="AH40" i="315"/>
  <c r="AG40" i="315"/>
  <c r="AF40" i="315"/>
  <c r="AE40" i="315"/>
  <c r="AD40" i="315"/>
  <c r="AC40" i="315"/>
  <c r="AB40" i="315"/>
  <c r="AA40" i="315"/>
  <c r="Z40" i="315"/>
  <c r="Y40" i="315"/>
  <c r="X40" i="315"/>
  <c r="W40" i="315"/>
  <c r="V40" i="315"/>
  <c r="U40" i="315"/>
  <c r="T40" i="315"/>
  <c r="S40" i="315"/>
  <c r="R40" i="315"/>
  <c r="Q40" i="315"/>
  <c r="P40" i="315"/>
  <c r="O40" i="315"/>
  <c r="N40" i="315"/>
  <c r="M40" i="315"/>
  <c r="L40" i="315"/>
  <c r="K40" i="315"/>
  <c r="F40" i="315"/>
  <c r="AJ39" i="315"/>
  <c r="AI39" i="315"/>
  <c r="AH39" i="315"/>
  <c r="AG39" i="315"/>
  <c r="AF39" i="315"/>
  <c r="AE39" i="315"/>
  <c r="AD39" i="315"/>
  <c r="AC39" i="315"/>
  <c r="AB39" i="315"/>
  <c r="AA39" i="315"/>
  <c r="Z39" i="315"/>
  <c r="Y39" i="315"/>
  <c r="X39" i="315"/>
  <c r="W39" i="315"/>
  <c r="V39" i="315"/>
  <c r="U39" i="315"/>
  <c r="T39" i="315"/>
  <c r="S39" i="315"/>
  <c r="R39" i="315"/>
  <c r="Q39" i="315"/>
  <c r="P39" i="315"/>
  <c r="O39" i="315"/>
  <c r="N39" i="315"/>
  <c r="M39" i="315"/>
  <c r="L39" i="315"/>
  <c r="K39" i="315"/>
  <c r="F39" i="315"/>
  <c r="AJ38" i="315"/>
  <c r="AI38" i="315"/>
  <c r="AH38" i="315"/>
  <c r="AG38" i="315"/>
  <c r="AF38" i="315"/>
  <c r="AE38" i="315"/>
  <c r="AD38" i="315"/>
  <c r="AC38" i="315"/>
  <c r="AB38" i="315"/>
  <c r="AA38" i="315"/>
  <c r="Z38" i="315"/>
  <c r="Y38" i="315"/>
  <c r="X38" i="315"/>
  <c r="W38" i="315"/>
  <c r="V38" i="315"/>
  <c r="U38" i="315"/>
  <c r="T38" i="315"/>
  <c r="S38" i="315"/>
  <c r="R38" i="315"/>
  <c r="Q38" i="315"/>
  <c r="P38" i="315"/>
  <c r="O38" i="315"/>
  <c r="N38" i="315"/>
  <c r="M38" i="315"/>
  <c r="L38" i="315"/>
  <c r="K38" i="315"/>
  <c r="F38" i="315"/>
  <c r="AJ37" i="315"/>
  <c r="AI37" i="315"/>
  <c r="AH37" i="315"/>
  <c r="AG37" i="315"/>
  <c r="AF37" i="315"/>
  <c r="AE37" i="315"/>
  <c r="AD37" i="315"/>
  <c r="AC37" i="315"/>
  <c r="AB37" i="315"/>
  <c r="AA37" i="315"/>
  <c r="Z37" i="315"/>
  <c r="Y37" i="315"/>
  <c r="X37" i="315"/>
  <c r="W37" i="315"/>
  <c r="V37" i="315"/>
  <c r="U37" i="315"/>
  <c r="T37" i="315"/>
  <c r="S37" i="315"/>
  <c r="R37" i="315"/>
  <c r="Q37" i="315"/>
  <c r="P37" i="315"/>
  <c r="O37" i="315"/>
  <c r="N37" i="315"/>
  <c r="M37" i="315"/>
  <c r="L37" i="315"/>
  <c r="K37" i="315"/>
  <c r="F37" i="315"/>
  <c r="AJ36" i="315"/>
  <c r="AI36" i="315"/>
  <c r="AH36" i="315"/>
  <c r="AG36" i="315"/>
  <c r="AF36" i="315"/>
  <c r="AE36" i="315"/>
  <c r="AD36" i="315"/>
  <c r="AC36" i="315"/>
  <c r="AB36" i="315"/>
  <c r="AA36" i="315"/>
  <c r="Z36" i="315"/>
  <c r="Y36" i="315"/>
  <c r="X36" i="315"/>
  <c r="W36" i="315"/>
  <c r="V36" i="315"/>
  <c r="U36" i="315"/>
  <c r="T36" i="315"/>
  <c r="S36" i="315"/>
  <c r="R36" i="315"/>
  <c r="Q36" i="315"/>
  <c r="P36" i="315"/>
  <c r="O36" i="315"/>
  <c r="N36" i="315"/>
  <c r="M36" i="315"/>
  <c r="L36" i="315"/>
  <c r="K36" i="315"/>
  <c r="F36" i="315"/>
  <c r="AJ35" i="315"/>
  <c r="AI35" i="315"/>
  <c r="AH35" i="315"/>
  <c r="AG35" i="315"/>
  <c r="AF35" i="315"/>
  <c r="AE35" i="315"/>
  <c r="AD35" i="315"/>
  <c r="AC35" i="315"/>
  <c r="AB35" i="315"/>
  <c r="AA35" i="315"/>
  <c r="Z35" i="315"/>
  <c r="Y35" i="315"/>
  <c r="X35" i="315"/>
  <c r="W35" i="315"/>
  <c r="V35" i="315"/>
  <c r="U35" i="315"/>
  <c r="T35" i="315"/>
  <c r="S35" i="315"/>
  <c r="R35" i="315"/>
  <c r="Q35" i="315"/>
  <c r="P35" i="315"/>
  <c r="O35" i="315"/>
  <c r="N35" i="315"/>
  <c r="M35" i="315"/>
  <c r="L35" i="315"/>
  <c r="K35" i="315"/>
  <c r="F35" i="315"/>
  <c r="AJ34" i="315"/>
  <c r="AI34" i="315"/>
  <c r="AH34" i="315"/>
  <c r="AG34" i="315"/>
  <c r="AF34" i="315"/>
  <c r="AE34" i="315"/>
  <c r="AD34" i="315"/>
  <c r="AC34" i="315"/>
  <c r="AB34" i="315"/>
  <c r="AA34" i="315"/>
  <c r="Z34" i="315"/>
  <c r="Y34" i="315"/>
  <c r="X34" i="315"/>
  <c r="W34" i="315"/>
  <c r="V34" i="315"/>
  <c r="U34" i="315"/>
  <c r="T34" i="315"/>
  <c r="S34" i="315"/>
  <c r="R34" i="315"/>
  <c r="Q34" i="315"/>
  <c r="P34" i="315"/>
  <c r="O34" i="315"/>
  <c r="N34" i="315"/>
  <c r="M34" i="315"/>
  <c r="L34" i="315"/>
  <c r="K34" i="315"/>
  <c r="F34" i="315"/>
  <c r="AJ33" i="315"/>
  <c r="AI33" i="315"/>
  <c r="AH33" i="315"/>
  <c r="AG33" i="315"/>
  <c r="AF33" i="315"/>
  <c r="AE33" i="315"/>
  <c r="AD33" i="315"/>
  <c r="AC33" i="315"/>
  <c r="AB33" i="315"/>
  <c r="AA33" i="315"/>
  <c r="Z33" i="315"/>
  <c r="Y33" i="315"/>
  <c r="X33" i="315"/>
  <c r="W33" i="315"/>
  <c r="V33" i="315"/>
  <c r="U33" i="315"/>
  <c r="T33" i="315"/>
  <c r="S33" i="315"/>
  <c r="R33" i="315"/>
  <c r="Q33" i="315"/>
  <c r="P33" i="315"/>
  <c r="O33" i="315"/>
  <c r="N33" i="315"/>
  <c r="M33" i="315"/>
  <c r="L33" i="315"/>
  <c r="K33" i="315"/>
  <c r="F33" i="315"/>
  <c r="AJ32" i="315"/>
  <c r="AI32" i="315"/>
  <c r="AH32" i="315"/>
  <c r="AG32" i="315"/>
  <c r="AF32" i="315"/>
  <c r="AE32" i="315"/>
  <c r="AD32" i="315"/>
  <c r="AC32" i="315"/>
  <c r="AB32" i="315"/>
  <c r="AA32" i="315"/>
  <c r="Z32" i="315"/>
  <c r="Y32" i="315"/>
  <c r="X32" i="315"/>
  <c r="W32" i="315"/>
  <c r="V32" i="315"/>
  <c r="U32" i="315"/>
  <c r="T32" i="315"/>
  <c r="S32" i="315"/>
  <c r="R32" i="315"/>
  <c r="Q32" i="315"/>
  <c r="P32" i="315"/>
  <c r="O32" i="315"/>
  <c r="N32" i="315"/>
  <c r="M32" i="315"/>
  <c r="L32" i="315"/>
  <c r="K32" i="315"/>
  <c r="F32" i="315"/>
  <c r="AJ31" i="315"/>
  <c r="AI31" i="315"/>
  <c r="AH31" i="315"/>
  <c r="AG31" i="315"/>
  <c r="AF31" i="315"/>
  <c r="AE31" i="315"/>
  <c r="AD31" i="315"/>
  <c r="AC31" i="315"/>
  <c r="AB31" i="315"/>
  <c r="AA31" i="315"/>
  <c r="Z31" i="315"/>
  <c r="Y31" i="315"/>
  <c r="X31" i="315"/>
  <c r="W31" i="315"/>
  <c r="V31" i="315"/>
  <c r="U31" i="315"/>
  <c r="T31" i="315"/>
  <c r="S31" i="315"/>
  <c r="R31" i="315"/>
  <c r="Q31" i="315"/>
  <c r="P31" i="315"/>
  <c r="O31" i="315"/>
  <c r="N31" i="315"/>
  <c r="M31" i="315"/>
  <c r="L31" i="315"/>
  <c r="K31" i="315"/>
  <c r="F31" i="315"/>
  <c r="AJ30" i="315"/>
  <c r="AI30" i="315"/>
  <c r="AH30" i="315"/>
  <c r="AG30" i="315"/>
  <c r="AF30" i="315"/>
  <c r="AE30" i="315"/>
  <c r="AD30" i="315"/>
  <c r="AC30" i="315"/>
  <c r="AB30" i="315"/>
  <c r="AA30" i="315"/>
  <c r="Z30" i="315"/>
  <c r="Y30" i="315"/>
  <c r="X30" i="315"/>
  <c r="W30" i="315"/>
  <c r="V30" i="315"/>
  <c r="U30" i="315"/>
  <c r="T30" i="315"/>
  <c r="S30" i="315"/>
  <c r="R30" i="315"/>
  <c r="Q30" i="315"/>
  <c r="P30" i="315"/>
  <c r="O30" i="315"/>
  <c r="N30" i="315"/>
  <c r="M30" i="315"/>
  <c r="L30" i="315"/>
  <c r="K30" i="315"/>
  <c r="F30" i="315"/>
  <c r="AJ29" i="315"/>
  <c r="AI29" i="315"/>
  <c r="AH29" i="315"/>
  <c r="AG29" i="315"/>
  <c r="AF29" i="315"/>
  <c r="AE29" i="315"/>
  <c r="AD29" i="315"/>
  <c r="AC29" i="315"/>
  <c r="AB29" i="315"/>
  <c r="AA29" i="315"/>
  <c r="Z29" i="315"/>
  <c r="Y29" i="315"/>
  <c r="X29" i="315"/>
  <c r="W29" i="315"/>
  <c r="V29" i="315"/>
  <c r="U29" i="315"/>
  <c r="T29" i="315"/>
  <c r="S29" i="315"/>
  <c r="R29" i="315"/>
  <c r="Q29" i="315"/>
  <c r="P29" i="315"/>
  <c r="O29" i="315"/>
  <c r="N29" i="315"/>
  <c r="M29" i="315"/>
  <c r="L29" i="315"/>
  <c r="K29" i="315"/>
  <c r="F29" i="315"/>
  <c r="AJ28" i="315"/>
  <c r="AI28" i="315"/>
  <c r="AH28" i="315"/>
  <c r="AG28" i="315"/>
  <c r="AF28" i="315"/>
  <c r="AE28" i="315"/>
  <c r="AD28" i="315"/>
  <c r="AC28" i="315"/>
  <c r="AB28" i="315"/>
  <c r="AA28" i="315"/>
  <c r="Z28" i="315"/>
  <c r="Y28" i="315"/>
  <c r="X28" i="315"/>
  <c r="W28" i="315"/>
  <c r="V28" i="315"/>
  <c r="U28" i="315"/>
  <c r="T28" i="315"/>
  <c r="S28" i="315"/>
  <c r="R28" i="315"/>
  <c r="Q28" i="315"/>
  <c r="P28" i="315"/>
  <c r="O28" i="315"/>
  <c r="N28" i="315"/>
  <c r="M28" i="315"/>
  <c r="L28" i="315"/>
  <c r="K28" i="315"/>
  <c r="F28" i="315"/>
  <c r="AJ27" i="315"/>
  <c r="AI27" i="315"/>
  <c r="AH27" i="315"/>
  <c r="AG27" i="315"/>
  <c r="AF27" i="315"/>
  <c r="AE27" i="315"/>
  <c r="AD27" i="315"/>
  <c r="AC27" i="315"/>
  <c r="AB27" i="315"/>
  <c r="AA27" i="315"/>
  <c r="Z27" i="315"/>
  <c r="Y27" i="315"/>
  <c r="X27" i="315"/>
  <c r="W27" i="315"/>
  <c r="V27" i="315"/>
  <c r="U27" i="315"/>
  <c r="T27" i="315"/>
  <c r="S27" i="315"/>
  <c r="R27" i="315"/>
  <c r="Q27" i="315"/>
  <c r="P27" i="315"/>
  <c r="O27" i="315"/>
  <c r="N27" i="315"/>
  <c r="M27" i="315"/>
  <c r="L27" i="315"/>
  <c r="K27" i="315"/>
  <c r="F27" i="315"/>
  <c r="AJ26" i="315"/>
  <c r="AI26" i="315"/>
  <c r="AH26" i="315"/>
  <c r="AG26" i="315"/>
  <c r="AF26" i="315"/>
  <c r="AE26" i="315"/>
  <c r="AD26" i="315"/>
  <c r="AC26" i="315"/>
  <c r="AB26" i="315"/>
  <c r="AA26" i="315"/>
  <c r="Z26" i="315"/>
  <c r="Y26" i="315"/>
  <c r="X26" i="315"/>
  <c r="W26" i="315"/>
  <c r="V26" i="315"/>
  <c r="U26" i="315"/>
  <c r="T26" i="315"/>
  <c r="S26" i="315"/>
  <c r="R26" i="315"/>
  <c r="Q26" i="315"/>
  <c r="P26" i="315"/>
  <c r="O26" i="315"/>
  <c r="N26" i="315"/>
  <c r="M26" i="315"/>
  <c r="L26" i="315"/>
  <c r="K26" i="315"/>
  <c r="F26" i="315"/>
  <c r="AJ25" i="315"/>
  <c r="AI25" i="315"/>
  <c r="AH25" i="315"/>
  <c r="AG25" i="315"/>
  <c r="AF25" i="315"/>
  <c r="AE25" i="315"/>
  <c r="AD25" i="315"/>
  <c r="AC25" i="315"/>
  <c r="AB25" i="315"/>
  <c r="AA25" i="315"/>
  <c r="Z25" i="315"/>
  <c r="Y25" i="315"/>
  <c r="X25" i="315"/>
  <c r="W25" i="315"/>
  <c r="V25" i="315"/>
  <c r="U25" i="315"/>
  <c r="T25" i="315"/>
  <c r="S25" i="315"/>
  <c r="R25" i="315"/>
  <c r="Q25" i="315"/>
  <c r="P25" i="315"/>
  <c r="O25" i="315"/>
  <c r="N25" i="315"/>
  <c r="M25" i="315"/>
  <c r="L25" i="315"/>
  <c r="K25" i="315"/>
  <c r="F25" i="315"/>
  <c r="AJ24" i="315"/>
  <c r="AI24" i="315"/>
  <c r="AH24" i="315"/>
  <c r="AG24" i="315"/>
  <c r="AF24" i="315"/>
  <c r="AE24" i="315"/>
  <c r="AD24" i="315"/>
  <c r="AC24" i="315"/>
  <c r="AB24" i="315"/>
  <c r="AA24" i="315"/>
  <c r="Z24" i="315"/>
  <c r="Y24" i="315"/>
  <c r="X24" i="315"/>
  <c r="W24" i="315"/>
  <c r="V24" i="315"/>
  <c r="U24" i="315"/>
  <c r="T24" i="315"/>
  <c r="S24" i="315"/>
  <c r="R24" i="315"/>
  <c r="Q24" i="315"/>
  <c r="P24" i="315"/>
  <c r="O24" i="315"/>
  <c r="N24" i="315"/>
  <c r="M24" i="315"/>
  <c r="L24" i="315"/>
  <c r="K24" i="315"/>
  <c r="F24" i="315"/>
  <c r="AJ23" i="315"/>
  <c r="AI23" i="315"/>
  <c r="AH23" i="315"/>
  <c r="AG23" i="315"/>
  <c r="AF23" i="315"/>
  <c r="AE23" i="315"/>
  <c r="AD23" i="315"/>
  <c r="AC23" i="315"/>
  <c r="AB23" i="315"/>
  <c r="AA23" i="315"/>
  <c r="Z23" i="315"/>
  <c r="Y23" i="315"/>
  <c r="X23" i="315"/>
  <c r="W23" i="315"/>
  <c r="V23" i="315"/>
  <c r="U23" i="315"/>
  <c r="T23" i="315"/>
  <c r="S23" i="315"/>
  <c r="R23" i="315"/>
  <c r="Q23" i="315"/>
  <c r="P23" i="315"/>
  <c r="O23" i="315"/>
  <c r="N23" i="315"/>
  <c r="M23" i="315"/>
  <c r="L23" i="315"/>
  <c r="K23" i="315"/>
  <c r="F23" i="315"/>
  <c r="AJ22" i="315"/>
  <c r="AI22" i="315"/>
  <c r="AH22" i="315"/>
  <c r="AG22" i="315"/>
  <c r="AF22" i="315"/>
  <c r="AE22" i="315"/>
  <c r="AD22" i="315"/>
  <c r="AC22" i="315"/>
  <c r="AB22" i="315"/>
  <c r="AA22" i="315"/>
  <c r="Z22" i="315"/>
  <c r="Y22" i="315"/>
  <c r="X22" i="315"/>
  <c r="W22" i="315"/>
  <c r="V22" i="315"/>
  <c r="U22" i="315"/>
  <c r="T22" i="315"/>
  <c r="S22" i="315"/>
  <c r="R22" i="315"/>
  <c r="Q22" i="315"/>
  <c r="P22" i="315"/>
  <c r="O22" i="315"/>
  <c r="N22" i="315"/>
  <c r="M22" i="315"/>
  <c r="L22" i="315"/>
  <c r="K22" i="315"/>
  <c r="F22" i="315"/>
  <c r="AJ21" i="315"/>
  <c r="AI21" i="315"/>
  <c r="AH21" i="315"/>
  <c r="AG21" i="315"/>
  <c r="AF21" i="315"/>
  <c r="AE21" i="315"/>
  <c r="AD21" i="315"/>
  <c r="AC21" i="315"/>
  <c r="AB21" i="315"/>
  <c r="AA21" i="315"/>
  <c r="Z21" i="315"/>
  <c r="Y21" i="315"/>
  <c r="X21" i="315"/>
  <c r="W21" i="315"/>
  <c r="V21" i="315"/>
  <c r="U21" i="315"/>
  <c r="T21" i="315"/>
  <c r="S21" i="315"/>
  <c r="R21" i="315"/>
  <c r="Q21" i="315"/>
  <c r="P21" i="315"/>
  <c r="O21" i="315"/>
  <c r="N21" i="315"/>
  <c r="M21" i="315"/>
  <c r="L21" i="315"/>
  <c r="K21" i="315"/>
  <c r="F21" i="315"/>
  <c r="AJ20" i="315"/>
  <c r="AI20" i="315"/>
  <c r="AH20" i="315"/>
  <c r="AG20" i="315"/>
  <c r="AF20" i="315"/>
  <c r="AE20" i="315"/>
  <c r="AD20" i="315"/>
  <c r="AC20" i="315"/>
  <c r="AB20" i="315"/>
  <c r="AA20" i="315"/>
  <c r="Z20" i="315"/>
  <c r="Y20" i="315"/>
  <c r="X20" i="315"/>
  <c r="W20" i="315"/>
  <c r="V20" i="315"/>
  <c r="U20" i="315"/>
  <c r="T20" i="315"/>
  <c r="S20" i="315"/>
  <c r="R20" i="315"/>
  <c r="Q20" i="315"/>
  <c r="P20" i="315"/>
  <c r="O20" i="315"/>
  <c r="N20" i="315"/>
  <c r="M20" i="315"/>
  <c r="L20" i="315"/>
  <c r="K20" i="315"/>
  <c r="F20" i="315"/>
  <c r="AJ19" i="315"/>
  <c r="AI19" i="315"/>
  <c r="AH19" i="315"/>
  <c r="AG19" i="315"/>
  <c r="AF19" i="315"/>
  <c r="AE19" i="315"/>
  <c r="AD19" i="315"/>
  <c r="AC19" i="315"/>
  <c r="AB19" i="315"/>
  <c r="AA19" i="315"/>
  <c r="Z19" i="315"/>
  <c r="Y19" i="315"/>
  <c r="X19" i="315"/>
  <c r="W19" i="315"/>
  <c r="V19" i="315"/>
  <c r="U19" i="315"/>
  <c r="T19" i="315"/>
  <c r="S19" i="315"/>
  <c r="R19" i="315"/>
  <c r="Q19" i="315"/>
  <c r="P19" i="315"/>
  <c r="O19" i="315"/>
  <c r="N19" i="315"/>
  <c r="M19" i="315"/>
  <c r="L19" i="315"/>
  <c r="K19" i="315"/>
  <c r="F19" i="315"/>
  <c r="AJ18" i="315"/>
  <c r="AI18" i="315"/>
  <c r="AH18" i="315"/>
  <c r="AG18" i="315"/>
  <c r="AF18" i="315"/>
  <c r="AE18" i="315"/>
  <c r="AD18" i="315"/>
  <c r="AC18" i="315"/>
  <c r="AB18" i="315"/>
  <c r="AA18" i="315"/>
  <c r="Z18" i="315"/>
  <c r="Y18" i="315"/>
  <c r="X18" i="315"/>
  <c r="W18" i="315"/>
  <c r="V18" i="315"/>
  <c r="U18" i="315"/>
  <c r="T18" i="315"/>
  <c r="S18" i="315"/>
  <c r="R18" i="315"/>
  <c r="Q18" i="315"/>
  <c r="P18" i="315"/>
  <c r="O18" i="315"/>
  <c r="N18" i="315"/>
  <c r="M18" i="315"/>
  <c r="L18" i="315"/>
  <c r="K18" i="315"/>
  <c r="F18" i="315"/>
  <c r="AJ17" i="315"/>
  <c r="AI17" i="315"/>
  <c r="AH17" i="315"/>
  <c r="AG17" i="315"/>
  <c r="AE17" i="315"/>
  <c r="AD17" i="315"/>
  <c r="AC17" i="315"/>
  <c r="AF17" i="315" s="1"/>
  <c r="AB17" i="315"/>
  <c r="AA17" i="315"/>
  <c r="Y17" i="315"/>
  <c r="X17" i="315"/>
  <c r="Z17" i="315" s="1"/>
  <c r="W17" i="315"/>
  <c r="V17" i="315"/>
  <c r="U17" i="315"/>
  <c r="T17" i="315"/>
  <c r="S17" i="315"/>
  <c r="R17" i="315"/>
  <c r="Q17" i="315"/>
  <c r="O17" i="315"/>
  <c r="N17" i="315"/>
  <c r="M17" i="315"/>
  <c r="P17" i="315" s="1"/>
  <c r="F17" i="315" s="1"/>
  <c r="L17" i="315"/>
  <c r="K17" i="315"/>
  <c r="AJ16" i="315"/>
  <c r="AI16" i="315"/>
  <c r="AH16" i="315"/>
  <c r="AG16" i="315"/>
  <c r="AF16" i="315"/>
  <c r="AE16" i="315"/>
  <c r="AD16" i="315"/>
  <c r="AC16" i="315"/>
  <c r="AB16" i="315"/>
  <c r="AA16" i="315"/>
  <c r="Y16" i="315"/>
  <c r="X16" i="315"/>
  <c r="Z16" i="315" s="1"/>
  <c r="W16" i="315"/>
  <c r="V16" i="315"/>
  <c r="T16" i="315"/>
  <c r="S16" i="315"/>
  <c r="U16" i="315" s="1"/>
  <c r="R16" i="315"/>
  <c r="Q16" i="315"/>
  <c r="P16" i="315"/>
  <c r="F16" i="315" s="1"/>
  <c r="O16" i="315"/>
  <c r="N16" i="315"/>
  <c r="M16" i="315"/>
  <c r="L16" i="315"/>
  <c r="K16" i="315"/>
  <c r="AI15" i="315"/>
  <c r="AH15" i="315"/>
  <c r="AJ15" i="315" s="1"/>
  <c r="AG15" i="315"/>
  <c r="AF15" i="315"/>
  <c r="AE15" i="315"/>
  <c r="AD15" i="315"/>
  <c r="AC15" i="315"/>
  <c r="AB15" i="315"/>
  <c r="AA15" i="315"/>
  <c r="Y15" i="315"/>
  <c r="X15" i="315"/>
  <c r="W15" i="315"/>
  <c r="Z15" i="315" s="1"/>
  <c r="V15" i="315"/>
  <c r="T15" i="315"/>
  <c r="S15" i="315"/>
  <c r="R15" i="315"/>
  <c r="U15" i="315" s="1"/>
  <c r="Q15" i="315"/>
  <c r="P15" i="315"/>
  <c r="F15" i="315" s="1"/>
  <c r="O15" i="315"/>
  <c r="N15" i="315"/>
  <c r="M15" i="315"/>
  <c r="L15" i="315"/>
  <c r="K15" i="315"/>
  <c r="AI14" i="315"/>
  <c r="AH14" i="315"/>
  <c r="AJ14" i="315" s="1"/>
  <c r="AG14" i="315"/>
  <c r="AE14" i="315"/>
  <c r="AD14" i="315"/>
  <c r="AF14" i="315" s="1"/>
  <c r="AC14" i="315"/>
  <c r="AB14" i="315"/>
  <c r="AA14" i="315"/>
  <c r="Y14" i="315"/>
  <c r="X14" i="315"/>
  <c r="Z14" i="315" s="1"/>
  <c r="W14" i="315"/>
  <c r="V14" i="315"/>
  <c r="U14" i="315"/>
  <c r="T14" i="315"/>
  <c r="S14" i="315"/>
  <c r="R14" i="315"/>
  <c r="Q14" i="315"/>
  <c r="O14" i="315"/>
  <c r="N14" i="315"/>
  <c r="P14" i="315" s="1"/>
  <c r="F14" i="315" s="1"/>
  <c r="M14" i="315"/>
  <c r="L14" i="315"/>
  <c r="K14" i="315"/>
  <c r="AI13" i="315"/>
  <c r="AH13" i="315"/>
  <c r="AJ13" i="315" s="1"/>
  <c r="AG13" i="315"/>
  <c r="AE13" i="315"/>
  <c r="AD13" i="315"/>
  <c r="AC13" i="315"/>
  <c r="AB13" i="315"/>
  <c r="AF13" i="315" s="1"/>
  <c r="AA13" i="315"/>
  <c r="Y13" i="315"/>
  <c r="X13" i="315"/>
  <c r="Z13" i="315" s="1"/>
  <c r="W13" i="315"/>
  <c r="V13" i="315"/>
  <c r="T13" i="315"/>
  <c r="S13" i="315"/>
  <c r="U13" i="315" s="1"/>
  <c r="R13" i="315"/>
  <c r="Q13" i="315"/>
  <c r="O13" i="315"/>
  <c r="N13" i="315"/>
  <c r="M13" i="315"/>
  <c r="L13" i="315"/>
  <c r="K13" i="315"/>
  <c r="AI12" i="315"/>
  <c r="AH12" i="315"/>
  <c r="AJ12" i="315" s="1"/>
  <c r="AG12" i="315"/>
  <c r="AE12" i="315"/>
  <c r="AD12" i="315"/>
  <c r="AC12" i="315"/>
  <c r="AB12" i="315"/>
  <c r="AF12" i="315" s="1"/>
  <c r="AA12" i="315"/>
  <c r="Y12" i="315"/>
  <c r="X12" i="315"/>
  <c r="W12" i="315"/>
  <c r="Z12" i="315" s="1"/>
  <c r="V12" i="315"/>
  <c r="T12" i="315"/>
  <c r="S12" i="315"/>
  <c r="R12" i="315"/>
  <c r="U12" i="315" s="1"/>
  <c r="Q12" i="315"/>
  <c r="O12" i="315"/>
  <c r="N12" i="315"/>
  <c r="M12" i="315"/>
  <c r="L12" i="315"/>
  <c r="P12" i="315" s="1"/>
  <c r="F12" i="315" s="1"/>
  <c r="K12" i="315"/>
  <c r="AI11" i="315"/>
  <c r="AH11" i="315"/>
  <c r="AJ11" i="315" s="1"/>
  <c r="AG11" i="315"/>
  <c r="AE11" i="315"/>
  <c r="AD11" i="315"/>
  <c r="AF11" i="315" s="1"/>
  <c r="AC11" i="315"/>
  <c r="AB11" i="315"/>
  <c r="AA11" i="315"/>
  <c r="Y11" i="315"/>
  <c r="X11" i="315"/>
  <c r="W11" i="315"/>
  <c r="Z11" i="315" s="1"/>
  <c r="V11" i="315"/>
  <c r="T11" i="315"/>
  <c r="S11" i="315"/>
  <c r="R11" i="315"/>
  <c r="Q11" i="315"/>
  <c r="O11" i="315"/>
  <c r="N11" i="315"/>
  <c r="M11" i="315"/>
  <c r="L11" i="315"/>
  <c r="K11" i="315"/>
  <c r="AI10" i="315"/>
  <c r="AH10" i="315"/>
  <c r="AJ10" i="315" s="1"/>
  <c r="AG10" i="315"/>
  <c r="AE10" i="315"/>
  <c r="AD10" i="315"/>
  <c r="AC10" i="315"/>
  <c r="AB10" i="315"/>
  <c r="AA10" i="315"/>
  <c r="Y10" i="315"/>
  <c r="X10" i="315"/>
  <c r="W10" i="315"/>
  <c r="Z10" i="315" s="1"/>
  <c r="V10" i="315"/>
  <c r="T10" i="315"/>
  <c r="S10" i="315"/>
  <c r="R10" i="315"/>
  <c r="U10" i="315" s="1"/>
  <c r="Q10" i="315"/>
  <c r="O10" i="315"/>
  <c r="N10" i="315"/>
  <c r="M10" i="315"/>
  <c r="P10" i="315" s="1"/>
  <c r="F10" i="315" s="1"/>
  <c r="L10" i="315"/>
  <c r="K10" i="315"/>
  <c r="AI9" i="315"/>
  <c r="AH9" i="315"/>
  <c r="AJ9" i="315" s="1"/>
  <c r="AG9" i="315"/>
  <c r="AE9" i="315"/>
  <c r="AD9" i="315"/>
  <c r="AC9" i="315"/>
  <c r="AF9" i="315" s="1"/>
  <c r="AB9" i="315"/>
  <c r="AA9" i="315"/>
  <c r="Y9" i="315"/>
  <c r="X9" i="315"/>
  <c r="Z9" i="315" s="1"/>
  <c r="W9" i="315"/>
  <c r="V9" i="315"/>
  <c r="T9" i="315"/>
  <c r="S9" i="315"/>
  <c r="U9" i="315" s="1"/>
  <c r="R9" i="315"/>
  <c r="Q9" i="315"/>
  <c r="O9" i="315"/>
  <c r="N9" i="315"/>
  <c r="M9" i="315"/>
  <c r="P9" i="315" s="1"/>
  <c r="F9" i="315" s="1"/>
  <c r="L9" i="315"/>
  <c r="K9" i="315"/>
  <c r="AJ8" i="315"/>
  <c r="AI8" i="315"/>
  <c r="AH8" i="315"/>
  <c r="AG8" i="315"/>
  <c r="AE8" i="315"/>
  <c r="AD8" i="315"/>
  <c r="AC8" i="315"/>
  <c r="AF8" i="315" s="1"/>
  <c r="AB8" i="315"/>
  <c r="AA8" i="315"/>
  <c r="Y8" i="315"/>
  <c r="X8" i="315"/>
  <c r="Z8" i="315" s="1"/>
  <c r="W8" i="315"/>
  <c r="V8" i="315"/>
  <c r="T8" i="315"/>
  <c r="S8" i="315"/>
  <c r="U8" i="315" s="1"/>
  <c r="R8" i="315"/>
  <c r="Q8" i="315"/>
  <c r="O8" i="315"/>
  <c r="N8" i="315"/>
  <c r="M8" i="315"/>
  <c r="P8" i="315" s="1"/>
  <c r="F8" i="315" s="1"/>
  <c r="L8" i="315"/>
  <c r="K8" i="315"/>
  <c r="AI7" i="315"/>
  <c r="AH7" i="315"/>
  <c r="AJ7" i="315" s="1"/>
  <c r="AG7" i="315"/>
  <c r="AE7" i="315"/>
  <c r="AD7" i="315"/>
  <c r="AC7" i="315"/>
  <c r="AF7" i="315" s="1"/>
  <c r="AB7" i="315"/>
  <c r="AA7" i="315"/>
  <c r="Y7" i="315"/>
  <c r="X7" i="315"/>
  <c r="Z7" i="315" s="1"/>
  <c r="W7" i="315"/>
  <c r="V7" i="315"/>
  <c r="T7" i="315"/>
  <c r="S7" i="315"/>
  <c r="U7" i="315" s="1"/>
  <c r="R7" i="315"/>
  <c r="Q7" i="315"/>
  <c r="O7" i="315"/>
  <c r="N7" i="315"/>
  <c r="M7" i="315"/>
  <c r="P7" i="315" s="1"/>
  <c r="F7" i="315" s="1"/>
  <c r="L7" i="315"/>
  <c r="K7" i="315"/>
  <c r="AI6" i="315"/>
  <c r="AH6" i="315"/>
  <c r="AJ6" i="315" s="1"/>
  <c r="AG6" i="315"/>
  <c r="AE6" i="315"/>
  <c r="AD6" i="315"/>
  <c r="AC6" i="315"/>
  <c r="AF6" i="315" s="1"/>
  <c r="AB6" i="315"/>
  <c r="AA6" i="315"/>
  <c r="Z6" i="315"/>
  <c r="Y6" i="315"/>
  <c r="X6" i="315"/>
  <c r="W6" i="315"/>
  <c r="V6" i="315"/>
  <c r="T6" i="315"/>
  <c r="S6" i="315"/>
  <c r="U6" i="315" s="1"/>
  <c r="R6" i="315"/>
  <c r="Q6" i="315"/>
  <c r="O6" i="315"/>
  <c r="N6" i="315"/>
  <c r="M6" i="315"/>
  <c r="P6" i="315" s="1"/>
  <c r="F6" i="315" s="1"/>
  <c r="L6" i="315"/>
  <c r="K6" i="315"/>
  <c r="AI5" i="315"/>
  <c r="AH5" i="315"/>
  <c r="AJ5" i="315" s="1"/>
  <c r="AG5" i="315"/>
  <c r="AE5" i="315"/>
  <c r="AD5" i="315"/>
  <c r="AC5" i="315"/>
  <c r="AF5" i="315" s="1"/>
  <c r="AB5" i="315"/>
  <c r="AA5" i="315"/>
  <c r="Y5" i="315"/>
  <c r="X5" i="315"/>
  <c r="Z5" i="315" s="1"/>
  <c r="W5" i="315"/>
  <c r="V5" i="315"/>
  <c r="T5" i="315"/>
  <c r="S5" i="315"/>
  <c r="U5" i="315" s="1"/>
  <c r="R5" i="315"/>
  <c r="Q5" i="315"/>
  <c r="O5" i="315"/>
  <c r="N5" i="315"/>
  <c r="M5" i="315"/>
  <c r="P5" i="315" s="1"/>
  <c r="F5" i="315" s="1"/>
  <c r="L5" i="315"/>
  <c r="K5" i="315"/>
  <c r="AI4" i="315"/>
  <c r="AH4" i="315"/>
  <c r="AJ4" i="315" s="1"/>
  <c r="AG4" i="315"/>
  <c r="AE4" i="315"/>
  <c r="AD4" i="315"/>
  <c r="AC4" i="315"/>
  <c r="AF4" i="315" s="1"/>
  <c r="AB4" i="315"/>
  <c r="AA4" i="315"/>
  <c r="Y4" i="315"/>
  <c r="X4" i="315"/>
  <c r="Z4" i="315" s="1"/>
  <c r="W4" i="315"/>
  <c r="V4" i="315"/>
  <c r="T4" i="315"/>
  <c r="S4" i="315"/>
  <c r="R4" i="315"/>
  <c r="Q4" i="315"/>
  <c r="P4" i="315"/>
  <c r="F4" i="315" s="1"/>
  <c r="O4" i="315"/>
  <c r="N4" i="315"/>
  <c r="M4" i="315"/>
  <c r="L4" i="315"/>
  <c r="K4" i="315"/>
  <c r="J78" i="314"/>
  <c r="I78" i="314"/>
  <c r="H78" i="314"/>
  <c r="G78" i="314"/>
  <c r="J77" i="314"/>
  <c r="I77" i="314"/>
  <c r="H77" i="314"/>
  <c r="G77" i="314"/>
  <c r="J76" i="314"/>
  <c r="I76" i="314"/>
  <c r="H76" i="314"/>
  <c r="G76" i="314"/>
  <c r="J75" i="314"/>
  <c r="I75" i="314"/>
  <c r="H75" i="314"/>
  <c r="G75" i="314"/>
  <c r="J74" i="314"/>
  <c r="I74" i="314"/>
  <c r="H74" i="314"/>
  <c r="G74" i="314"/>
  <c r="F74" i="314"/>
  <c r="E74" i="314"/>
  <c r="D74" i="314"/>
  <c r="C74" i="314"/>
  <c r="J71" i="314"/>
  <c r="I71" i="314"/>
  <c r="H71" i="314"/>
  <c r="G71" i="314"/>
  <c r="J70" i="314"/>
  <c r="I70" i="314"/>
  <c r="H70" i="314"/>
  <c r="G70" i="314"/>
  <c r="J69" i="314"/>
  <c r="I69" i="314"/>
  <c r="H69" i="314"/>
  <c r="G69" i="314"/>
  <c r="J68" i="314"/>
  <c r="I68" i="314"/>
  <c r="H68" i="314"/>
  <c r="G68" i="314"/>
  <c r="J67" i="314"/>
  <c r="I67" i="314"/>
  <c r="H67" i="314"/>
  <c r="G67" i="314"/>
  <c r="F67" i="314"/>
  <c r="E67" i="314"/>
  <c r="D67" i="314"/>
  <c r="C67" i="314"/>
  <c r="J63" i="314"/>
  <c r="I63" i="314"/>
  <c r="H63" i="314"/>
  <c r="G63" i="314"/>
  <c r="J62" i="314"/>
  <c r="I62" i="314"/>
  <c r="H62" i="314"/>
  <c r="G62" i="314"/>
  <c r="J61" i="314"/>
  <c r="I61" i="314"/>
  <c r="H61" i="314"/>
  <c r="G61" i="314"/>
  <c r="J60" i="314"/>
  <c r="I60" i="314"/>
  <c r="H60" i="314"/>
  <c r="G60" i="314"/>
  <c r="J59" i="314"/>
  <c r="I59" i="314"/>
  <c r="H59" i="314"/>
  <c r="G59" i="314"/>
  <c r="F59" i="314"/>
  <c r="E59" i="314"/>
  <c r="D59" i="314"/>
  <c r="J50" i="314"/>
  <c r="I50" i="314"/>
  <c r="H50" i="314"/>
  <c r="G50" i="314"/>
  <c r="J49" i="314"/>
  <c r="I49" i="314"/>
  <c r="H49" i="314"/>
  <c r="G49" i="314"/>
  <c r="J48" i="314"/>
  <c r="I48" i="314"/>
  <c r="H48" i="314"/>
  <c r="G48" i="314"/>
  <c r="J47" i="314"/>
  <c r="I47" i="314"/>
  <c r="H47" i="314"/>
  <c r="G47" i="314"/>
  <c r="J46" i="314"/>
  <c r="I46" i="314"/>
  <c r="H46" i="314"/>
  <c r="G46" i="314"/>
  <c r="F46" i="314"/>
  <c r="E46" i="314"/>
  <c r="D46" i="314"/>
  <c r="C46" i="314"/>
  <c r="J43" i="314"/>
  <c r="I43" i="314"/>
  <c r="H43" i="314"/>
  <c r="G43" i="314"/>
  <c r="J42" i="314"/>
  <c r="I42" i="314"/>
  <c r="H42" i="314"/>
  <c r="G42" i="314"/>
  <c r="J41" i="314"/>
  <c r="I41" i="314"/>
  <c r="H41" i="314"/>
  <c r="G41" i="314"/>
  <c r="J40" i="314"/>
  <c r="I40" i="314"/>
  <c r="H40" i="314"/>
  <c r="G40" i="314"/>
  <c r="J39" i="314"/>
  <c r="I39" i="314"/>
  <c r="H39" i="314"/>
  <c r="G39" i="314"/>
  <c r="F39" i="314"/>
  <c r="E39" i="314"/>
  <c r="D39" i="314"/>
  <c r="C39" i="314"/>
  <c r="J36" i="314"/>
  <c r="I36" i="314"/>
  <c r="H36" i="314"/>
  <c r="G36" i="314"/>
  <c r="J35" i="314"/>
  <c r="I35" i="314"/>
  <c r="H35" i="314"/>
  <c r="G35" i="314"/>
  <c r="J34" i="314"/>
  <c r="I34" i="314"/>
  <c r="H34" i="314"/>
  <c r="G34" i="314"/>
  <c r="J33" i="314"/>
  <c r="I33" i="314"/>
  <c r="H33" i="314"/>
  <c r="G33" i="314"/>
  <c r="J32" i="314"/>
  <c r="I32" i="314"/>
  <c r="H32" i="314"/>
  <c r="G32" i="314"/>
  <c r="F32" i="314"/>
  <c r="E32" i="314"/>
  <c r="D32" i="314"/>
  <c r="J28" i="314"/>
  <c r="I28" i="314"/>
  <c r="H28" i="314"/>
  <c r="G28" i="314"/>
  <c r="J27" i="314"/>
  <c r="I27" i="314"/>
  <c r="H27" i="314"/>
  <c r="G27" i="314"/>
  <c r="J26" i="314"/>
  <c r="I26" i="314"/>
  <c r="H26" i="314"/>
  <c r="G26" i="314"/>
  <c r="J25" i="314"/>
  <c r="I25" i="314"/>
  <c r="H25" i="314"/>
  <c r="G25" i="314"/>
  <c r="J24" i="314"/>
  <c r="I24" i="314"/>
  <c r="H24" i="314"/>
  <c r="G24" i="314"/>
  <c r="F24" i="314"/>
  <c r="E24" i="314"/>
  <c r="D24" i="314"/>
  <c r="C24" i="314"/>
  <c r="J21" i="314"/>
  <c r="I21" i="314"/>
  <c r="H21" i="314"/>
  <c r="G21" i="314"/>
  <c r="J20" i="314"/>
  <c r="I20" i="314"/>
  <c r="H20" i="314"/>
  <c r="G20" i="314"/>
  <c r="J19" i="314"/>
  <c r="I19" i="314"/>
  <c r="H19" i="314"/>
  <c r="G19" i="314"/>
  <c r="J18" i="314"/>
  <c r="I18" i="314"/>
  <c r="H18" i="314"/>
  <c r="G18" i="314"/>
  <c r="J17" i="314"/>
  <c r="I17" i="314"/>
  <c r="H17" i="314"/>
  <c r="G17" i="314"/>
  <c r="F17" i="314"/>
  <c r="E17" i="314"/>
  <c r="D17" i="314"/>
  <c r="C17" i="314"/>
  <c r="J13" i="314"/>
  <c r="I13" i="314"/>
  <c r="H13" i="314"/>
  <c r="G13" i="314"/>
  <c r="J12" i="314"/>
  <c r="I12" i="314"/>
  <c r="H12" i="314"/>
  <c r="G12" i="314"/>
  <c r="J11" i="314"/>
  <c r="I11" i="314"/>
  <c r="H11" i="314"/>
  <c r="G11" i="314"/>
  <c r="J10" i="314"/>
  <c r="I10" i="314"/>
  <c r="H10" i="314"/>
  <c r="G10" i="314"/>
  <c r="J9" i="314"/>
  <c r="I9" i="314"/>
  <c r="H9" i="314"/>
  <c r="G9" i="314"/>
  <c r="F9" i="314"/>
  <c r="E9" i="314"/>
  <c r="D9" i="314"/>
  <c r="A5" i="314"/>
  <c r="D57" i="313"/>
  <c r="E54" i="313"/>
  <c r="E55" i="313" s="1"/>
  <c r="D54" i="313"/>
  <c r="D55" i="313" s="1"/>
  <c r="C54" i="313"/>
  <c r="C55" i="313" s="1"/>
  <c r="G55" i="313" s="1"/>
  <c r="D50" i="313"/>
  <c r="E47" i="313"/>
  <c r="E48" i="313" s="1"/>
  <c r="D47" i="313"/>
  <c r="D49" i="313" s="1"/>
  <c r="AJ43" i="313"/>
  <c r="AI43" i="313"/>
  <c r="AH43" i="313"/>
  <c r="AG43" i="313"/>
  <c r="AF43" i="313"/>
  <c r="AE43" i="313"/>
  <c r="AD43" i="313"/>
  <c r="AC43" i="313"/>
  <c r="AB43" i="313"/>
  <c r="AA43" i="313"/>
  <c r="Z43" i="313"/>
  <c r="Y43" i="313"/>
  <c r="X43" i="313"/>
  <c r="W43" i="313"/>
  <c r="V43" i="313"/>
  <c r="U43" i="313"/>
  <c r="T43" i="313"/>
  <c r="S43" i="313"/>
  <c r="R43" i="313"/>
  <c r="Q43" i="313"/>
  <c r="P43" i="313"/>
  <c r="O43" i="313"/>
  <c r="N43" i="313"/>
  <c r="M43" i="313"/>
  <c r="L43" i="313"/>
  <c r="K43" i="313"/>
  <c r="F43" i="313"/>
  <c r="AJ42" i="313"/>
  <c r="AI42" i="313"/>
  <c r="AH42" i="313"/>
  <c r="AG42" i="313"/>
  <c r="AF42" i="313"/>
  <c r="AE42" i="313"/>
  <c r="AD42" i="313"/>
  <c r="AC42" i="313"/>
  <c r="AB42" i="313"/>
  <c r="AA42" i="313"/>
  <c r="Z42" i="313"/>
  <c r="Y42" i="313"/>
  <c r="X42" i="313"/>
  <c r="W42" i="313"/>
  <c r="V42" i="313"/>
  <c r="U42" i="313"/>
  <c r="T42" i="313"/>
  <c r="S42" i="313"/>
  <c r="R42" i="313"/>
  <c r="Q42" i="313"/>
  <c r="P42" i="313"/>
  <c r="O42" i="313"/>
  <c r="N42" i="313"/>
  <c r="M42" i="313"/>
  <c r="L42" i="313"/>
  <c r="K42" i="313"/>
  <c r="F42" i="313"/>
  <c r="AJ41" i="313"/>
  <c r="AI41" i="313"/>
  <c r="AH41" i="313"/>
  <c r="AG41" i="313"/>
  <c r="AF41" i="313"/>
  <c r="AE41" i="313"/>
  <c r="AD41" i="313"/>
  <c r="AC41" i="313"/>
  <c r="AB41" i="313"/>
  <c r="AA41" i="313"/>
  <c r="Z41" i="313"/>
  <c r="Y41" i="313"/>
  <c r="X41" i="313"/>
  <c r="W41" i="313"/>
  <c r="V41" i="313"/>
  <c r="U41" i="313"/>
  <c r="T41" i="313"/>
  <c r="S41" i="313"/>
  <c r="R41" i="313"/>
  <c r="Q41" i="313"/>
  <c r="P41" i="313"/>
  <c r="O41" i="313"/>
  <c r="N41" i="313"/>
  <c r="M41" i="313"/>
  <c r="L41" i="313"/>
  <c r="K41" i="313"/>
  <c r="F41" i="313"/>
  <c r="AJ40" i="313"/>
  <c r="AI40" i="313"/>
  <c r="AH40" i="313"/>
  <c r="AG40" i="313"/>
  <c r="AF40" i="313"/>
  <c r="AE40" i="313"/>
  <c r="AD40" i="313"/>
  <c r="AC40" i="313"/>
  <c r="AB40" i="313"/>
  <c r="AA40" i="313"/>
  <c r="Z40" i="313"/>
  <c r="Y40" i="313"/>
  <c r="X40" i="313"/>
  <c r="W40" i="313"/>
  <c r="V40" i="313"/>
  <c r="U40" i="313"/>
  <c r="T40" i="313"/>
  <c r="S40" i="313"/>
  <c r="R40" i="313"/>
  <c r="Q40" i="313"/>
  <c r="P40" i="313"/>
  <c r="O40" i="313"/>
  <c r="N40" i="313"/>
  <c r="M40" i="313"/>
  <c r="L40" i="313"/>
  <c r="K40" i="313"/>
  <c r="F40" i="313"/>
  <c r="AJ39" i="313"/>
  <c r="AI39" i="313"/>
  <c r="AH39" i="313"/>
  <c r="AG39" i="313"/>
  <c r="AF39" i="313"/>
  <c r="AE39" i="313"/>
  <c r="AD39" i="313"/>
  <c r="AC39" i="313"/>
  <c r="AB39" i="313"/>
  <c r="AA39" i="313"/>
  <c r="Z39" i="313"/>
  <c r="Y39" i="313"/>
  <c r="X39" i="313"/>
  <c r="W39" i="313"/>
  <c r="V39" i="313"/>
  <c r="U39" i="313"/>
  <c r="T39" i="313"/>
  <c r="S39" i="313"/>
  <c r="R39" i="313"/>
  <c r="Q39" i="313"/>
  <c r="P39" i="313"/>
  <c r="O39" i="313"/>
  <c r="N39" i="313"/>
  <c r="M39" i="313"/>
  <c r="L39" i="313"/>
  <c r="K39" i="313"/>
  <c r="F39" i="313"/>
  <c r="AJ38" i="313"/>
  <c r="AI38" i="313"/>
  <c r="AH38" i="313"/>
  <c r="AG38" i="313"/>
  <c r="AF38" i="313"/>
  <c r="AE38" i="313"/>
  <c r="AD38" i="313"/>
  <c r="AC38" i="313"/>
  <c r="AB38" i="313"/>
  <c r="AA38" i="313"/>
  <c r="Z38" i="313"/>
  <c r="Y38" i="313"/>
  <c r="X38" i="313"/>
  <c r="W38" i="313"/>
  <c r="V38" i="313"/>
  <c r="U38" i="313"/>
  <c r="T38" i="313"/>
  <c r="S38" i="313"/>
  <c r="R38" i="313"/>
  <c r="Q38" i="313"/>
  <c r="P38" i="313"/>
  <c r="O38" i="313"/>
  <c r="N38" i="313"/>
  <c r="M38" i="313"/>
  <c r="L38" i="313"/>
  <c r="K38" i="313"/>
  <c r="F38" i="313"/>
  <c r="AJ37" i="313"/>
  <c r="AI37" i="313"/>
  <c r="AH37" i="313"/>
  <c r="AG37" i="313"/>
  <c r="AF37" i="313"/>
  <c r="AE37" i="313"/>
  <c r="AD37" i="313"/>
  <c r="AC37" i="313"/>
  <c r="AB37" i="313"/>
  <c r="AA37" i="313"/>
  <c r="Z37" i="313"/>
  <c r="Y37" i="313"/>
  <c r="X37" i="313"/>
  <c r="W37" i="313"/>
  <c r="V37" i="313"/>
  <c r="U37" i="313"/>
  <c r="T37" i="313"/>
  <c r="S37" i="313"/>
  <c r="R37" i="313"/>
  <c r="Q37" i="313"/>
  <c r="P37" i="313"/>
  <c r="O37" i="313"/>
  <c r="N37" i="313"/>
  <c r="M37" i="313"/>
  <c r="L37" i="313"/>
  <c r="K37" i="313"/>
  <c r="F37" i="313"/>
  <c r="AJ36" i="313"/>
  <c r="AI36" i="313"/>
  <c r="AH36" i="313"/>
  <c r="AG36" i="313"/>
  <c r="AF36" i="313"/>
  <c r="AE36" i="313"/>
  <c r="AD36" i="313"/>
  <c r="AC36" i="313"/>
  <c r="AB36" i="313"/>
  <c r="AA36" i="313"/>
  <c r="Z36" i="313"/>
  <c r="Y36" i="313"/>
  <c r="X36" i="313"/>
  <c r="W36" i="313"/>
  <c r="V36" i="313"/>
  <c r="U36" i="313"/>
  <c r="T36" i="313"/>
  <c r="S36" i="313"/>
  <c r="R36" i="313"/>
  <c r="Q36" i="313"/>
  <c r="P36" i="313"/>
  <c r="O36" i="313"/>
  <c r="N36" i="313"/>
  <c r="M36" i="313"/>
  <c r="L36" i="313"/>
  <c r="K36" i="313"/>
  <c r="F36" i="313"/>
  <c r="AJ35" i="313"/>
  <c r="AI35" i="313"/>
  <c r="AH35" i="313"/>
  <c r="AG35" i="313"/>
  <c r="AF35" i="313"/>
  <c r="AE35" i="313"/>
  <c r="AD35" i="313"/>
  <c r="AC35" i="313"/>
  <c r="AB35" i="313"/>
  <c r="AA35" i="313"/>
  <c r="Z35" i="313"/>
  <c r="Y35" i="313"/>
  <c r="X35" i="313"/>
  <c r="W35" i="313"/>
  <c r="V35" i="313"/>
  <c r="U35" i="313"/>
  <c r="T35" i="313"/>
  <c r="S35" i="313"/>
  <c r="R35" i="313"/>
  <c r="Q35" i="313"/>
  <c r="P35" i="313"/>
  <c r="O35" i="313"/>
  <c r="N35" i="313"/>
  <c r="M35" i="313"/>
  <c r="L35" i="313"/>
  <c r="K35" i="313"/>
  <c r="F35" i="313"/>
  <c r="AJ34" i="313"/>
  <c r="AI34" i="313"/>
  <c r="AH34" i="313"/>
  <c r="AG34" i="313"/>
  <c r="AF34" i="313"/>
  <c r="AE34" i="313"/>
  <c r="AD34" i="313"/>
  <c r="AC34" i="313"/>
  <c r="AB34" i="313"/>
  <c r="AA34" i="313"/>
  <c r="Z34" i="313"/>
  <c r="Y34" i="313"/>
  <c r="X34" i="313"/>
  <c r="W34" i="313"/>
  <c r="V34" i="313"/>
  <c r="U34" i="313"/>
  <c r="T34" i="313"/>
  <c r="S34" i="313"/>
  <c r="R34" i="313"/>
  <c r="Q34" i="313"/>
  <c r="P34" i="313"/>
  <c r="O34" i="313"/>
  <c r="N34" i="313"/>
  <c r="M34" i="313"/>
  <c r="L34" i="313"/>
  <c r="K34" i="313"/>
  <c r="F34" i="313"/>
  <c r="AJ33" i="313"/>
  <c r="AI33" i="313"/>
  <c r="AH33" i="313"/>
  <c r="AG33" i="313"/>
  <c r="AF33" i="313"/>
  <c r="AE33" i="313"/>
  <c r="AD33" i="313"/>
  <c r="AC33" i="313"/>
  <c r="AB33" i="313"/>
  <c r="AA33" i="313"/>
  <c r="Z33" i="313"/>
  <c r="Y33" i="313"/>
  <c r="X33" i="313"/>
  <c r="W33" i="313"/>
  <c r="V33" i="313"/>
  <c r="U33" i="313"/>
  <c r="T33" i="313"/>
  <c r="S33" i="313"/>
  <c r="R33" i="313"/>
  <c r="Q33" i="313"/>
  <c r="P33" i="313"/>
  <c r="O33" i="313"/>
  <c r="N33" i="313"/>
  <c r="M33" i="313"/>
  <c r="L33" i="313"/>
  <c r="K33" i="313"/>
  <c r="F33" i="313"/>
  <c r="AJ32" i="313"/>
  <c r="AI32" i="313"/>
  <c r="AH32" i="313"/>
  <c r="AG32" i="313"/>
  <c r="AF32" i="313"/>
  <c r="AE32" i="313"/>
  <c r="AD32" i="313"/>
  <c r="AC32" i="313"/>
  <c r="AB32" i="313"/>
  <c r="AA32" i="313"/>
  <c r="Z32" i="313"/>
  <c r="Y32" i="313"/>
  <c r="X32" i="313"/>
  <c r="W32" i="313"/>
  <c r="V32" i="313"/>
  <c r="U32" i="313"/>
  <c r="T32" i="313"/>
  <c r="S32" i="313"/>
  <c r="R32" i="313"/>
  <c r="Q32" i="313"/>
  <c r="P32" i="313"/>
  <c r="O32" i="313"/>
  <c r="N32" i="313"/>
  <c r="M32" i="313"/>
  <c r="L32" i="313"/>
  <c r="K32" i="313"/>
  <c r="F32" i="313"/>
  <c r="AJ31" i="313"/>
  <c r="AI31" i="313"/>
  <c r="AH31" i="313"/>
  <c r="AG31" i="313"/>
  <c r="AF31" i="313"/>
  <c r="AE31" i="313"/>
  <c r="AD31" i="313"/>
  <c r="AC31" i="313"/>
  <c r="AB31" i="313"/>
  <c r="AA31" i="313"/>
  <c r="Z31" i="313"/>
  <c r="Y31" i="313"/>
  <c r="X31" i="313"/>
  <c r="W31" i="313"/>
  <c r="V31" i="313"/>
  <c r="U31" i="313"/>
  <c r="T31" i="313"/>
  <c r="S31" i="313"/>
  <c r="R31" i="313"/>
  <c r="Q31" i="313"/>
  <c r="P31" i="313"/>
  <c r="O31" i="313"/>
  <c r="N31" i="313"/>
  <c r="M31" i="313"/>
  <c r="L31" i="313"/>
  <c r="K31" i="313"/>
  <c r="F31" i="313"/>
  <c r="AJ30" i="313"/>
  <c r="AI30" i="313"/>
  <c r="AH30" i="313"/>
  <c r="AG30" i="313"/>
  <c r="AF30" i="313"/>
  <c r="AE30" i="313"/>
  <c r="AD30" i="313"/>
  <c r="AC30" i="313"/>
  <c r="AB30" i="313"/>
  <c r="AA30" i="313"/>
  <c r="Z30" i="313"/>
  <c r="Y30" i="313"/>
  <c r="X30" i="313"/>
  <c r="W30" i="313"/>
  <c r="V30" i="313"/>
  <c r="U30" i="313"/>
  <c r="T30" i="313"/>
  <c r="S30" i="313"/>
  <c r="R30" i="313"/>
  <c r="Q30" i="313"/>
  <c r="P30" i="313"/>
  <c r="O30" i="313"/>
  <c r="N30" i="313"/>
  <c r="M30" i="313"/>
  <c r="L30" i="313"/>
  <c r="K30" i="313"/>
  <c r="F30" i="313"/>
  <c r="AJ29" i="313"/>
  <c r="AI29" i="313"/>
  <c r="AH29" i="313"/>
  <c r="AG29" i="313"/>
  <c r="AF29" i="313"/>
  <c r="AE29" i="313"/>
  <c r="AD29" i="313"/>
  <c r="AC29" i="313"/>
  <c r="AB29" i="313"/>
  <c r="AA29" i="313"/>
  <c r="Z29" i="313"/>
  <c r="Y29" i="313"/>
  <c r="X29" i="313"/>
  <c r="W29" i="313"/>
  <c r="V29" i="313"/>
  <c r="U29" i="313"/>
  <c r="T29" i="313"/>
  <c r="S29" i="313"/>
  <c r="R29" i="313"/>
  <c r="Q29" i="313"/>
  <c r="P29" i="313"/>
  <c r="O29" i="313"/>
  <c r="N29" i="313"/>
  <c r="M29" i="313"/>
  <c r="L29" i="313"/>
  <c r="K29" i="313"/>
  <c r="F29" i="313"/>
  <c r="AJ28" i="313"/>
  <c r="AI28" i="313"/>
  <c r="AH28" i="313"/>
  <c r="AG28" i="313"/>
  <c r="AF28" i="313"/>
  <c r="AE28" i="313"/>
  <c r="AD28" i="313"/>
  <c r="AC28" i="313"/>
  <c r="AB28" i="313"/>
  <c r="AA28" i="313"/>
  <c r="Z28" i="313"/>
  <c r="Y28" i="313"/>
  <c r="X28" i="313"/>
  <c r="W28" i="313"/>
  <c r="V28" i="313"/>
  <c r="U28" i="313"/>
  <c r="T28" i="313"/>
  <c r="S28" i="313"/>
  <c r="R28" i="313"/>
  <c r="Q28" i="313"/>
  <c r="P28" i="313"/>
  <c r="O28" i="313"/>
  <c r="N28" i="313"/>
  <c r="M28" i="313"/>
  <c r="L28" i="313"/>
  <c r="K28" i="313"/>
  <c r="F28" i="313"/>
  <c r="AJ27" i="313"/>
  <c r="AI27" i="313"/>
  <c r="AH27" i="313"/>
  <c r="AG27" i="313"/>
  <c r="AF27" i="313"/>
  <c r="AE27" i="313"/>
  <c r="AD27" i="313"/>
  <c r="AC27" i="313"/>
  <c r="AB27" i="313"/>
  <c r="AA27" i="313"/>
  <c r="Z27" i="313"/>
  <c r="Y27" i="313"/>
  <c r="X27" i="313"/>
  <c r="W27" i="313"/>
  <c r="V27" i="313"/>
  <c r="U27" i="313"/>
  <c r="T27" i="313"/>
  <c r="S27" i="313"/>
  <c r="R27" i="313"/>
  <c r="Q27" i="313"/>
  <c r="P27" i="313"/>
  <c r="O27" i="313"/>
  <c r="N27" i="313"/>
  <c r="M27" i="313"/>
  <c r="L27" i="313"/>
  <c r="K27" i="313"/>
  <c r="F27" i="313"/>
  <c r="AJ26" i="313"/>
  <c r="AI26" i="313"/>
  <c r="AH26" i="313"/>
  <c r="AG26" i="313"/>
  <c r="AF26" i="313"/>
  <c r="AE26" i="313"/>
  <c r="AD26" i="313"/>
  <c r="AC26" i="313"/>
  <c r="AB26" i="313"/>
  <c r="AA26" i="313"/>
  <c r="Z26" i="313"/>
  <c r="Y26" i="313"/>
  <c r="X26" i="313"/>
  <c r="W26" i="313"/>
  <c r="V26" i="313"/>
  <c r="U26" i="313"/>
  <c r="T26" i="313"/>
  <c r="S26" i="313"/>
  <c r="R26" i="313"/>
  <c r="Q26" i="313"/>
  <c r="P26" i="313"/>
  <c r="O26" i="313"/>
  <c r="N26" i="313"/>
  <c r="M26" i="313"/>
  <c r="L26" i="313"/>
  <c r="K26" i="313"/>
  <c r="F26" i="313"/>
  <c r="AJ25" i="313"/>
  <c r="AI25" i="313"/>
  <c r="AH25" i="313"/>
  <c r="AG25" i="313"/>
  <c r="AF25" i="313"/>
  <c r="AE25" i="313"/>
  <c r="AD25" i="313"/>
  <c r="AC25" i="313"/>
  <c r="AB25" i="313"/>
  <c r="AA25" i="313"/>
  <c r="Z25" i="313"/>
  <c r="Y25" i="313"/>
  <c r="X25" i="313"/>
  <c r="W25" i="313"/>
  <c r="V25" i="313"/>
  <c r="U25" i="313"/>
  <c r="T25" i="313"/>
  <c r="S25" i="313"/>
  <c r="R25" i="313"/>
  <c r="Q25" i="313"/>
  <c r="P25" i="313"/>
  <c r="O25" i="313"/>
  <c r="N25" i="313"/>
  <c r="M25" i="313"/>
  <c r="L25" i="313"/>
  <c r="K25" i="313"/>
  <c r="F25" i="313"/>
  <c r="AJ24" i="313"/>
  <c r="AI24" i="313"/>
  <c r="AH24" i="313"/>
  <c r="AG24" i="313"/>
  <c r="AF24" i="313"/>
  <c r="AE24" i="313"/>
  <c r="AD24" i="313"/>
  <c r="AC24" i="313"/>
  <c r="AB24" i="313"/>
  <c r="AA24" i="313"/>
  <c r="Z24" i="313"/>
  <c r="Y24" i="313"/>
  <c r="X24" i="313"/>
  <c r="W24" i="313"/>
  <c r="V24" i="313"/>
  <c r="U24" i="313"/>
  <c r="T24" i="313"/>
  <c r="S24" i="313"/>
  <c r="R24" i="313"/>
  <c r="Q24" i="313"/>
  <c r="P24" i="313"/>
  <c r="O24" i="313"/>
  <c r="N24" i="313"/>
  <c r="M24" i="313"/>
  <c r="L24" i="313"/>
  <c r="K24" i="313"/>
  <c r="F24" i="313"/>
  <c r="AJ23" i="313"/>
  <c r="AI23" i="313"/>
  <c r="AH23" i="313"/>
  <c r="AG23" i="313"/>
  <c r="AF23" i="313"/>
  <c r="AE23" i="313"/>
  <c r="AD23" i="313"/>
  <c r="AC23" i="313"/>
  <c r="AB23" i="313"/>
  <c r="AA23" i="313"/>
  <c r="Z23" i="313"/>
  <c r="Y23" i="313"/>
  <c r="X23" i="313"/>
  <c r="W23" i="313"/>
  <c r="V23" i="313"/>
  <c r="U23" i="313"/>
  <c r="T23" i="313"/>
  <c r="S23" i="313"/>
  <c r="R23" i="313"/>
  <c r="Q23" i="313"/>
  <c r="P23" i="313"/>
  <c r="O23" i="313"/>
  <c r="N23" i="313"/>
  <c r="M23" i="313"/>
  <c r="L23" i="313"/>
  <c r="K23" i="313"/>
  <c r="F23" i="313"/>
  <c r="AJ22" i="313"/>
  <c r="F22" i="313" s="1"/>
  <c r="AI22" i="313"/>
  <c r="AH22" i="313"/>
  <c r="AG22" i="313"/>
  <c r="AE22" i="313"/>
  <c r="AD22" i="313"/>
  <c r="AC22" i="313"/>
  <c r="AB22" i="313"/>
  <c r="AF22" i="313" s="1"/>
  <c r="AA22" i="313"/>
  <c r="Y22" i="313"/>
  <c r="X22" i="313"/>
  <c r="W22" i="313"/>
  <c r="Z22" i="313" s="1"/>
  <c r="V22" i="313"/>
  <c r="T22" i="313"/>
  <c r="S22" i="313"/>
  <c r="R22" i="313"/>
  <c r="U22" i="313" s="1"/>
  <c r="Q22" i="313"/>
  <c r="O22" i="313"/>
  <c r="N22" i="313"/>
  <c r="M22" i="313"/>
  <c r="L22" i="313"/>
  <c r="P22" i="313" s="1"/>
  <c r="K22" i="313"/>
  <c r="AJ21" i="313"/>
  <c r="F21" i="313" s="1"/>
  <c r="AI21" i="313"/>
  <c r="AH21" i="313"/>
  <c r="AG21" i="313"/>
  <c r="AE21" i="313"/>
  <c r="AD21" i="313"/>
  <c r="AC21" i="313"/>
  <c r="AB21" i="313"/>
  <c r="AA21" i="313"/>
  <c r="AF21" i="313" s="1"/>
  <c r="Z21" i="313"/>
  <c r="Y21" i="313"/>
  <c r="X21" i="313"/>
  <c r="W21" i="313"/>
  <c r="V21" i="313"/>
  <c r="T21" i="313"/>
  <c r="S21" i="313"/>
  <c r="R21" i="313"/>
  <c r="Q21" i="313"/>
  <c r="U21" i="313" s="1"/>
  <c r="O21" i="313"/>
  <c r="N21" i="313"/>
  <c r="M21" i="313"/>
  <c r="L21" i="313"/>
  <c r="K21" i="313"/>
  <c r="P21" i="313" s="1"/>
  <c r="AJ20" i="313"/>
  <c r="F20" i="313" s="1"/>
  <c r="AI20" i="313"/>
  <c r="AH20" i="313"/>
  <c r="AG20" i="313"/>
  <c r="AF20" i="313"/>
  <c r="AE20" i="313"/>
  <c r="AD20" i="313"/>
  <c r="AC20" i="313"/>
  <c r="AB20" i="313"/>
  <c r="AA20" i="313"/>
  <c r="Y20" i="313"/>
  <c r="X20" i="313"/>
  <c r="W20" i="313"/>
  <c r="V20" i="313"/>
  <c r="Z20" i="313" s="1"/>
  <c r="U20" i="313"/>
  <c r="T20" i="313"/>
  <c r="S20" i="313"/>
  <c r="R20" i="313"/>
  <c r="Q20" i="313"/>
  <c r="P20" i="313"/>
  <c r="O20" i="313"/>
  <c r="N20" i="313"/>
  <c r="M20" i="313"/>
  <c r="L20" i="313"/>
  <c r="K20" i="313"/>
  <c r="AI19" i="313"/>
  <c r="AH19" i="313"/>
  <c r="AJ19" i="313" s="1"/>
  <c r="F19" i="313" s="1"/>
  <c r="AG19" i="313"/>
  <c r="AF19" i="313"/>
  <c r="AE19" i="313"/>
  <c r="AD19" i="313"/>
  <c r="AC19" i="313"/>
  <c r="AB19" i="313"/>
  <c r="AA19" i="313"/>
  <c r="Z19" i="313"/>
  <c r="Y19" i="313"/>
  <c r="X19" i="313"/>
  <c r="W19" i="313"/>
  <c r="V19" i="313"/>
  <c r="T19" i="313"/>
  <c r="S19" i="313"/>
  <c r="R19" i="313"/>
  <c r="U19" i="313" s="1"/>
  <c r="Q19" i="313"/>
  <c r="P19" i="313"/>
  <c r="O19" i="313"/>
  <c r="N19" i="313"/>
  <c r="M19" i="313"/>
  <c r="L19" i="313"/>
  <c r="K19" i="313"/>
  <c r="AI18" i="313"/>
  <c r="AH18" i="313"/>
  <c r="AJ18" i="313" s="1"/>
  <c r="F18" i="313" s="1"/>
  <c r="AG18" i="313"/>
  <c r="AF18" i="313"/>
  <c r="AE18" i="313"/>
  <c r="AD18" i="313"/>
  <c r="AC18" i="313"/>
  <c r="AB18" i="313"/>
  <c r="AA18" i="313"/>
  <c r="Z18" i="313"/>
  <c r="Y18" i="313"/>
  <c r="X18" i="313"/>
  <c r="W18" i="313"/>
  <c r="V18" i="313"/>
  <c r="U18" i="313"/>
  <c r="T18" i="313"/>
  <c r="S18" i="313"/>
  <c r="R18" i="313"/>
  <c r="Q18" i="313"/>
  <c r="P18" i="313"/>
  <c r="O18" i="313"/>
  <c r="N18" i="313"/>
  <c r="M18" i="313"/>
  <c r="L18" i="313"/>
  <c r="K18" i="313"/>
  <c r="AI17" i="313"/>
  <c r="AH17" i="313"/>
  <c r="AJ17" i="313" s="1"/>
  <c r="F17" i="313" s="1"/>
  <c r="AG17" i="313"/>
  <c r="AF17" i="313"/>
  <c r="AE17" i="313"/>
  <c r="AD17" i="313"/>
  <c r="AC17" i="313"/>
  <c r="AB17" i="313"/>
  <c r="AA17" i="313"/>
  <c r="Y17" i="313"/>
  <c r="X17" i="313"/>
  <c r="W17" i="313"/>
  <c r="Z17" i="313" s="1"/>
  <c r="V17" i="313"/>
  <c r="U17" i="313"/>
  <c r="T17" i="313"/>
  <c r="S17" i="313"/>
  <c r="R17" i="313"/>
  <c r="Q17" i="313"/>
  <c r="P17" i="313"/>
  <c r="O17" i="313"/>
  <c r="N17" i="313"/>
  <c r="M17" i="313"/>
  <c r="L17" i="313"/>
  <c r="K17" i="313"/>
  <c r="AI16" i="313"/>
  <c r="AH16" i="313"/>
  <c r="AJ16" i="313" s="1"/>
  <c r="F16" i="313" s="1"/>
  <c r="AG16" i="313"/>
  <c r="AE16" i="313"/>
  <c r="AD16" i="313"/>
  <c r="AF16" i="313" s="1"/>
  <c r="AC16" i="313"/>
  <c r="AB16" i="313"/>
  <c r="AA16" i="313"/>
  <c r="Z16" i="313"/>
  <c r="Y16" i="313"/>
  <c r="X16" i="313"/>
  <c r="W16" i="313"/>
  <c r="V16" i="313"/>
  <c r="T16" i="313"/>
  <c r="S16" i="313"/>
  <c r="R16" i="313"/>
  <c r="Q16" i="313"/>
  <c r="P16" i="313"/>
  <c r="O16" i="313"/>
  <c r="N16" i="313"/>
  <c r="M16" i="313"/>
  <c r="L16" i="313"/>
  <c r="K16" i="313"/>
  <c r="AI15" i="313"/>
  <c r="AH15" i="313"/>
  <c r="AJ15" i="313" s="1"/>
  <c r="F15" i="313" s="1"/>
  <c r="AG15" i="313"/>
  <c r="AE15" i="313"/>
  <c r="AD15" i="313"/>
  <c r="AC15" i="313"/>
  <c r="AB15" i="313"/>
  <c r="AF15" i="313" s="1"/>
  <c r="AA15" i="313"/>
  <c r="Y15" i="313"/>
  <c r="X15" i="313"/>
  <c r="W15" i="313"/>
  <c r="Z15" i="313" s="1"/>
  <c r="V15" i="313"/>
  <c r="T15" i="313"/>
  <c r="S15" i="313"/>
  <c r="R15" i="313"/>
  <c r="U15" i="313" s="1"/>
  <c r="Q15" i="313"/>
  <c r="O15" i="313"/>
  <c r="N15" i="313"/>
  <c r="M15" i="313"/>
  <c r="L15" i="313"/>
  <c r="P15" i="313" s="1"/>
  <c r="K15" i="313"/>
  <c r="AI14" i="313"/>
  <c r="AH14" i="313"/>
  <c r="AG14" i="313"/>
  <c r="AE14" i="313"/>
  <c r="AD14" i="313"/>
  <c r="AC14" i="313"/>
  <c r="AB14" i="313"/>
  <c r="AF14" i="313" s="1"/>
  <c r="AA14" i="313"/>
  <c r="Y14" i="313"/>
  <c r="X14" i="313"/>
  <c r="W14" i="313"/>
  <c r="V14" i="313"/>
  <c r="T14" i="313"/>
  <c r="S14" i="313"/>
  <c r="R14" i="313"/>
  <c r="Q14" i="313"/>
  <c r="O14" i="313"/>
  <c r="N14" i="313"/>
  <c r="M14" i="313"/>
  <c r="L14" i="313"/>
  <c r="P14" i="313" s="1"/>
  <c r="K14" i="313"/>
  <c r="AI13" i="313"/>
  <c r="AH13" i="313"/>
  <c r="AG13" i="313"/>
  <c r="AJ13" i="313" s="1"/>
  <c r="F13" i="313" s="1"/>
  <c r="AE13" i="313"/>
  <c r="AD13" i="313"/>
  <c r="AC13" i="313"/>
  <c r="AB13" i="313"/>
  <c r="AA13" i="313"/>
  <c r="AF13" i="313" s="1"/>
  <c r="Y13" i="313"/>
  <c r="X13" i="313"/>
  <c r="W13" i="313"/>
  <c r="V13" i="313"/>
  <c r="Z13" i="313" s="1"/>
  <c r="T13" i="313"/>
  <c r="S13" i="313"/>
  <c r="R13" i="313"/>
  <c r="Q13" i="313"/>
  <c r="U13" i="313" s="1"/>
  <c r="O13" i="313"/>
  <c r="N13" i="313"/>
  <c r="M13" i="313"/>
  <c r="L13" i="313"/>
  <c r="K13" i="313"/>
  <c r="P13" i="313" s="1"/>
  <c r="AI12" i="313"/>
  <c r="AH12" i="313"/>
  <c r="AJ12" i="313" s="1"/>
  <c r="F12" i="313" s="1"/>
  <c r="AG12" i="313"/>
  <c r="AE12" i="313"/>
  <c r="AD12" i="313"/>
  <c r="AC12" i="313"/>
  <c r="AB12" i="313"/>
  <c r="AF12" i="313" s="1"/>
  <c r="AA12" i="313"/>
  <c r="Y12" i="313"/>
  <c r="X12" i="313"/>
  <c r="W12" i="313"/>
  <c r="Z12" i="313" s="1"/>
  <c r="V12" i="313"/>
  <c r="T12" i="313"/>
  <c r="S12" i="313"/>
  <c r="R12" i="313"/>
  <c r="U12" i="313" s="1"/>
  <c r="Q12" i="313"/>
  <c r="O12" i="313"/>
  <c r="N12" i="313"/>
  <c r="M12" i="313"/>
  <c r="L12" i="313"/>
  <c r="P12" i="313" s="1"/>
  <c r="K12" i="313"/>
  <c r="AI11" i="313"/>
  <c r="AH11" i="313"/>
  <c r="AG11" i="313"/>
  <c r="AF11" i="313"/>
  <c r="AE11" i="313"/>
  <c r="AD11" i="313"/>
  <c r="AC11" i="313"/>
  <c r="AB11" i="313"/>
  <c r="AA11" i="313"/>
  <c r="Y11" i="313"/>
  <c r="X11" i="313"/>
  <c r="W11" i="313"/>
  <c r="Z11" i="313" s="1"/>
  <c r="V11" i="313"/>
  <c r="T11" i="313"/>
  <c r="S11" i="313"/>
  <c r="R11" i="313"/>
  <c r="Q11" i="313"/>
  <c r="U11" i="313" s="1"/>
  <c r="O11" i="313"/>
  <c r="N11" i="313"/>
  <c r="M11" i="313"/>
  <c r="L11" i="313"/>
  <c r="P11" i="313" s="1"/>
  <c r="K11" i="313"/>
  <c r="AI10" i="313"/>
  <c r="AH10" i="313"/>
  <c r="AJ10" i="313" s="1"/>
  <c r="F10" i="313" s="1"/>
  <c r="AG10" i="313"/>
  <c r="AE10" i="313"/>
  <c r="AD10" i="313"/>
  <c r="AC10" i="313"/>
  <c r="AB10" i="313"/>
  <c r="AF10" i="313" s="1"/>
  <c r="AA10" i="313"/>
  <c r="Y10" i="313"/>
  <c r="X10" i="313"/>
  <c r="W10" i="313"/>
  <c r="Z10" i="313" s="1"/>
  <c r="V10" i="313"/>
  <c r="T10" i="313"/>
  <c r="S10" i="313"/>
  <c r="R10" i="313"/>
  <c r="U10" i="313" s="1"/>
  <c r="Q10" i="313"/>
  <c r="O10" i="313"/>
  <c r="N10" i="313"/>
  <c r="M10" i="313"/>
  <c r="L10" i="313"/>
  <c r="P10" i="313" s="1"/>
  <c r="K10" i="313"/>
  <c r="AI9" i="313"/>
  <c r="AH9" i="313"/>
  <c r="AG9" i="313"/>
  <c r="AE9" i="313"/>
  <c r="AD9" i="313"/>
  <c r="AC9" i="313"/>
  <c r="AB9" i="313"/>
  <c r="AF9" i="313" s="1"/>
  <c r="AA9" i="313"/>
  <c r="Y9" i="313"/>
  <c r="X9" i="313"/>
  <c r="W9" i="313"/>
  <c r="V9" i="313"/>
  <c r="T9" i="313"/>
  <c r="S9" i="313"/>
  <c r="R9" i="313"/>
  <c r="U9" i="313" s="1"/>
  <c r="Q9" i="313"/>
  <c r="O9" i="313"/>
  <c r="N9" i="313"/>
  <c r="M9" i="313"/>
  <c r="L9" i="313"/>
  <c r="P9" i="313" s="1"/>
  <c r="K9" i="313"/>
  <c r="AI8" i="313"/>
  <c r="AH8" i="313"/>
  <c r="AJ8" i="313" s="1"/>
  <c r="F8" i="313" s="1"/>
  <c r="AG8" i="313"/>
  <c r="AE8" i="313"/>
  <c r="AD8" i="313"/>
  <c r="AC8" i="313"/>
  <c r="AB8" i="313"/>
  <c r="AF8" i="313" s="1"/>
  <c r="AA8" i="313"/>
  <c r="Z8" i="313"/>
  <c r="Y8" i="313"/>
  <c r="X8" i="313"/>
  <c r="W8" i="313"/>
  <c r="V8" i="313"/>
  <c r="T8" i="313"/>
  <c r="S8" i="313"/>
  <c r="R8" i="313"/>
  <c r="U8" i="313" s="1"/>
  <c r="Q8" i="313"/>
  <c r="O8" i="313"/>
  <c r="N8" i="313"/>
  <c r="M8" i="313"/>
  <c r="L8" i="313"/>
  <c r="P8" i="313" s="1"/>
  <c r="K8" i="313"/>
  <c r="AI7" i="313"/>
  <c r="AH7" i="313"/>
  <c r="AG7" i="313"/>
  <c r="AE7" i="313"/>
  <c r="AD7" i="313"/>
  <c r="AC7" i="313"/>
  <c r="AB7" i="313"/>
  <c r="AA7" i="313"/>
  <c r="Y7" i="313"/>
  <c r="X7" i="313"/>
  <c r="W7" i="313"/>
  <c r="V7" i="313"/>
  <c r="T7" i="313"/>
  <c r="S7" i="313"/>
  <c r="R7" i="313"/>
  <c r="Q7" i="313"/>
  <c r="O7" i="313"/>
  <c r="N7" i="313"/>
  <c r="M7" i="313"/>
  <c r="L7" i="313"/>
  <c r="K7" i="313"/>
  <c r="AI6" i="313"/>
  <c r="AH6" i="313"/>
  <c r="AG6" i="313"/>
  <c r="AF6" i="313"/>
  <c r="AE6" i="313"/>
  <c r="AD6" i="313"/>
  <c r="AC6" i="313"/>
  <c r="AB6" i="313"/>
  <c r="AA6" i="313"/>
  <c r="Y6" i="313"/>
  <c r="X6" i="313"/>
  <c r="W6" i="313"/>
  <c r="V6" i="313"/>
  <c r="Z6" i="313" s="1"/>
  <c r="T6" i="313"/>
  <c r="S6" i="313"/>
  <c r="R6" i="313"/>
  <c r="Q6" i="313"/>
  <c r="U6" i="313" s="1"/>
  <c r="O6" i="313"/>
  <c r="N6" i="313"/>
  <c r="M6" i="313"/>
  <c r="L6" i="313"/>
  <c r="P6" i="313" s="1"/>
  <c r="K6" i="313"/>
  <c r="AI5" i="313"/>
  <c r="AH5" i="313"/>
  <c r="AJ5" i="313" s="1"/>
  <c r="F5" i="313" s="1"/>
  <c r="AG5" i="313"/>
  <c r="AE5" i="313"/>
  <c r="AD5" i="313"/>
  <c r="AC5" i="313"/>
  <c r="AB5" i="313"/>
  <c r="AA5" i="313"/>
  <c r="Y5" i="313"/>
  <c r="X5" i="313"/>
  <c r="W5" i="313"/>
  <c r="Z5" i="313" s="1"/>
  <c r="V5" i="313"/>
  <c r="T5" i="313"/>
  <c r="S5" i="313"/>
  <c r="R5" i="313"/>
  <c r="Q5" i="313"/>
  <c r="O5" i="313"/>
  <c r="N5" i="313"/>
  <c r="M5" i="313"/>
  <c r="L5" i="313"/>
  <c r="K5" i="313"/>
  <c r="AI4" i="313"/>
  <c r="AH4" i="313"/>
  <c r="AJ4" i="313" s="1"/>
  <c r="F4" i="313" s="1"/>
  <c r="AG4" i="313"/>
  <c r="AE4" i="313"/>
  <c r="AD4" i="313"/>
  <c r="AC4" i="313"/>
  <c r="AB4" i="313"/>
  <c r="AA4" i="313"/>
  <c r="Y4" i="313"/>
  <c r="X4" i="313"/>
  <c r="W4" i="313"/>
  <c r="V4" i="313"/>
  <c r="T4" i="313"/>
  <c r="S4" i="313"/>
  <c r="R4" i="313"/>
  <c r="Q4" i="313"/>
  <c r="O4" i="313"/>
  <c r="N4" i="313"/>
  <c r="M4" i="313"/>
  <c r="L4" i="313"/>
  <c r="P4" i="313" s="1"/>
  <c r="K4" i="313"/>
  <c r="D57" i="312"/>
  <c r="E54" i="312"/>
  <c r="E55" i="312" s="1"/>
  <c r="D54" i="312"/>
  <c r="D55" i="312" s="1"/>
  <c r="C54" i="312"/>
  <c r="C55" i="312" s="1"/>
  <c r="G55" i="312" s="1"/>
  <c r="D50" i="312"/>
  <c r="E47" i="312"/>
  <c r="E48" i="312" s="1"/>
  <c r="D47" i="312"/>
  <c r="D49" i="312" s="1"/>
  <c r="AJ43" i="312"/>
  <c r="AI43" i="312"/>
  <c r="AH43" i="312"/>
  <c r="AG43" i="312"/>
  <c r="AF43" i="312"/>
  <c r="AE43" i="312"/>
  <c r="AD43" i="312"/>
  <c r="AC43" i="312"/>
  <c r="AB43" i="312"/>
  <c r="AA43" i="312"/>
  <c r="Z43" i="312"/>
  <c r="Y43" i="312"/>
  <c r="X43" i="312"/>
  <c r="W43" i="312"/>
  <c r="V43" i="312"/>
  <c r="U43" i="312"/>
  <c r="T43" i="312"/>
  <c r="S43" i="312"/>
  <c r="R43" i="312"/>
  <c r="Q43" i="312"/>
  <c r="P43" i="312"/>
  <c r="O43" i="312"/>
  <c r="N43" i="312"/>
  <c r="M43" i="312"/>
  <c r="L43" i="312"/>
  <c r="K43" i="312"/>
  <c r="F43" i="312"/>
  <c r="AJ42" i="312"/>
  <c r="AI42" i="312"/>
  <c r="AH42" i="312"/>
  <c r="AG42" i="312"/>
  <c r="AF42" i="312"/>
  <c r="AE42" i="312"/>
  <c r="AD42" i="312"/>
  <c r="AC42" i="312"/>
  <c r="AB42" i="312"/>
  <c r="AA42" i="312"/>
  <c r="Z42" i="312"/>
  <c r="Y42" i="312"/>
  <c r="X42" i="312"/>
  <c r="W42" i="312"/>
  <c r="V42" i="312"/>
  <c r="U42" i="312"/>
  <c r="T42" i="312"/>
  <c r="S42" i="312"/>
  <c r="R42" i="312"/>
  <c r="Q42" i="312"/>
  <c r="P42" i="312"/>
  <c r="O42" i="312"/>
  <c r="N42" i="312"/>
  <c r="M42" i="312"/>
  <c r="L42" i="312"/>
  <c r="K42" i="312"/>
  <c r="F42" i="312"/>
  <c r="AJ41" i="312"/>
  <c r="AI41" i="312"/>
  <c r="AH41" i="312"/>
  <c r="AG41" i="312"/>
  <c r="AF41" i="312"/>
  <c r="AE41" i="312"/>
  <c r="AD41" i="312"/>
  <c r="AC41" i="312"/>
  <c r="AB41" i="312"/>
  <c r="AA41" i="312"/>
  <c r="Z41" i="312"/>
  <c r="Y41" i="312"/>
  <c r="X41" i="312"/>
  <c r="W41" i="312"/>
  <c r="V41" i="312"/>
  <c r="U41" i="312"/>
  <c r="T41" i="312"/>
  <c r="S41" i="312"/>
  <c r="R41" i="312"/>
  <c r="Q41" i="312"/>
  <c r="P41" i="312"/>
  <c r="O41" i="312"/>
  <c r="N41" i="312"/>
  <c r="M41" i="312"/>
  <c r="L41" i="312"/>
  <c r="K41" i="312"/>
  <c r="F41" i="312"/>
  <c r="AJ40" i="312"/>
  <c r="AI40" i="312"/>
  <c r="AH40" i="312"/>
  <c r="AG40" i="312"/>
  <c r="AF40" i="312"/>
  <c r="AE40" i="312"/>
  <c r="AD40" i="312"/>
  <c r="AC40" i="312"/>
  <c r="AB40" i="312"/>
  <c r="AA40" i="312"/>
  <c r="Z40" i="312"/>
  <c r="Y40" i="312"/>
  <c r="X40" i="312"/>
  <c r="W40" i="312"/>
  <c r="V40" i="312"/>
  <c r="U40" i="312"/>
  <c r="T40" i="312"/>
  <c r="S40" i="312"/>
  <c r="R40" i="312"/>
  <c r="Q40" i="312"/>
  <c r="P40" i="312"/>
  <c r="O40" i="312"/>
  <c r="N40" i="312"/>
  <c r="M40" i="312"/>
  <c r="L40" i="312"/>
  <c r="K40" i="312"/>
  <c r="F40" i="312"/>
  <c r="AJ39" i="312"/>
  <c r="AI39" i="312"/>
  <c r="AH39" i="312"/>
  <c r="AG39" i="312"/>
  <c r="AF39" i="312"/>
  <c r="AE39" i="312"/>
  <c r="AD39" i="312"/>
  <c r="AC39" i="312"/>
  <c r="AB39" i="312"/>
  <c r="AA39" i="312"/>
  <c r="Z39" i="312"/>
  <c r="Y39" i="312"/>
  <c r="X39" i="312"/>
  <c r="W39" i="312"/>
  <c r="V39" i="312"/>
  <c r="U39" i="312"/>
  <c r="T39" i="312"/>
  <c r="S39" i="312"/>
  <c r="R39" i="312"/>
  <c r="Q39" i="312"/>
  <c r="P39" i="312"/>
  <c r="O39" i="312"/>
  <c r="N39" i="312"/>
  <c r="M39" i="312"/>
  <c r="L39" i="312"/>
  <c r="K39" i="312"/>
  <c r="F39" i="312"/>
  <c r="AJ38" i="312"/>
  <c r="AI38" i="312"/>
  <c r="AH38" i="312"/>
  <c r="AG38" i="312"/>
  <c r="AF38" i="312"/>
  <c r="AE38" i="312"/>
  <c r="AD38" i="312"/>
  <c r="AC38" i="312"/>
  <c r="AB38" i="312"/>
  <c r="AA38" i="312"/>
  <c r="Z38" i="312"/>
  <c r="Y38" i="312"/>
  <c r="X38" i="312"/>
  <c r="W38" i="312"/>
  <c r="V38" i="312"/>
  <c r="U38" i="312"/>
  <c r="T38" i="312"/>
  <c r="S38" i="312"/>
  <c r="R38" i="312"/>
  <c r="Q38" i="312"/>
  <c r="P38" i="312"/>
  <c r="O38" i="312"/>
  <c r="N38" i="312"/>
  <c r="M38" i="312"/>
  <c r="L38" i="312"/>
  <c r="K38" i="312"/>
  <c r="F38" i="312"/>
  <c r="AJ37" i="312"/>
  <c r="AI37" i="312"/>
  <c r="AH37" i="312"/>
  <c r="AG37" i="312"/>
  <c r="AF37" i="312"/>
  <c r="AE37" i="312"/>
  <c r="AD37" i="312"/>
  <c r="AC37" i="312"/>
  <c r="AB37" i="312"/>
  <c r="AA37" i="312"/>
  <c r="Z37" i="312"/>
  <c r="Y37" i="312"/>
  <c r="X37" i="312"/>
  <c r="W37" i="312"/>
  <c r="V37" i="312"/>
  <c r="U37" i="312"/>
  <c r="T37" i="312"/>
  <c r="S37" i="312"/>
  <c r="R37" i="312"/>
  <c r="Q37" i="312"/>
  <c r="P37" i="312"/>
  <c r="O37" i="312"/>
  <c r="N37" i="312"/>
  <c r="M37" i="312"/>
  <c r="L37" i="312"/>
  <c r="K37" i="312"/>
  <c r="F37" i="312"/>
  <c r="AJ36" i="312"/>
  <c r="AI36" i="312"/>
  <c r="AH36" i="312"/>
  <c r="AG36" i="312"/>
  <c r="AF36" i="312"/>
  <c r="AE36" i="312"/>
  <c r="AD36" i="312"/>
  <c r="AC36" i="312"/>
  <c r="AB36" i="312"/>
  <c r="AA36" i="312"/>
  <c r="Z36" i="312"/>
  <c r="Y36" i="312"/>
  <c r="X36" i="312"/>
  <c r="W36" i="312"/>
  <c r="V36" i="312"/>
  <c r="U36" i="312"/>
  <c r="T36" i="312"/>
  <c r="S36" i="312"/>
  <c r="R36" i="312"/>
  <c r="Q36" i="312"/>
  <c r="P36" i="312"/>
  <c r="O36" i="312"/>
  <c r="N36" i="312"/>
  <c r="M36" i="312"/>
  <c r="L36" i="312"/>
  <c r="K36" i="312"/>
  <c r="F36" i="312"/>
  <c r="AJ35" i="312"/>
  <c r="AI35" i="312"/>
  <c r="AH35" i="312"/>
  <c r="AG35" i="312"/>
  <c r="AF35" i="312"/>
  <c r="AE35" i="312"/>
  <c r="AD35" i="312"/>
  <c r="AC35" i="312"/>
  <c r="AB35" i="312"/>
  <c r="AA35" i="312"/>
  <c r="Z35" i="312"/>
  <c r="Y35" i="312"/>
  <c r="X35" i="312"/>
  <c r="W35" i="312"/>
  <c r="V35" i="312"/>
  <c r="U35" i="312"/>
  <c r="T35" i="312"/>
  <c r="S35" i="312"/>
  <c r="R35" i="312"/>
  <c r="Q35" i="312"/>
  <c r="P35" i="312"/>
  <c r="O35" i="312"/>
  <c r="N35" i="312"/>
  <c r="M35" i="312"/>
  <c r="L35" i="312"/>
  <c r="K35" i="312"/>
  <c r="F35" i="312"/>
  <c r="AJ34" i="312"/>
  <c r="AI34" i="312"/>
  <c r="AH34" i="312"/>
  <c r="AG34" i="312"/>
  <c r="AF34" i="312"/>
  <c r="AE34" i="312"/>
  <c r="AD34" i="312"/>
  <c r="AC34" i="312"/>
  <c r="AB34" i="312"/>
  <c r="AA34" i="312"/>
  <c r="Z34" i="312"/>
  <c r="Y34" i="312"/>
  <c r="X34" i="312"/>
  <c r="W34" i="312"/>
  <c r="V34" i="312"/>
  <c r="U34" i="312"/>
  <c r="T34" i="312"/>
  <c r="S34" i="312"/>
  <c r="R34" i="312"/>
  <c r="Q34" i="312"/>
  <c r="P34" i="312"/>
  <c r="O34" i="312"/>
  <c r="N34" i="312"/>
  <c r="M34" i="312"/>
  <c r="L34" i="312"/>
  <c r="K34" i="312"/>
  <c r="F34" i="312"/>
  <c r="AJ33" i="312"/>
  <c r="AI33" i="312"/>
  <c r="AH33" i="312"/>
  <c r="AG33" i="312"/>
  <c r="AF33" i="312"/>
  <c r="AE33" i="312"/>
  <c r="AD33" i="312"/>
  <c r="AC33" i="312"/>
  <c r="AB33" i="312"/>
  <c r="AA33" i="312"/>
  <c r="Z33" i="312"/>
  <c r="Y33" i="312"/>
  <c r="X33" i="312"/>
  <c r="W33" i="312"/>
  <c r="V33" i="312"/>
  <c r="U33" i="312"/>
  <c r="T33" i="312"/>
  <c r="S33" i="312"/>
  <c r="R33" i="312"/>
  <c r="Q33" i="312"/>
  <c r="P33" i="312"/>
  <c r="O33" i="312"/>
  <c r="N33" i="312"/>
  <c r="M33" i="312"/>
  <c r="L33" i="312"/>
  <c r="K33" i="312"/>
  <c r="F33" i="312"/>
  <c r="AJ32" i="312"/>
  <c r="AI32" i="312"/>
  <c r="AH32" i="312"/>
  <c r="AG32" i="312"/>
  <c r="AF32" i="312"/>
  <c r="AE32" i="312"/>
  <c r="AD32" i="312"/>
  <c r="AC32" i="312"/>
  <c r="AB32" i="312"/>
  <c r="AA32" i="312"/>
  <c r="Z32" i="312"/>
  <c r="Y32" i="312"/>
  <c r="X32" i="312"/>
  <c r="W32" i="312"/>
  <c r="V32" i="312"/>
  <c r="U32" i="312"/>
  <c r="T32" i="312"/>
  <c r="S32" i="312"/>
  <c r="R32" i="312"/>
  <c r="Q32" i="312"/>
  <c r="P32" i="312"/>
  <c r="O32" i="312"/>
  <c r="N32" i="312"/>
  <c r="M32" i="312"/>
  <c r="L32" i="312"/>
  <c r="K32" i="312"/>
  <c r="F32" i="312"/>
  <c r="AJ31" i="312"/>
  <c r="AI31" i="312"/>
  <c r="AH31" i="312"/>
  <c r="AG31" i="312"/>
  <c r="AF31" i="312"/>
  <c r="AE31" i="312"/>
  <c r="AD31" i="312"/>
  <c r="AC31" i="312"/>
  <c r="AB31" i="312"/>
  <c r="AA31" i="312"/>
  <c r="Z31" i="312"/>
  <c r="Y31" i="312"/>
  <c r="X31" i="312"/>
  <c r="W31" i="312"/>
  <c r="V31" i="312"/>
  <c r="U31" i="312"/>
  <c r="T31" i="312"/>
  <c r="S31" i="312"/>
  <c r="R31" i="312"/>
  <c r="Q31" i="312"/>
  <c r="P31" i="312"/>
  <c r="O31" i="312"/>
  <c r="N31" i="312"/>
  <c r="M31" i="312"/>
  <c r="L31" i="312"/>
  <c r="K31" i="312"/>
  <c r="F31" i="312"/>
  <c r="AJ30" i="312"/>
  <c r="AI30" i="312"/>
  <c r="AH30" i="312"/>
  <c r="AG30" i="312"/>
  <c r="AF30" i="312"/>
  <c r="AE30" i="312"/>
  <c r="AD30" i="312"/>
  <c r="AC30" i="312"/>
  <c r="AB30" i="312"/>
  <c r="AA30" i="312"/>
  <c r="Z30" i="312"/>
  <c r="Y30" i="312"/>
  <c r="X30" i="312"/>
  <c r="W30" i="312"/>
  <c r="V30" i="312"/>
  <c r="U30" i="312"/>
  <c r="T30" i="312"/>
  <c r="S30" i="312"/>
  <c r="R30" i="312"/>
  <c r="Q30" i="312"/>
  <c r="P30" i="312"/>
  <c r="O30" i="312"/>
  <c r="N30" i="312"/>
  <c r="M30" i="312"/>
  <c r="L30" i="312"/>
  <c r="K30" i="312"/>
  <c r="F30" i="312"/>
  <c r="AJ29" i="312"/>
  <c r="AI29" i="312"/>
  <c r="AH29" i="312"/>
  <c r="AG29" i="312"/>
  <c r="AF29" i="312"/>
  <c r="AE29" i="312"/>
  <c r="AD29" i="312"/>
  <c r="AC29" i="312"/>
  <c r="AB29" i="312"/>
  <c r="AA29" i="312"/>
  <c r="Z29" i="312"/>
  <c r="Y29" i="312"/>
  <c r="X29" i="312"/>
  <c r="W29" i="312"/>
  <c r="V29" i="312"/>
  <c r="U29" i="312"/>
  <c r="T29" i="312"/>
  <c r="S29" i="312"/>
  <c r="R29" i="312"/>
  <c r="Q29" i="312"/>
  <c r="P29" i="312"/>
  <c r="O29" i="312"/>
  <c r="N29" i="312"/>
  <c r="M29" i="312"/>
  <c r="L29" i="312"/>
  <c r="K29" i="312"/>
  <c r="F29" i="312"/>
  <c r="AJ28" i="312"/>
  <c r="AI28" i="312"/>
  <c r="AH28" i="312"/>
  <c r="AG28" i="312"/>
  <c r="AF28" i="312"/>
  <c r="AE28" i="312"/>
  <c r="AD28" i="312"/>
  <c r="AC28" i="312"/>
  <c r="AB28" i="312"/>
  <c r="AA28" i="312"/>
  <c r="Z28" i="312"/>
  <c r="Y28" i="312"/>
  <c r="X28" i="312"/>
  <c r="W28" i="312"/>
  <c r="V28" i="312"/>
  <c r="U28" i="312"/>
  <c r="T28" i="312"/>
  <c r="S28" i="312"/>
  <c r="R28" i="312"/>
  <c r="Q28" i="312"/>
  <c r="P28" i="312"/>
  <c r="O28" i="312"/>
  <c r="N28" i="312"/>
  <c r="M28" i="312"/>
  <c r="L28" i="312"/>
  <c r="K28" i="312"/>
  <c r="F28" i="312"/>
  <c r="AJ27" i="312"/>
  <c r="AI27" i="312"/>
  <c r="AH27" i="312"/>
  <c r="AG27" i="312"/>
  <c r="AF27" i="312"/>
  <c r="AE27" i="312"/>
  <c r="AD27" i="312"/>
  <c r="AC27" i="312"/>
  <c r="AB27" i="312"/>
  <c r="AA27" i="312"/>
  <c r="Z27" i="312"/>
  <c r="Y27" i="312"/>
  <c r="X27" i="312"/>
  <c r="W27" i="312"/>
  <c r="V27" i="312"/>
  <c r="U27" i="312"/>
  <c r="T27" i="312"/>
  <c r="S27" i="312"/>
  <c r="R27" i="312"/>
  <c r="Q27" i="312"/>
  <c r="P27" i="312"/>
  <c r="O27" i="312"/>
  <c r="N27" i="312"/>
  <c r="M27" i="312"/>
  <c r="L27" i="312"/>
  <c r="K27" i="312"/>
  <c r="F27" i="312"/>
  <c r="AI26" i="312"/>
  <c r="AH26" i="312"/>
  <c r="AJ26" i="312" s="1"/>
  <c r="F26" i="312" s="1"/>
  <c r="AG26" i="312"/>
  <c r="AE26" i="312"/>
  <c r="AD26" i="312"/>
  <c r="AC26" i="312"/>
  <c r="AB26" i="312"/>
  <c r="AF26" i="312" s="1"/>
  <c r="AA26" i="312"/>
  <c r="Z26" i="312"/>
  <c r="Y26" i="312"/>
  <c r="X26" i="312"/>
  <c r="W26" i="312"/>
  <c r="V26" i="312"/>
  <c r="U26" i="312"/>
  <c r="T26" i="312"/>
  <c r="S26" i="312"/>
  <c r="R26" i="312"/>
  <c r="Q26" i="312"/>
  <c r="O26" i="312"/>
  <c r="N26" i="312"/>
  <c r="M26" i="312"/>
  <c r="L26" i="312"/>
  <c r="P26" i="312" s="1"/>
  <c r="K26" i="312"/>
  <c r="AJ25" i="312"/>
  <c r="F25" i="312" s="1"/>
  <c r="AI25" i="312"/>
  <c r="AH25" i="312"/>
  <c r="AG25" i="312"/>
  <c r="AF25" i="312"/>
  <c r="AE25" i="312"/>
  <c r="AD25" i="312"/>
  <c r="AC25" i="312"/>
  <c r="AB25" i="312"/>
  <c r="AA25" i="312"/>
  <c r="Y25" i="312"/>
  <c r="X25" i="312"/>
  <c r="W25" i="312"/>
  <c r="Z25" i="312" s="1"/>
  <c r="V25" i="312"/>
  <c r="U25" i="312"/>
  <c r="T25" i="312"/>
  <c r="S25" i="312"/>
  <c r="R25" i="312"/>
  <c r="Q25" i="312"/>
  <c r="P25" i="312"/>
  <c r="O25" i="312"/>
  <c r="N25" i="312"/>
  <c r="M25" i="312"/>
  <c r="L25" i="312"/>
  <c r="K25" i="312"/>
  <c r="AJ24" i="312"/>
  <c r="F24" i="312" s="1"/>
  <c r="AI24" i="312"/>
  <c r="AH24" i="312"/>
  <c r="AG24" i="312"/>
  <c r="AF24" i="312"/>
  <c r="AE24" i="312"/>
  <c r="AD24" i="312"/>
  <c r="AC24" i="312"/>
  <c r="AB24" i="312"/>
  <c r="AA24" i="312"/>
  <c r="Z24" i="312"/>
  <c r="Y24" i="312"/>
  <c r="X24" i="312"/>
  <c r="W24" i="312"/>
  <c r="V24" i="312"/>
  <c r="T24" i="312"/>
  <c r="S24" i="312"/>
  <c r="R24" i="312"/>
  <c r="U24" i="312" s="1"/>
  <c r="Q24" i="312"/>
  <c r="P24" i="312"/>
  <c r="O24" i="312"/>
  <c r="N24" i="312"/>
  <c r="M24" i="312"/>
  <c r="L24" i="312"/>
  <c r="K24" i="312"/>
  <c r="AI23" i="312"/>
  <c r="AH23" i="312"/>
  <c r="AJ23" i="312" s="1"/>
  <c r="F23" i="312" s="1"/>
  <c r="AG23" i="312"/>
  <c r="AE23" i="312"/>
  <c r="AD23" i="312"/>
  <c r="AC23" i="312"/>
  <c r="AB23" i="312"/>
  <c r="AF23" i="312" s="1"/>
  <c r="AA23" i="312"/>
  <c r="Y23" i="312"/>
  <c r="X23" i="312"/>
  <c r="W23" i="312"/>
  <c r="Z23" i="312" s="1"/>
  <c r="V23" i="312"/>
  <c r="U23" i="312"/>
  <c r="T23" i="312"/>
  <c r="S23" i="312"/>
  <c r="R23" i="312"/>
  <c r="Q23" i="312"/>
  <c r="O23" i="312"/>
  <c r="N23" i="312"/>
  <c r="M23" i="312"/>
  <c r="L23" i="312"/>
  <c r="P23" i="312" s="1"/>
  <c r="K23" i="312"/>
  <c r="AI22" i="312"/>
  <c r="AH22" i="312"/>
  <c r="AJ22" i="312" s="1"/>
  <c r="F22" i="312" s="1"/>
  <c r="AG22" i="312"/>
  <c r="AE22" i="312"/>
  <c r="AD22" i="312"/>
  <c r="AC22" i="312"/>
  <c r="AB22" i="312"/>
  <c r="AF22" i="312" s="1"/>
  <c r="AA22" i="312"/>
  <c r="Z22" i="312"/>
  <c r="Y22" i="312"/>
  <c r="X22" i="312"/>
  <c r="W22" i="312"/>
  <c r="V22" i="312"/>
  <c r="T22" i="312"/>
  <c r="S22" i="312"/>
  <c r="R22" i="312"/>
  <c r="U22" i="312" s="1"/>
  <c r="Q22" i="312"/>
  <c r="O22" i="312"/>
  <c r="N22" i="312"/>
  <c r="M22" i="312"/>
  <c r="L22" i="312"/>
  <c r="P22" i="312" s="1"/>
  <c r="K22" i="312"/>
  <c r="AJ21" i="312"/>
  <c r="F21" i="312" s="1"/>
  <c r="AI21" i="312"/>
  <c r="AH21" i="312"/>
  <c r="AG21" i="312"/>
  <c r="AE21" i="312"/>
  <c r="AD21" i="312"/>
  <c r="AC21" i="312"/>
  <c r="AB21" i="312"/>
  <c r="AF21" i="312" s="1"/>
  <c r="AA21" i="312"/>
  <c r="Y21" i="312"/>
  <c r="X21" i="312"/>
  <c r="W21" i="312"/>
  <c r="Z21" i="312" s="1"/>
  <c r="V21" i="312"/>
  <c r="U21" i="312"/>
  <c r="T21" i="312"/>
  <c r="S21" i="312"/>
  <c r="R21" i="312"/>
  <c r="Q21" i="312"/>
  <c r="O21" i="312"/>
  <c r="N21" i="312"/>
  <c r="M21" i="312"/>
  <c r="L21" i="312"/>
  <c r="P21" i="312" s="1"/>
  <c r="K21" i="312"/>
  <c r="AJ20" i="312"/>
  <c r="F20" i="312" s="1"/>
  <c r="AI20" i="312"/>
  <c r="AH20" i="312"/>
  <c r="AG20" i="312"/>
  <c r="AE20" i="312"/>
  <c r="AD20" i="312"/>
  <c r="AC20" i="312"/>
  <c r="AB20" i="312"/>
  <c r="AF20" i="312" s="1"/>
  <c r="AA20" i="312"/>
  <c r="Y20" i="312"/>
  <c r="X20" i="312"/>
  <c r="W20" i="312"/>
  <c r="Z20" i="312" s="1"/>
  <c r="V20" i="312"/>
  <c r="T20" i="312"/>
  <c r="S20" i="312"/>
  <c r="R20" i="312"/>
  <c r="U20" i="312" s="1"/>
  <c r="Q20" i="312"/>
  <c r="O20" i="312"/>
  <c r="N20" i="312"/>
  <c r="M20" i="312"/>
  <c r="L20" i="312"/>
  <c r="P20" i="312" s="1"/>
  <c r="K20" i="312"/>
  <c r="AI19" i="312"/>
  <c r="AH19" i="312"/>
  <c r="AG19" i="312"/>
  <c r="AJ19" i="312" s="1"/>
  <c r="F19" i="312" s="1"/>
  <c r="AE19" i="312"/>
  <c r="AD19" i="312"/>
  <c r="AC19" i="312"/>
  <c r="AB19" i="312"/>
  <c r="AA19" i="312"/>
  <c r="AF19" i="312" s="1"/>
  <c r="Z19" i="312"/>
  <c r="Y19" i="312"/>
  <c r="X19" i="312"/>
  <c r="W19" i="312"/>
  <c r="V19" i="312"/>
  <c r="T19" i="312"/>
  <c r="S19" i="312"/>
  <c r="R19" i="312"/>
  <c r="Q19" i="312"/>
  <c r="U19" i="312" s="1"/>
  <c r="O19" i="312"/>
  <c r="N19" i="312"/>
  <c r="M19" i="312"/>
  <c r="L19" i="312"/>
  <c r="K19" i="312"/>
  <c r="P19" i="312" s="1"/>
  <c r="AJ18" i="312"/>
  <c r="F18" i="312" s="1"/>
  <c r="AI18" i="312"/>
  <c r="AH18" i="312"/>
  <c r="AG18" i="312"/>
  <c r="AF18" i="312"/>
  <c r="AE18" i="312"/>
  <c r="AD18" i="312"/>
  <c r="AC18" i="312"/>
  <c r="AB18" i="312"/>
  <c r="AA18" i="312"/>
  <c r="Z18" i="312"/>
  <c r="Y18" i="312"/>
  <c r="X18" i="312"/>
  <c r="W18" i="312"/>
  <c r="V18" i="312"/>
  <c r="U18" i="312"/>
  <c r="T18" i="312"/>
  <c r="S18" i="312"/>
  <c r="R18" i="312"/>
  <c r="Q18" i="312"/>
  <c r="P18" i="312"/>
  <c r="O18" i="312"/>
  <c r="N18" i="312"/>
  <c r="M18" i="312"/>
  <c r="L18" i="312"/>
  <c r="K18" i="312"/>
  <c r="AI17" i="312"/>
  <c r="AH17" i="312"/>
  <c r="AG17" i="312"/>
  <c r="AJ17" i="312" s="1"/>
  <c r="F17" i="312" s="1"/>
  <c r="AF17" i="312"/>
  <c r="AE17" i="312"/>
  <c r="AD17" i="312"/>
  <c r="AC17" i="312"/>
  <c r="AB17" i="312"/>
  <c r="AA17" i="312"/>
  <c r="Y17" i="312"/>
  <c r="X17" i="312"/>
  <c r="W17" i="312"/>
  <c r="V17" i="312"/>
  <c r="Z17" i="312" s="1"/>
  <c r="U17" i="312"/>
  <c r="T17" i="312"/>
  <c r="S17" i="312"/>
  <c r="R17" i="312"/>
  <c r="Q17" i="312"/>
  <c r="P17" i="312"/>
  <c r="O17" i="312"/>
  <c r="N17" i="312"/>
  <c r="M17" i="312"/>
  <c r="L17" i="312"/>
  <c r="K17" i="312"/>
  <c r="AI16" i="312"/>
  <c r="AH16" i="312"/>
  <c r="AJ16" i="312" s="1"/>
  <c r="F16" i="312" s="1"/>
  <c r="AG16" i="312"/>
  <c r="AE16" i="312"/>
  <c r="AD16" i="312"/>
  <c r="AC16" i="312"/>
  <c r="AB16" i="312"/>
  <c r="AA16" i="312"/>
  <c r="Y16" i="312"/>
  <c r="X16" i="312"/>
  <c r="W16" i="312"/>
  <c r="V16" i="312"/>
  <c r="T16" i="312"/>
  <c r="S16" i="312"/>
  <c r="R16" i="312"/>
  <c r="Q16" i="312"/>
  <c r="O16" i="312"/>
  <c r="N16" i="312"/>
  <c r="M16" i="312"/>
  <c r="L16" i="312"/>
  <c r="K16" i="312"/>
  <c r="P16" i="312" s="1"/>
  <c r="AI15" i="312"/>
  <c r="AH15" i="312"/>
  <c r="AJ15" i="312" s="1"/>
  <c r="F15" i="312" s="1"/>
  <c r="AG15" i="312"/>
  <c r="AE15" i="312"/>
  <c r="AD15" i="312"/>
  <c r="AC15" i="312"/>
  <c r="AB15" i="312"/>
  <c r="AF15" i="312" s="1"/>
  <c r="AA15" i="312"/>
  <c r="Y15" i="312"/>
  <c r="X15" i="312"/>
  <c r="W15" i="312"/>
  <c r="Z15" i="312" s="1"/>
  <c r="V15" i="312"/>
  <c r="T15" i="312"/>
  <c r="S15" i="312"/>
  <c r="R15" i="312"/>
  <c r="U15" i="312" s="1"/>
  <c r="Q15" i="312"/>
  <c r="O15" i="312"/>
  <c r="N15" i="312"/>
  <c r="M15" i="312"/>
  <c r="L15" i="312"/>
  <c r="P15" i="312" s="1"/>
  <c r="K15" i="312"/>
  <c r="AI14" i="312"/>
  <c r="AH14" i="312"/>
  <c r="AJ14" i="312" s="1"/>
  <c r="F14" i="312" s="1"/>
  <c r="AG14" i="312"/>
  <c r="AE14" i="312"/>
  <c r="AD14" i="312"/>
  <c r="AC14" i="312"/>
  <c r="AB14" i="312"/>
  <c r="AF14" i="312" s="1"/>
  <c r="AA14" i="312"/>
  <c r="Z14" i="312"/>
  <c r="Y14" i="312"/>
  <c r="X14" i="312"/>
  <c r="W14" i="312"/>
  <c r="V14" i="312"/>
  <c r="T14" i="312"/>
  <c r="S14" i="312"/>
  <c r="R14" i="312"/>
  <c r="U14" i="312" s="1"/>
  <c r="Q14" i="312"/>
  <c r="O14" i="312"/>
  <c r="N14" i="312"/>
  <c r="M14" i="312"/>
  <c r="L14" i="312"/>
  <c r="P14" i="312" s="1"/>
  <c r="K14" i="312"/>
  <c r="AI13" i="312"/>
  <c r="AH13" i="312"/>
  <c r="AG13" i="312"/>
  <c r="AJ13" i="312" s="1"/>
  <c r="F13" i="312" s="1"/>
  <c r="AE13" i="312"/>
  <c r="AD13" i="312"/>
  <c r="AC13" i="312"/>
  <c r="AB13" i="312"/>
  <c r="AA13" i="312"/>
  <c r="Y13" i="312"/>
  <c r="X13" i="312"/>
  <c r="W13" i="312"/>
  <c r="V13" i="312"/>
  <c r="T13" i="312"/>
  <c r="S13" i="312"/>
  <c r="R13" i="312"/>
  <c r="Q13" i="312"/>
  <c r="U13" i="312" s="1"/>
  <c r="O13" i="312"/>
  <c r="N13" i="312"/>
  <c r="M13" i="312"/>
  <c r="L13" i="312"/>
  <c r="K13" i="312"/>
  <c r="AI12" i="312"/>
  <c r="AH12" i="312"/>
  <c r="AJ12" i="312" s="1"/>
  <c r="F12" i="312" s="1"/>
  <c r="AG12" i="312"/>
  <c r="AF12" i="312"/>
  <c r="AE12" i="312"/>
  <c r="AD12" i="312"/>
  <c r="AC12" i="312"/>
  <c r="AB12" i="312"/>
  <c r="AA12" i="312"/>
  <c r="Y12" i="312"/>
  <c r="X12" i="312"/>
  <c r="W12" i="312"/>
  <c r="Z12" i="312" s="1"/>
  <c r="V12" i="312"/>
  <c r="T12" i="312"/>
  <c r="S12" i="312"/>
  <c r="R12" i="312"/>
  <c r="U12" i="312" s="1"/>
  <c r="Q12" i="312"/>
  <c r="P12" i="312"/>
  <c r="O12" i="312"/>
  <c r="N12" i="312"/>
  <c r="M12" i="312"/>
  <c r="L12" i="312"/>
  <c r="K12" i="312"/>
  <c r="AI11" i="312"/>
  <c r="AH11" i="312"/>
  <c r="AG11" i="312"/>
  <c r="AJ11" i="312" s="1"/>
  <c r="F11" i="312" s="1"/>
  <c r="AE11" i="312"/>
  <c r="AD11" i="312"/>
  <c r="AC11" i="312"/>
  <c r="AB11" i="312"/>
  <c r="AA11" i="312"/>
  <c r="AF11" i="312" s="1"/>
  <c r="Y11" i="312"/>
  <c r="X11" i="312"/>
  <c r="Z11" i="312" s="1"/>
  <c r="W11" i="312"/>
  <c r="V11" i="312"/>
  <c r="T11" i="312"/>
  <c r="S11" i="312"/>
  <c r="R11" i="312"/>
  <c r="Q11" i="312"/>
  <c r="O11" i="312"/>
  <c r="N11" i="312"/>
  <c r="M11" i="312"/>
  <c r="L11" i="312"/>
  <c r="K11" i="312"/>
  <c r="AI10" i="312"/>
  <c r="AH10" i="312"/>
  <c r="AJ10" i="312" s="1"/>
  <c r="F10" i="312" s="1"/>
  <c r="AG10" i="312"/>
  <c r="AE10" i="312"/>
  <c r="AD10" i="312"/>
  <c r="AC10" i="312"/>
  <c r="AB10" i="312"/>
  <c r="AA10" i="312"/>
  <c r="Z10" i="312"/>
  <c r="Y10" i="312"/>
  <c r="X10" i="312"/>
  <c r="W10" i="312"/>
  <c r="V10" i="312"/>
  <c r="U10" i="312"/>
  <c r="T10" i="312"/>
  <c r="S10" i="312"/>
  <c r="R10" i="312"/>
  <c r="Q10" i="312"/>
  <c r="O10" i="312"/>
  <c r="N10" i="312"/>
  <c r="M10" i="312"/>
  <c r="L10" i="312"/>
  <c r="P10" i="312" s="1"/>
  <c r="K10" i="312"/>
  <c r="AI9" i="312"/>
  <c r="AH9" i="312"/>
  <c r="AG9" i="312"/>
  <c r="AE9" i="312"/>
  <c r="AD9" i="312"/>
  <c r="AC9" i="312"/>
  <c r="AB9" i="312"/>
  <c r="AF9" i="312" s="1"/>
  <c r="AA9" i="312"/>
  <c r="Y9" i="312"/>
  <c r="X9" i="312"/>
  <c r="W9" i="312"/>
  <c r="V9" i="312"/>
  <c r="U9" i="312"/>
  <c r="T9" i="312"/>
  <c r="S9" i="312"/>
  <c r="R9" i="312"/>
  <c r="Q9" i="312"/>
  <c r="O9" i="312"/>
  <c r="N9" i="312"/>
  <c r="M9" i="312"/>
  <c r="L9" i="312"/>
  <c r="P9" i="312" s="1"/>
  <c r="K9" i="312"/>
  <c r="AI8" i="312"/>
  <c r="AH8" i="312"/>
  <c r="AG8" i="312"/>
  <c r="AJ8" i="312" s="1"/>
  <c r="F8" i="312" s="1"/>
  <c r="AE8" i="312"/>
  <c r="AD8" i="312"/>
  <c r="AC8" i="312"/>
  <c r="AB8" i="312"/>
  <c r="AA8" i="312"/>
  <c r="AF8" i="312" s="1"/>
  <c r="Y8" i="312"/>
  <c r="X8" i="312"/>
  <c r="W8" i="312"/>
  <c r="V8" i="312"/>
  <c r="T8" i="312"/>
  <c r="S8" i="312"/>
  <c r="R8" i="312"/>
  <c r="Q8" i="312"/>
  <c r="O8" i="312"/>
  <c r="N8" i="312"/>
  <c r="M8" i="312"/>
  <c r="L8" i="312"/>
  <c r="K8" i="312"/>
  <c r="P8" i="312" s="1"/>
  <c r="AI7" i="312"/>
  <c r="AH7" i="312"/>
  <c r="AG7" i="312"/>
  <c r="AE7" i="312"/>
  <c r="AD7" i="312"/>
  <c r="AC7" i="312"/>
  <c r="AB7" i="312"/>
  <c r="AF7" i="312" s="1"/>
  <c r="AA7" i="312"/>
  <c r="Y7" i="312"/>
  <c r="X7" i="312"/>
  <c r="W7" i="312"/>
  <c r="Z7" i="312" s="1"/>
  <c r="V7" i="312"/>
  <c r="U7" i="312"/>
  <c r="T7" i="312"/>
  <c r="S7" i="312"/>
  <c r="R7" i="312"/>
  <c r="Q7" i="312"/>
  <c r="O7" i="312"/>
  <c r="N7" i="312"/>
  <c r="M7" i="312"/>
  <c r="L7" i="312"/>
  <c r="K7" i="312"/>
  <c r="AI6" i="312"/>
  <c r="AH6" i="312"/>
  <c r="AG6" i="312"/>
  <c r="AE6" i="312"/>
  <c r="AD6" i="312"/>
  <c r="AC6" i="312"/>
  <c r="AB6" i="312"/>
  <c r="AF6" i="312" s="1"/>
  <c r="AA6" i="312"/>
  <c r="Y6" i="312"/>
  <c r="X6" i="312"/>
  <c r="W6" i="312"/>
  <c r="V6" i="312"/>
  <c r="Z6" i="312" s="1"/>
  <c r="T6" i="312"/>
  <c r="S6" i="312"/>
  <c r="R6" i="312"/>
  <c r="Q6" i="312"/>
  <c r="O6" i="312"/>
  <c r="N6" i="312"/>
  <c r="M6" i="312"/>
  <c r="L6" i="312"/>
  <c r="P6" i="312" s="1"/>
  <c r="K6" i="312"/>
  <c r="AJ5" i="312"/>
  <c r="F5" i="312" s="1"/>
  <c r="AI5" i="312"/>
  <c r="AH5" i="312"/>
  <c r="AG5" i="312"/>
  <c r="AE5" i="312"/>
  <c r="AD5" i="312"/>
  <c r="AC5" i="312"/>
  <c r="AB5" i="312"/>
  <c r="AF5" i="312" s="1"/>
  <c r="AA5" i="312"/>
  <c r="Y5" i="312"/>
  <c r="X5" i="312"/>
  <c r="W5" i="312"/>
  <c r="Z5" i="312" s="1"/>
  <c r="V5" i="312"/>
  <c r="U5" i="312"/>
  <c r="T5" i="312"/>
  <c r="S5" i="312"/>
  <c r="R5" i="312"/>
  <c r="Q5" i="312"/>
  <c r="O5" i="312"/>
  <c r="N5" i="312"/>
  <c r="M5" i="312"/>
  <c r="L5" i="312"/>
  <c r="P5" i="312" s="1"/>
  <c r="K5" i="312"/>
  <c r="AI4" i="312"/>
  <c r="AH4" i="312"/>
  <c r="AJ4" i="312" s="1"/>
  <c r="F4" i="312" s="1"/>
  <c r="AG4" i="312"/>
  <c r="AE4" i="312"/>
  <c r="AD4" i="312"/>
  <c r="AC4" i="312"/>
  <c r="AB4" i="312"/>
  <c r="AA4" i="312"/>
  <c r="Y4" i="312"/>
  <c r="X4" i="312"/>
  <c r="W4" i="312"/>
  <c r="Z4" i="312" s="1"/>
  <c r="V4" i="312"/>
  <c r="T4" i="312"/>
  <c r="S4" i="312"/>
  <c r="R4" i="312"/>
  <c r="Q4" i="312"/>
  <c r="O4" i="312"/>
  <c r="N4" i="312"/>
  <c r="M4" i="312"/>
  <c r="L4" i="312"/>
  <c r="P4" i="312" s="1"/>
  <c r="K4" i="312"/>
  <c r="J78" i="310"/>
  <c r="I78" i="310"/>
  <c r="H78" i="310"/>
  <c r="G78" i="310"/>
  <c r="J77" i="310"/>
  <c r="I77" i="310"/>
  <c r="H77" i="310"/>
  <c r="G77" i="310"/>
  <c r="J76" i="310"/>
  <c r="I76" i="310"/>
  <c r="H76" i="310"/>
  <c r="G76" i="310"/>
  <c r="J75" i="310"/>
  <c r="I75" i="310"/>
  <c r="H75" i="310"/>
  <c r="G75" i="310"/>
  <c r="J74" i="310"/>
  <c r="I74" i="310"/>
  <c r="H74" i="310"/>
  <c r="G74" i="310"/>
  <c r="F74" i="310"/>
  <c r="E74" i="310"/>
  <c r="D74" i="310"/>
  <c r="C74" i="310"/>
  <c r="J71" i="310"/>
  <c r="I71" i="310"/>
  <c r="H71" i="310"/>
  <c r="G71" i="310"/>
  <c r="J70" i="310"/>
  <c r="I70" i="310"/>
  <c r="H70" i="310"/>
  <c r="G70" i="310"/>
  <c r="J69" i="310"/>
  <c r="I69" i="310"/>
  <c r="H69" i="310"/>
  <c r="G69" i="310"/>
  <c r="J68" i="310"/>
  <c r="I68" i="310"/>
  <c r="H68" i="310"/>
  <c r="G68" i="310"/>
  <c r="J67" i="310"/>
  <c r="I67" i="310"/>
  <c r="H67" i="310"/>
  <c r="G67" i="310"/>
  <c r="F67" i="310"/>
  <c r="E67" i="310"/>
  <c r="D67" i="310"/>
  <c r="C67" i="310"/>
  <c r="J63" i="310"/>
  <c r="I63" i="310"/>
  <c r="H63" i="310"/>
  <c r="G63" i="310"/>
  <c r="J62" i="310"/>
  <c r="I62" i="310"/>
  <c r="H62" i="310"/>
  <c r="G62" i="310"/>
  <c r="J61" i="310"/>
  <c r="I61" i="310"/>
  <c r="H61" i="310"/>
  <c r="G61" i="310"/>
  <c r="J60" i="310"/>
  <c r="I60" i="310"/>
  <c r="H60" i="310"/>
  <c r="G60" i="310"/>
  <c r="J59" i="310"/>
  <c r="I59" i="310"/>
  <c r="H59" i="310"/>
  <c r="G59" i="310"/>
  <c r="F59" i="310"/>
  <c r="E59" i="310"/>
  <c r="D59" i="310"/>
  <c r="J50" i="310"/>
  <c r="I50" i="310"/>
  <c r="H50" i="310"/>
  <c r="G50" i="310"/>
  <c r="J49" i="310"/>
  <c r="I49" i="310"/>
  <c r="H49" i="310"/>
  <c r="G49" i="310"/>
  <c r="J48" i="310"/>
  <c r="I48" i="310"/>
  <c r="H48" i="310"/>
  <c r="G48" i="310"/>
  <c r="J47" i="310"/>
  <c r="I47" i="310"/>
  <c r="H47" i="310"/>
  <c r="G47" i="310"/>
  <c r="J46" i="310"/>
  <c r="I46" i="310"/>
  <c r="H46" i="310"/>
  <c r="G46" i="310"/>
  <c r="F46" i="310"/>
  <c r="E46" i="310"/>
  <c r="D46" i="310"/>
  <c r="C46" i="310"/>
  <c r="J43" i="310"/>
  <c r="I43" i="310"/>
  <c r="H43" i="310"/>
  <c r="G43" i="310"/>
  <c r="J42" i="310"/>
  <c r="I42" i="310"/>
  <c r="H42" i="310"/>
  <c r="G42" i="310"/>
  <c r="J41" i="310"/>
  <c r="I41" i="310"/>
  <c r="H41" i="310"/>
  <c r="G41" i="310"/>
  <c r="J40" i="310"/>
  <c r="I40" i="310"/>
  <c r="H40" i="310"/>
  <c r="G40" i="310"/>
  <c r="J39" i="310"/>
  <c r="I39" i="310"/>
  <c r="H39" i="310"/>
  <c r="G39" i="310"/>
  <c r="F39" i="310"/>
  <c r="E39" i="310"/>
  <c r="D39" i="310"/>
  <c r="C39" i="310"/>
  <c r="J36" i="310"/>
  <c r="I36" i="310"/>
  <c r="H36" i="310"/>
  <c r="G36" i="310"/>
  <c r="J35" i="310"/>
  <c r="I35" i="310"/>
  <c r="H35" i="310"/>
  <c r="G35" i="310"/>
  <c r="J34" i="310"/>
  <c r="I34" i="310"/>
  <c r="H34" i="310"/>
  <c r="G34" i="310"/>
  <c r="J33" i="310"/>
  <c r="I33" i="310"/>
  <c r="H33" i="310"/>
  <c r="G33" i="310"/>
  <c r="J32" i="310"/>
  <c r="I32" i="310"/>
  <c r="H32" i="310"/>
  <c r="G32" i="310"/>
  <c r="F32" i="310"/>
  <c r="E32" i="310"/>
  <c r="D32" i="310"/>
  <c r="J28" i="310"/>
  <c r="I28" i="310"/>
  <c r="H28" i="310"/>
  <c r="G28" i="310"/>
  <c r="J27" i="310"/>
  <c r="I27" i="310"/>
  <c r="H27" i="310"/>
  <c r="G27" i="310"/>
  <c r="J26" i="310"/>
  <c r="I26" i="310"/>
  <c r="H26" i="310"/>
  <c r="G26" i="310"/>
  <c r="J25" i="310"/>
  <c r="I25" i="310"/>
  <c r="H25" i="310"/>
  <c r="G25" i="310"/>
  <c r="J24" i="310"/>
  <c r="I24" i="310"/>
  <c r="H24" i="310"/>
  <c r="G24" i="310"/>
  <c r="F24" i="310"/>
  <c r="E24" i="310"/>
  <c r="D24" i="310"/>
  <c r="C24" i="310"/>
  <c r="J21" i="310"/>
  <c r="I21" i="310"/>
  <c r="H21" i="310"/>
  <c r="G21" i="310"/>
  <c r="J20" i="310"/>
  <c r="I20" i="310"/>
  <c r="H20" i="310"/>
  <c r="G20" i="310"/>
  <c r="J19" i="310"/>
  <c r="I19" i="310"/>
  <c r="H19" i="310"/>
  <c r="G19" i="310"/>
  <c r="J18" i="310"/>
  <c r="I18" i="310"/>
  <c r="H18" i="310"/>
  <c r="G18" i="310"/>
  <c r="J17" i="310"/>
  <c r="I17" i="310"/>
  <c r="H17" i="310"/>
  <c r="G17" i="310"/>
  <c r="F17" i="310"/>
  <c r="E17" i="310"/>
  <c r="D17" i="310"/>
  <c r="C17" i="310"/>
  <c r="J13" i="310"/>
  <c r="I13" i="310"/>
  <c r="H13" i="310"/>
  <c r="G13" i="310"/>
  <c r="J12" i="310"/>
  <c r="I12" i="310"/>
  <c r="H12" i="310"/>
  <c r="G12" i="310"/>
  <c r="J11" i="310"/>
  <c r="I11" i="310"/>
  <c r="H11" i="310"/>
  <c r="G11" i="310"/>
  <c r="J10" i="310"/>
  <c r="I10" i="310"/>
  <c r="H10" i="310"/>
  <c r="G10" i="310"/>
  <c r="J9" i="310"/>
  <c r="I9" i="310"/>
  <c r="H9" i="310"/>
  <c r="G9" i="310"/>
  <c r="F9" i="310"/>
  <c r="E9" i="310"/>
  <c r="D9" i="310"/>
  <c r="A5" i="310"/>
  <c r="E54" i="309"/>
  <c r="E55" i="309" s="1"/>
  <c r="D54" i="309"/>
  <c r="D55" i="309" s="1"/>
  <c r="C54" i="309"/>
  <c r="C55" i="309" s="1"/>
  <c r="G55" i="309" s="1"/>
  <c r="D50" i="309"/>
  <c r="E47" i="309"/>
  <c r="D47" i="309"/>
  <c r="D49" i="309" s="1"/>
  <c r="AJ43" i="309"/>
  <c r="AI43" i="309"/>
  <c r="AH43" i="309"/>
  <c r="AG43" i="309"/>
  <c r="AF43" i="309"/>
  <c r="AE43" i="309"/>
  <c r="AD43" i="309"/>
  <c r="AC43" i="309"/>
  <c r="AB43" i="309"/>
  <c r="AA43" i="309"/>
  <c r="Z43" i="309"/>
  <c r="Y43" i="309"/>
  <c r="X43" i="309"/>
  <c r="W43" i="309"/>
  <c r="V43" i="309"/>
  <c r="U43" i="309"/>
  <c r="T43" i="309"/>
  <c r="S43" i="309"/>
  <c r="R43" i="309"/>
  <c r="Q43" i="309"/>
  <c r="P43" i="309"/>
  <c r="O43" i="309"/>
  <c r="N43" i="309"/>
  <c r="M43" i="309"/>
  <c r="L43" i="309"/>
  <c r="K43" i="309"/>
  <c r="F43" i="309"/>
  <c r="AJ42" i="309"/>
  <c r="AI42" i="309"/>
  <c r="AH42" i="309"/>
  <c r="AG42" i="309"/>
  <c r="AF42" i="309"/>
  <c r="AE42" i="309"/>
  <c r="AD42" i="309"/>
  <c r="AC42" i="309"/>
  <c r="AB42" i="309"/>
  <c r="AA42" i="309"/>
  <c r="Z42" i="309"/>
  <c r="Y42" i="309"/>
  <c r="X42" i="309"/>
  <c r="W42" i="309"/>
  <c r="V42" i="309"/>
  <c r="U42" i="309"/>
  <c r="T42" i="309"/>
  <c r="S42" i="309"/>
  <c r="R42" i="309"/>
  <c r="Q42" i="309"/>
  <c r="P42" i="309"/>
  <c r="O42" i="309"/>
  <c r="N42" i="309"/>
  <c r="M42" i="309"/>
  <c r="L42" i="309"/>
  <c r="K42" i="309"/>
  <c r="F42" i="309"/>
  <c r="AJ41" i="309"/>
  <c r="AI41" i="309"/>
  <c r="AH41" i="309"/>
  <c r="AG41" i="309"/>
  <c r="AF41" i="309"/>
  <c r="AE41" i="309"/>
  <c r="AD41" i="309"/>
  <c r="AC41" i="309"/>
  <c r="AB41" i="309"/>
  <c r="AA41" i="309"/>
  <c r="Z41" i="309"/>
  <c r="Y41" i="309"/>
  <c r="X41" i="309"/>
  <c r="W41" i="309"/>
  <c r="V41" i="309"/>
  <c r="U41" i="309"/>
  <c r="T41" i="309"/>
  <c r="S41" i="309"/>
  <c r="R41" i="309"/>
  <c r="Q41" i="309"/>
  <c r="P41" i="309"/>
  <c r="O41" i="309"/>
  <c r="N41" i="309"/>
  <c r="M41" i="309"/>
  <c r="L41" i="309"/>
  <c r="K41" i="309"/>
  <c r="F41" i="309"/>
  <c r="AJ40" i="309"/>
  <c r="AI40" i="309"/>
  <c r="AH40" i="309"/>
  <c r="AG40" i="309"/>
  <c r="AF40" i="309"/>
  <c r="AE40" i="309"/>
  <c r="AD40" i="309"/>
  <c r="AC40" i="309"/>
  <c r="AB40" i="309"/>
  <c r="AA40" i="309"/>
  <c r="Z40" i="309"/>
  <c r="Y40" i="309"/>
  <c r="X40" i="309"/>
  <c r="W40" i="309"/>
  <c r="V40" i="309"/>
  <c r="U40" i="309"/>
  <c r="T40" i="309"/>
  <c r="S40" i="309"/>
  <c r="R40" i="309"/>
  <c r="Q40" i="309"/>
  <c r="P40" i="309"/>
  <c r="O40" i="309"/>
  <c r="N40" i="309"/>
  <c r="M40" i="309"/>
  <c r="L40" i="309"/>
  <c r="K40" i="309"/>
  <c r="F40" i="309"/>
  <c r="AJ39" i="309"/>
  <c r="AI39" i="309"/>
  <c r="AH39" i="309"/>
  <c r="AG39" i="309"/>
  <c r="AF39" i="309"/>
  <c r="AE39" i="309"/>
  <c r="AD39" i="309"/>
  <c r="AC39" i="309"/>
  <c r="AB39" i="309"/>
  <c r="AA39" i="309"/>
  <c r="Z39" i="309"/>
  <c r="Y39" i="309"/>
  <c r="X39" i="309"/>
  <c r="W39" i="309"/>
  <c r="V39" i="309"/>
  <c r="U39" i="309"/>
  <c r="T39" i="309"/>
  <c r="S39" i="309"/>
  <c r="R39" i="309"/>
  <c r="Q39" i="309"/>
  <c r="P39" i="309"/>
  <c r="O39" i="309"/>
  <c r="N39" i="309"/>
  <c r="M39" i="309"/>
  <c r="L39" i="309"/>
  <c r="K39" i="309"/>
  <c r="F39" i="309"/>
  <c r="AJ38" i="309"/>
  <c r="AI38" i="309"/>
  <c r="AH38" i="309"/>
  <c r="AG38" i="309"/>
  <c r="AF38" i="309"/>
  <c r="AE38" i="309"/>
  <c r="AD38" i="309"/>
  <c r="AC38" i="309"/>
  <c r="AB38" i="309"/>
  <c r="AA38" i="309"/>
  <c r="Z38" i="309"/>
  <c r="Y38" i="309"/>
  <c r="X38" i="309"/>
  <c r="W38" i="309"/>
  <c r="V38" i="309"/>
  <c r="U38" i="309"/>
  <c r="T38" i="309"/>
  <c r="S38" i="309"/>
  <c r="R38" i="309"/>
  <c r="Q38" i="309"/>
  <c r="P38" i="309"/>
  <c r="O38" i="309"/>
  <c r="N38" i="309"/>
  <c r="M38" i="309"/>
  <c r="L38" i="309"/>
  <c r="K38" i="309"/>
  <c r="F38" i="309"/>
  <c r="AJ37" i="309"/>
  <c r="AI37" i="309"/>
  <c r="AH37" i="309"/>
  <c r="AG37" i="309"/>
  <c r="AF37" i="309"/>
  <c r="AE37" i="309"/>
  <c r="AD37" i="309"/>
  <c r="AC37" i="309"/>
  <c r="AB37" i="309"/>
  <c r="AA37" i="309"/>
  <c r="Z37" i="309"/>
  <c r="Y37" i="309"/>
  <c r="X37" i="309"/>
  <c r="W37" i="309"/>
  <c r="V37" i="309"/>
  <c r="U37" i="309"/>
  <c r="T37" i="309"/>
  <c r="S37" i="309"/>
  <c r="R37" i="309"/>
  <c r="Q37" i="309"/>
  <c r="P37" i="309"/>
  <c r="O37" i="309"/>
  <c r="N37" i="309"/>
  <c r="M37" i="309"/>
  <c r="L37" i="309"/>
  <c r="K37" i="309"/>
  <c r="F37" i="309"/>
  <c r="AJ36" i="309"/>
  <c r="AI36" i="309"/>
  <c r="AH36" i="309"/>
  <c r="AG36" i="309"/>
  <c r="AF36" i="309"/>
  <c r="AE36" i="309"/>
  <c r="AD36" i="309"/>
  <c r="AC36" i="309"/>
  <c r="AB36" i="309"/>
  <c r="AA36" i="309"/>
  <c r="Z36" i="309"/>
  <c r="Y36" i="309"/>
  <c r="X36" i="309"/>
  <c r="W36" i="309"/>
  <c r="V36" i="309"/>
  <c r="U36" i="309"/>
  <c r="T36" i="309"/>
  <c r="S36" i="309"/>
  <c r="R36" i="309"/>
  <c r="Q36" i="309"/>
  <c r="P36" i="309"/>
  <c r="O36" i="309"/>
  <c r="N36" i="309"/>
  <c r="M36" i="309"/>
  <c r="L36" i="309"/>
  <c r="K36" i="309"/>
  <c r="F36" i="309"/>
  <c r="AJ35" i="309"/>
  <c r="AI35" i="309"/>
  <c r="AH35" i="309"/>
  <c r="AG35" i="309"/>
  <c r="AF35" i="309"/>
  <c r="AE35" i="309"/>
  <c r="AD35" i="309"/>
  <c r="AC35" i="309"/>
  <c r="AB35" i="309"/>
  <c r="AA35" i="309"/>
  <c r="Z35" i="309"/>
  <c r="Y35" i="309"/>
  <c r="X35" i="309"/>
  <c r="W35" i="309"/>
  <c r="V35" i="309"/>
  <c r="U35" i="309"/>
  <c r="T35" i="309"/>
  <c r="S35" i="309"/>
  <c r="R35" i="309"/>
  <c r="Q35" i="309"/>
  <c r="P35" i="309"/>
  <c r="O35" i="309"/>
  <c r="N35" i="309"/>
  <c r="M35" i="309"/>
  <c r="L35" i="309"/>
  <c r="K35" i="309"/>
  <c r="F35" i="309"/>
  <c r="AJ34" i="309"/>
  <c r="AI34" i="309"/>
  <c r="AH34" i="309"/>
  <c r="AG34" i="309"/>
  <c r="AF34" i="309"/>
  <c r="AE34" i="309"/>
  <c r="AD34" i="309"/>
  <c r="AC34" i="309"/>
  <c r="AB34" i="309"/>
  <c r="AA34" i="309"/>
  <c r="Z34" i="309"/>
  <c r="Y34" i="309"/>
  <c r="X34" i="309"/>
  <c r="W34" i="309"/>
  <c r="V34" i="309"/>
  <c r="U34" i="309"/>
  <c r="T34" i="309"/>
  <c r="S34" i="309"/>
  <c r="R34" i="309"/>
  <c r="Q34" i="309"/>
  <c r="P34" i="309"/>
  <c r="O34" i="309"/>
  <c r="N34" i="309"/>
  <c r="M34" i="309"/>
  <c r="L34" i="309"/>
  <c r="K34" i="309"/>
  <c r="F34" i="309"/>
  <c r="AJ33" i="309"/>
  <c r="AI33" i="309"/>
  <c r="AH33" i="309"/>
  <c r="AG33" i="309"/>
  <c r="AF33" i="309"/>
  <c r="AE33" i="309"/>
  <c r="AD33" i="309"/>
  <c r="AC33" i="309"/>
  <c r="AB33" i="309"/>
  <c r="AA33" i="309"/>
  <c r="Z33" i="309"/>
  <c r="Y33" i="309"/>
  <c r="X33" i="309"/>
  <c r="W33" i="309"/>
  <c r="V33" i="309"/>
  <c r="U33" i="309"/>
  <c r="T33" i="309"/>
  <c r="S33" i="309"/>
  <c r="R33" i="309"/>
  <c r="Q33" i="309"/>
  <c r="P33" i="309"/>
  <c r="O33" i="309"/>
  <c r="N33" i="309"/>
  <c r="M33" i="309"/>
  <c r="L33" i="309"/>
  <c r="K33" i="309"/>
  <c r="F33" i="309"/>
  <c r="AJ32" i="309"/>
  <c r="AI32" i="309"/>
  <c r="AH32" i="309"/>
  <c r="AG32" i="309"/>
  <c r="AF32" i="309"/>
  <c r="AE32" i="309"/>
  <c r="AD32" i="309"/>
  <c r="AC32" i="309"/>
  <c r="AB32" i="309"/>
  <c r="AA32" i="309"/>
  <c r="Z32" i="309"/>
  <c r="Y32" i="309"/>
  <c r="X32" i="309"/>
  <c r="W32" i="309"/>
  <c r="V32" i="309"/>
  <c r="U32" i="309"/>
  <c r="T32" i="309"/>
  <c r="S32" i="309"/>
  <c r="R32" i="309"/>
  <c r="Q32" i="309"/>
  <c r="P32" i="309"/>
  <c r="O32" i="309"/>
  <c r="N32" i="309"/>
  <c r="M32" i="309"/>
  <c r="L32" i="309"/>
  <c r="K32" i="309"/>
  <c r="F32" i="309"/>
  <c r="AJ31" i="309"/>
  <c r="AI31" i="309"/>
  <c r="AH31" i="309"/>
  <c r="AG31" i="309"/>
  <c r="AF31" i="309"/>
  <c r="AE31" i="309"/>
  <c r="AD31" i="309"/>
  <c r="AC31" i="309"/>
  <c r="AB31" i="309"/>
  <c r="AA31" i="309"/>
  <c r="Z31" i="309"/>
  <c r="Y31" i="309"/>
  <c r="X31" i="309"/>
  <c r="W31" i="309"/>
  <c r="V31" i="309"/>
  <c r="U31" i="309"/>
  <c r="T31" i="309"/>
  <c r="S31" i="309"/>
  <c r="R31" i="309"/>
  <c r="Q31" i="309"/>
  <c r="P31" i="309"/>
  <c r="O31" i="309"/>
  <c r="N31" i="309"/>
  <c r="M31" i="309"/>
  <c r="L31" i="309"/>
  <c r="K31" i="309"/>
  <c r="F31" i="309"/>
  <c r="AJ30" i="309"/>
  <c r="AI30" i="309"/>
  <c r="AH30" i="309"/>
  <c r="AG30" i="309"/>
  <c r="AF30" i="309"/>
  <c r="AE30" i="309"/>
  <c r="AD30" i="309"/>
  <c r="AC30" i="309"/>
  <c r="AB30" i="309"/>
  <c r="AA30" i="309"/>
  <c r="Z30" i="309"/>
  <c r="Y30" i="309"/>
  <c r="X30" i="309"/>
  <c r="W30" i="309"/>
  <c r="V30" i="309"/>
  <c r="U30" i="309"/>
  <c r="T30" i="309"/>
  <c r="S30" i="309"/>
  <c r="R30" i="309"/>
  <c r="Q30" i="309"/>
  <c r="P30" i="309"/>
  <c r="O30" i="309"/>
  <c r="N30" i="309"/>
  <c r="M30" i="309"/>
  <c r="L30" i="309"/>
  <c r="K30" i="309"/>
  <c r="F30" i="309"/>
  <c r="AJ29" i="309"/>
  <c r="AI29" i="309"/>
  <c r="AH29" i="309"/>
  <c r="AG29" i="309"/>
  <c r="AF29" i="309"/>
  <c r="AE29" i="309"/>
  <c r="AD29" i="309"/>
  <c r="AC29" i="309"/>
  <c r="AB29" i="309"/>
  <c r="AA29" i="309"/>
  <c r="Z29" i="309"/>
  <c r="Y29" i="309"/>
  <c r="X29" i="309"/>
  <c r="W29" i="309"/>
  <c r="V29" i="309"/>
  <c r="U29" i="309"/>
  <c r="T29" i="309"/>
  <c r="S29" i="309"/>
  <c r="R29" i="309"/>
  <c r="Q29" i="309"/>
  <c r="P29" i="309"/>
  <c r="O29" i="309"/>
  <c r="N29" i="309"/>
  <c r="M29" i="309"/>
  <c r="L29" i="309"/>
  <c r="K29" i="309"/>
  <c r="F29" i="309"/>
  <c r="AJ28" i="309"/>
  <c r="AI28" i="309"/>
  <c r="AH28" i="309"/>
  <c r="AG28" i="309"/>
  <c r="AE28" i="309"/>
  <c r="AD28" i="309"/>
  <c r="AC28" i="309"/>
  <c r="AB28" i="309"/>
  <c r="AA28" i="309"/>
  <c r="AF28" i="309" s="1"/>
  <c r="Z28" i="309"/>
  <c r="F28" i="309" s="1"/>
  <c r="Y28" i="309"/>
  <c r="X28" i="309"/>
  <c r="W28" i="309"/>
  <c r="V28" i="309"/>
  <c r="T28" i="309"/>
  <c r="S28" i="309"/>
  <c r="R28" i="309"/>
  <c r="Q28" i="309"/>
  <c r="U28" i="309" s="1"/>
  <c r="O28" i="309"/>
  <c r="N28" i="309"/>
  <c r="M28" i="309"/>
  <c r="L28" i="309"/>
  <c r="K28" i="309"/>
  <c r="P28" i="309" s="1"/>
  <c r="AI27" i="309"/>
  <c r="AH27" i="309"/>
  <c r="AJ27" i="309" s="1"/>
  <c r="AG27" i="309"/>
  <c r="AE27" i="309"/>
  <c r="AD27" i="309"/>
  <c r="AC27" i="309"/>
  <c r="AB27" i="309"/>
  <c r="AF27" i="309" s="1"/>
  <c r="AA27" i="309"/>
  <c r="Y27" i="309"/>
  <c r="X27" i="309"/>
  <c r="W27" i="309"/>
  <c r="Z27" i="309" s="1"/>
  <c r="F27" i="309" s="1"/>
  <c r="V27" i="309"/>
  <c r="T27" i="309"/>
  <c r="S27" i="309"/>
  <c r="R27" i="309"/>
  <c r="U27" i="309" s="1"/>
  <c r="Q27" i="309"/>
  <c r="O27" i="309"/>
  <c r="N27" i="309"/>
  <c r="M27" i="309"/>
  <c r="L27" i="309"/>
  <c r="P27" i="309" s="1"/>
  <c r="K27" i="309"/>
  <c r="AI26" i="309"/>
  <c r="AH26" i="309"/>
  <c r="AJ26" i="309" s="1"/>
  <c r="AG26" i="309"/>
  <c r="AE26" i="309"/>
  <c r="AD26" i="309"/>
  <c r="AC26" i="309"/>
  <c r="AB26" i="309"/>
  <c r="AF26" i="309" s="1"/>
  <c r="AA26" i="309"/>
  <c r="Y26" i="309"/>
  <c r="X26" i="309"/>
  <c r="W26" i="309"/>
  <c r="Z26" i="309" s="1"/>
  <c r="F26" i="309" s="1"/>
  <c r="V26" i="309"/>
  <c r="T26" i="309"/>
  <c r="S26" i="309"/>
  <c r="R26" i="309"/>
  <c r="U26" i="309" s="1"/>
  <c r="Q26" i="309"/>
  <c r="O26" i="309"/>
  <c r="N26" i="309"/>
  <c r="M26" i="309"/>
  <c r="L26" i="309"/>
  <c r="P26" i="309" s="1"/>
  <c r="K26" i="309"/>
  <c r="AI25" i="309"/>
  <c r="AH25" i="309"/>
  <c r="AG25" i="309"/>
  <c r="AJ25" i="309" s="1"/>
  <c r="AF25" i="309"/>
  <c r="AE25" i="309"/>
  <c r="AD25" i="309"/>
  <c r="AC25" i="309"/>
  <c r="AB25" i="309"/>
  <c r="AA25" i="309"/>
  <c r="Z25" i="309"/>
  <c r="Y25" i="309"/>
  <c r="X25" i="309"/>
  <c r="W25" i="309"/>
  <c r="V25" i="309"/>
  <c r="U25" i="309"/>
  <c r="T25" i="309"/>
  <c r="S25" i="309"/>
  <c r="R25" i="309"/>
  <c r="Q25" i="309"/>
  <c r="P25" i="309"/>
  <c r="O25" i="309"/>
  <c r="N25" i="309"/>
  <c r="M25" i="309"/>
  <c r="L25" i="309"/>
  <c r="K25" i="309"/>
  <c r="F25" i="309"/>
  <c r="AI24" i="309"/>
  <c r="AH24" i="309"/>
  <c r="AJ24" i="309" s="1"/>
  <c r="AG24" i="309"/>
  <c r="AE24" i="309"/>
  <c r="AD24" i="309"/>
  <c r="AC24" i="309"/>
  <c r="AB24" i="309"/>
  <c r="AF24" i="309" s="1"/>
  <c r="AA24" i="309"/>
  <c r="Y24" i="309"/>
  <c r="X24" i="309"/>
  <c r="W24" i="309"/>
  <c r="Z24" i="309" s="1"/>
  <c r="F24" i="309" s="1"/>
  <c r="V24" i="309"/>
  <c r="T24" i="309"/>
  <c r="S24" i="309"/>
  <c r="R24" i="309"/>
  <c r="U24" i="309" s="1"/>
  <c r="Q24" i="309"/>
  <c r="O24" i="309"/>
  <c r="N24" i="309"/>
  <c r="M24" i="309"/>
  <c r="L24" i="309"/>
  <c r="P24" i="309" s="1"/>
  <c r="K24" i="309"/>
  <c r="AI23" i="309"/>
  <c r="AH23" i="309"/>
  <c r="AJ23" i="309" s="1"/>
  <c r="AG23" i="309"/>
  <c r="AE23" i="309"/>
  <c r="AD23" i="309"/>
  <c r="AC23" i="309"/>
  <c r="AB23" i="309"/>
  <c r="AF23" i="309" s="1"/>
  <c r="AA23" i="309"/>
  <c r="Z23" i="309"/>
  <c r="F23" i="309" s="1"/>
  <c r="Y23" i="309"/>
  <c r="X23" i="309"/>
  <c r="W23" i="309"/>
  <c r="V23" i="309"/>
  <c r="T23" i="309"/>
  <c r="S23" i="309"/>
  <c r="R23" i="309"/>
  <c r="U23" i="309" s="1"/>
  <c r="Q23" i="309"/>
  <c r="O23" i="309"/>
  <c r="N23" i="309"/>
  <c r="M23" i="309"/>
  <c r="L23" i="309"/>
  <c r="P23" i="309" s="1"/>
  <c r="K23" i="309"/>
  <c r="AI22" i="309"/>
  <c r="AH22" i="309"/>
  <c r="AG22" i="309"/>
  <c r="AE22" i="309"/>
  <c r="AD22" i="309"/>
  <c r="AC22" i="309"/>
  <c r="AB22" i="309"/>
  <c r="AA22" i="309"/>
  <c r="Z22" i="309"/>
  <c r="F22" i="309" s="1"/>
  <c r="Y22" i="309"/>
  <c r="X22" i="309"/>
  <c r="W22" i="309"/>
  <c r="V22" i="309"/>
  <c r="T22" i="309"/>
  <c r="S22" i="309"/>
  <c r="R22" i="309"/>
  <c r="Q22" i="309"/>
  <c r="U22" i="309" s="1"/>
  <c r="O22" i="309"/>
  <c r="N22" i="309"/>
  <c r="M22" i="309"/>
  <c r="L22" i="309"/>
  <c r="K22" i="309"/>
  <c r="AI21" i="309"/>
  <c r="AH21" i="309"/>
  <c r="AG21" i="309"/>
  <c r="AJ21" i="309" s="1"/>
  <c r="AE21" i="309"/>
  <c r="AD21" i="309"/>
  <c r="AC21" i="309"/>
  <c r="AB21" i="309"/>
  <c r="AA21" i="309"/>
  <c r="AF21" i="309" s="1"/>
  <c r="Y21" i="309"/>
  <c r="X21" i="309"/>
  <c r="W21" i="309"/>
  <c r="V21" i="309"/>
  <c r="Z21" i="309" s="1"/>
  <c r="F21" i="309" s="1"/>
  <c r="T21" i="309"/>
  <c r="S21" i="309"/>
  <c r="R21" i="309"/>
  <c r="Q21" i="309"/>
  <c r="U21" i="309" s="1"/>
  <c r="P21" i="309"/>
  <c r="O21" i="309"/>
  <c r="N21" i="309"/>
  <c r="M21" i="309"/>
  <c r="L21" i="309"/>
  <c r="K21" i="309"/>
  <c r="AI20" i="309"/>
  <c r="AH20" i="309"/>
  <c r="AG20" i="309"/>
  <c r="AJ20" i="309" s="1"/>
  <c r="AE20" i="309"/>
  <c r="AD20" i="309"/>
  <c r="AC20" i="309"/>
  <c r="AB20" i="309"/>
  <c r="AA20" i="309"/>
  <c r="AF20" i="309" s="1"/>
  <c r="Y20" i="309"/>
  <c r="X20" i="309"/>
  <c r="W20" i="309"/>
  <c r="V20" i="309"/>
  <c r="Z20" i="309" s="1"/>
  <c r="F20" i="309" s="1"/>
  <c r="T20" i="309"/>
  <c r="S20" i="309"/>
  <c r="R20" i="309"/>
  <c r="Q20" i="309"/>
  <c r="U20" i="309" s="1"/>
  <c r="O20" i="309"/>
  <c r="N20" i="309"/>
  <c r="M20" i="309"/>
  <c r="L20" i="309"/>
  <c r="K20" i="309"/>
  <c r="P20" i="309" s="1"/>
  <c r="AI19" i="309"/>
  <c r="AH19" i="309"/>
  <c r="AJ19" i="309" s="1"/>
  <c r="AG19" i="309"/>
  <c r="AF19" i="309"/>
  <c r="AE19" i="309"/>
  <c r="AD19" i="309"/>
  <c r="AC19" i="309"/>
  <c r="AB19" i="309"/>
  <c r="AA19" i="309"/>
  <c r="Z19" i="309"/>
  <c r="F19" i="309" s="1"/>
  <c r="Y19" i="309"/>
  <c r="X19" i="309"/>
  <c r="W19" i="309"/>
  <c r="V19" i="309"/>
  <c r="T19" i="309"/>
  <c r="S19" i="309"/>
  <c r="R19" i="309"/>
  <c r="Q19" i="309"/>
  <c r="P19" i="309"/>
  <c r="O19" i="309"/>
  <c r="N19" i="309"/>
  <c r="M19" i="309"/>
  <c r="L19" i="309"/>
  <c r="K19" i="309"/>
  <c r="AI18" i="309"/>
  <c r="AH18" i="309"/>
  <c r="AJ18" i="309" s="1"/>
  <c r="AG18" i="309"/>
  <c r="AF18" i="309"/>
  <c r="AE18" i="309"/>
  <c r="AD18" i="309"/>
  <c r="AC18" i="309"/>
  <c r="AB18" i="309"/>
  <c r="AA18" i="309"/>
  <c r="Y18" i="309"/>
  <c r="X18" i="309"/>
  <c r="W18" i="309"/>
  <c r="V18" i="309"/>
  <c r="Z18" i="309" s="1"/>
  <c r="F18" i="309" s="1"/>
  <c r="T18" i="309"/>
  <c r="S18" i="309"/>
  <c r="R18" i="309"/>
  <c r="Q18" i="309"/>
  <c r="P18" i="309"/>
  <c r="O18" i="309"/>
  <c r="N18" i="309"/>
  <c r="M18" i="309"/>
  <c r="L18" i="309"/>
  <c r="K18" i="309"/>
  <c r="AI17" i="309"/>
  <c r="AH17" i="309"/>
  <c r="AJ17" i="309" s="1"/>
  <c r="AG17" i="309"/>
  <c r="AE17" i="309"/>
  <c r="AD17" i="309"/>
  <c r="AC17" i="309"/>
  <c r="AF17" i="309" s="1"/>
  <c r="AB17" i="309"/>
  <c r="AA17" i="309"/>
  <c r="Y17" i="309"/>
  <c r="X17" i="309"/>
  <c r="W17" i="309"/>
  <c r="V17" i="309"/>
  <c r="T17" i="309"/>
  <c r="S17" i="309"/>
  <c r="R17" i="309"/>
  <c r="U17" i="309" s="1"/>
  <c r="Q17" i="309"/>
  <c r="O17" i="309"/>
  <c r="N17" i="309"/>
  <c r="M17" i="309"/>
  <c r="L17" i="309"/>
  <c r="K17" i="309"/>
  <c r="AI16" i="309"/>
  <c r="AH16" i="309"/>
  <c r="AJ16" i="309" s="1"/>
  <c r="AG16" i="309"/>
  <c r="AE16" i="309"/>
  <c r="AD16" i="309"/>
  <c r="AC16" i="309"/>
  <c r="AB16" i="309"/>
  <c r="AF16" i="309" s="1"/>
  <c r="AA16" i="309"/>
  <c r="Y16" i="309"/>
  <c r="X16" i="309"/>
  <c r="W16" i="309"/>
  <c r="Z16" i="309" s="1"/>
  <c r="F16" i="309" s="1"/>
  <c r="V16" i="309"/>
  <c r="T16" i="309"/>
  <c r="S16" i="309"/>
  <c r="R16" i="309"/>
  <c r="U16" i="309" s="1"/>
  <c r="Q16" i="309"/>
  <c r="P16" i="309"/>
  <c r="O16" i="309"/>
  <c r="N16" i="309"/>
  <c r="M16" i="309"/>
  <c r="L16" i="309"/>
  <c r="K16" i="309"/>
  <c r="AI15" i="309"/>
  <c r="AH15" i="309"/>
  <c r="AG15" i="309"/>
  <c r="AF15" i="309"/>
  <c r="AE15" i="309"/>
  <c r="AD15" i="309"/>
  <c r="AC15" i="309"/>
  <c r="AB15" i="309"/>
  <c r="AA15" i="309"/>
  <c r="Y15" i="309"/>
  <c r="X15" i="309"/>
  <c r="W15" i="309"/>
  <c r="V15" i="309"/>
  <c r="Z15" i="309" s="1"/>
  <c r="F15" i="309" s="1"/>
  <c r="T15" i="309"/>
  <c r="S15" i="309"/>
  <c r="R15" i="309"/>
  <c r="Q15" i="309"/>
  <c r="P15" i="309"/>
  <c r="O15" i="309"/>
  <c r="N15" i="309"/>
  <c r="M15" i="309"/>
  <c r="L15" i="309"/>
  <c r="K15" i="309"/>
  <c r="AI14" i="309"/>
  <c r="AH14" i="309"/>
  <c r="AJ14" i="309" s="1"/>
  <c r="AG14" i="309"/>
  <c r="AE14" i="309"/>
  <c r="AD14" i="309"/>
  <c r="AC14" i="309"/>
  <c r="AB14" i="309"/>
  <c r="AF14" i="309" s="1"/>
  <c r="AA14" i="309"/>
  <c r="Y14" i="309"/>
  <c r="X14" i="309"/>
  <c r="W14" i="309"/>
  <c r="Z14" i="309" s="1"/>
  <c r="F14" i="309" s="1"/>
  <c r="V14" i="309"/>
  <c r="T14" i="309"/>
  <c r="S14" i="309"/>
  <c r="R14" i="309"/>
  <c r="U14" i="309" s="1"/>
  <c r="Q14" i="309"/>
  <c r="O14" i="309"/>
  <c r="N14" i="309"/>
  <c r="M14" i="309"/>
  <c r="L14" i="309"/>
  <c r="P14" i="309" s="1"/>
  <c r="K14" i="309"/>
  <c r="AI13" i="309"/>
  <c r="AH13" i="309"/>
  <c r="AJ13" i="309" s="1"/>
  <c r="AG13" i="309"/>
  <c r="AE13" i="309"/>
  <c r="AD13" i="309"/>
  <c r="AC13" i="309"/>
  <c r="AB13" i="309"/>
  <c r="AF13" i="309" s="1"/>
  <c r="AA13" i="309"/>
  <c r="Y13" i="309"/>
  <c r="X13" i="309"/>
  <c r="W13" i="309"/>
  <c r="Z13" i="309" s="1"/>
  <c r="F13" i="309" s="1"/>
  <c r="V13" i="309"/>
  <c r="T13" i="309"/>
  <c r="S13" i="309"/>
  <c r="R13" i="309"/>
  <c r="U13" i="309" s="1"/>
  <c r="Q13" i="309"/>
  <c r="O13" i="309"/>
  <c r="N13" i="309"/>
  <c r="M13" i="309"/>
  <c r="L13" i="309"/>
  <c r="P13" i="309" s="1"/>
  <c r="K13" i="309"/>
  <c r="AI12" i="309"/>
  <c r="AH12" i="309"/>
  <c r="AG12" i="309"/>
  <c r="AJ12" i="309" s="1"/>
  <c r="AE12" i="309"/>
  <c r="AD12" i="309"/>
  <c r="AC12" i="309"/>
  <c r="AB12" i="309"/>
  <c r="AF12" i="309" s="1"/>
  <c r="AA12" i="309"/>
  <c r="Y12" i="309"/>
  <c r="X12" i="309"/>
  <c r="W12" i="309"/>
  <c r="V12" i="309"/>
  <c r="T12" i="309"/>
  <c r="S12" i="309"/>
  <c r="R12" i="309"/>
  <c r="Q12" i="309"/>
  <c r="U12" i="309" s="1"/>
  <c r="O12" i="309"/>
  <c r="N12" i="309"/>
  <c r="M12" i="309"/>
  <c r="L12" i="309"/>
  <c r="P12" i="309" s="1"/>
  <c r="K12" i="309"/>
  <c r="AJ11" i="309"/>
  <c r="AI11" i="309"/>
  <c r="AH11" i="309"/>
  <c r="AG11" i="309"/>
  <c r="AE11" i="309"/>
  <c r="AD11" i="309"/>
  <c r="AC11" i="309"/>
  <c r="AB11" i="309"/>
  <c r="AA11" i="309"/>
  <c r="Y11" i="309"/>
  <c r="X11" i="309"/>
  <c r="W11" i="309"/>
  <c r="Z11" i="309" s="1"/>
  <c r="F11" i="309" s="1"/>
  <c r="V11" i="309"/>
  <c r="U11" i="309"/>
  <c r="T11" i="309"/>
  <c r="S11" i="309"/>
  <c r="R11" i="309"/>
  <c r="Q11" i="309"/>
  <c r="O11" i="309"/>
  <c r="N11" i="309"/>
  <c r="M11" i="309"/>
  <c r="L11" i="309"/>
  <c r="K11" i="309"/>
  <c r="AI10" i="309"/>
  <c r="AH10" i="309"/>
  <c r="AJ10" i="309" s="1"/>
  <c r="AG10" i="309"/>
  <c r="AE10" i="309"/>
  <c r="AD10" i="309"/>
  <c r="AC10" i="309"/>
  <c r="AB10" i="309"/>
  <c r="AF10" i="309" s="1"/>
  <c r="AA10" i="309"/>
  <c r="Y10" i="309"/>
  <c r="X10" i="309"/>
  <c r="W10" i="309"/>
  <c r="Z10" i="309" s="1"/>
  <c r="F10" i="309" s="1"/>
  <c r="V10" i="309"/>
  <c r="T10" i="309"/>
  <c r="S10" i="309"/>
  <c r="R10" i="309"/>
  <c r="U10" i="309" s="1"/>
  <c r="Q10" i="309"/>
  <c r="O10" i="309"/>
  <c r="N10" i="309"/>
  <c r="M10" i="309"/>
  <c r="L10" i="309"/>
  <c r="P10" i="309" s="1"/>
  <c r="K10" i="309"/>
  <c r="AI9" i="309"/>
  <c r="AH9" i="309"/>
  <c r="AG9" i="309"/>
  <c r="AJ9" i="309" s="1"/>
  <c r="AE9" i="309"/>
  <c r="AD9" i="309"/>
  <c r="AC9" i="309"/>
  <c r="AB9" i="309"/>
  <c r="AA9" i="309"/>
  <c r="AF9" i="309" s="1"/>
  <c r="Y9" i="309"/>
  <c r="X9" i="309"/>
  <c r="W9" i="309"/>
  <c r="V9" i="309"/>
  <c r="Z9" i="309" s="1"/>
  <c r="F9" i="309" s="1"/>
  <c r="T9" i="309"/>
  <c r="S9" i="309"/>
  <c r="R9" i="309"/>
  <c r="Q9" i="309"/>
  <c r="U9" i="309" s="1"/>
  <c r="P9" i="309"/>
  <c r="O9" i="309"/>
  <c r="N9" i="309"/>
  <c r="M9" i="309"/>
  <c r="L9" i="309"/>
  <c r="K9" i="309"/>
  <c r="AJ8" i="309"/>
  <c r="AI8" i="309"/>
  <c r="AH8" i="309"/>
  <c r="AG8" i="309"/>
  <c r="AE8" i="309"/>
  <c r="AD8" i="309"/>
  <c r="AC8" i="309"/>
  <c r="AB8" i="309"/>
  <c r="AA8" i="309"/>
  <c r="AF8" i="309" s="1"/>
  <c r="Y8" i="309"/>
  <c r="X8" i="309"/>
  <c r="W8" i="309"/>
  <c r="V8" i="309"/>
  <c r="Z8" i="309" s="1"/>
  <c r="F8" i="309" s="1"/>
  <c r="T8" i="309"/>
  <c r="S8" i="309"/>
  <c r="R8" i="309"/>
  <c r="Q8" i="309"/>
  <c r="U8" i="309" s="1"/>
  <c r="O8" i="309"/>
  <c r="N8" i="309"/>
  <c r="M8" i="309"/>
  <c r="L8" i="309"/>
  <c r="K8" i="309"/>
  <c r="P8" i="309" s="1"/>
  <c r="AJ7" i="309"/>
  <c r="AI7" i="309"/>
  <c r="AH7" i="309"/>
  <c r="AG7" i="309"/>
  <c r="AE7" i="309"/>
  <c r="AD7" i="309"/>
  <c r="AC7" i="309"/>
  <c r="AB7" i="309"/>
  <c r="AA7" i="309"/>
  <c r="AF7" i="309" s="1"/>
  <c r="Y7" i="309"/>
  <c r="X7" i="309"/>
  <c r="W7" i="309"/>
  <c r="V7" i="309"/>
  <c r="Z7" i="309" s="1"/>
  <c r="F7" i="309" s="1"/>
  <c r="T7" i="309"/>
  <c r="S7" i="309"/>
  <c r="R7" i="309"/>
  <c r="Q7" i="309"/>
  <c r="U7" i="309" s="1"/>
  <c r="O7" i="309"/>
  <c r="N7" i="309"/>
  <c r="M7" i="309"/>
  <c r="L7" i="309"/>
  <c r="K7" i="309"/>
  <c r="P7" i="309" s="1"/>
  <c r="AI6" i="309"/>
  <c r="AH6" i="309"/>
  <c r="AJ6" i="309" s="1"/>
  <c r="AG6" i="309"/>
  <c r="AE6" i="309"/>
  <c r="AD6" i="309"/>
  <c r="AC6" i="309"/>
  <c r="AB6" i="309"/>
  <c r="AF6" i="309" s="1"/>
  <c r="AA6" i="309"/>
  <c r="Y6" i="309"/>
  <c r="X6" i="309"/>
  <c r="W6" i="309"/>
  <c r="Z6" i="309" s="1"/>
  <c r="F6" i="309" s="1"/>
  <c r="V6" i="309"/>
  <c r="T6" i="309"/>
  <c r="S6" i="309"/>
  <c r="R6" i="309"/>
  <c r="U6" i="309" s="1"/>
  <c r="Q6" i="309"/>
  <c r="O6" i="309"/>
  <c r="N6" i="309"/>
  <c r="M6" i="309"/>
  <c r="L6" i="309"/>
  <c r="P6" i="309" s="1"/>
  <c r="K6" i="309"/>
  <c r="AI5" i="309"/>
  <c r="AH5" i="309"/>
  <c r="AJ5" i="309" s="1"/>
  <c r="AG5" i="309"/>
  <c r="AE5" i="309"/>
  <c r="AD5" i="309"/>
  <c r="AC5" i="309"/>
  <c r="AB5" i="309"/>
  <c r="AF5" i="309" s="1"/>
  <c r="AA5" i="309"/>
  <c r="Y5" i="309"/>
  <c r="X5" i="309"/>
  <c r="W5" i="309"/>
  <c r="Z5" i="309" s="1"/>
  <c r="F5" i="309" s="1"/>
  <c r="V5" i="309"/>
  <c r="T5" i="309"/>
  <c r="S5" i="309"/>
  <c r="R5" i="309"/>
  <c r="U5" i="309" s="1"/>
  <c r="Q5" i="309"/>
  <c r="O5" i="309"/>
  <c r="N5" i="309"/>
  <c r="M5" i="309"/>
  <c r="L5" i="309"/>
  <c r="P5" i="309" s="1"/>
  <c r="K5" i="309"/>
  <c r="AI4" i="309"/>
  <c r="AH4" i="309"/>
  <c r="AJ4" i="309" s="1"/>
  <c r="AG4" i="309"/>
  <c r="AE4" i="309"/>
  <c r="AD4" i="309"/>
  <c r="AC4" i="309"/>
  <c r="AB4" i="309"/>
  <c r="AF4" i="309" s="1"/>
  <c r="AA4" i="309"/>
  <c r="Y4" i="309"/>
  <c r="X4" i="309"/>
  <c r="W4" i="309"/>
  <c r="Z4" i="309" s="1"/>
  <c r="F4" i="309" s="1"/>
  <c r="V4" i="309"/>
  <c r="T4" i="309"/>
  <c r="S4" i="309"/>
  <c r="U4" i="309" s="1"/>
  <c r="R4" i="309"/>
  <c r="Q4" i="309"/>
  <c r="O4" i="309"/>
  <c r="N4" i="309"/>
  <c r="M4" i="309"/>
  <c r="L4" i="309"/>
  <c r="K4" i="309"/>
  <c r="E54" i="308"/>
  <c r="E55" i="308" s="1"/>
  <c r="D54" i="308"/>
  <c r="D55" i="308" s="1"/>
  <c r="C54" i="308"/>
  <c r="C55" i="308" s="1"/>
  <c r="G55" i="308" s="1"/>
  <c r="E47" i="308"/>
  <c r="E49" i="308" s="1"/>
  <c r="D47" i="308"/>
  <c r="D49" i="308" s="1"/>
  <c r="AJ43" i="308"/>
  <c r="AI43" i="308"/>
  <c r="AH43" i="308"/>
  <c r="AG43" i="308"/>
  <c r="AF43" i="308"/>
  <c r="AE43" i="308"/>
  <c r="AD43" i="308"/>
  <c r="AC43" i="308"/>
  <c r="AB43" i="308"/>
  <c r="AA43" i="308"/>
  <c r="Z43" i="308"/>
  <c r="Y43" i="308"/>
  <c r="X43" i="308"/>
  <c r="W43" i="308"/>
  <c r="V43" i="308"/>
  <c r="U43" i="308"/>
  <c r="T43" i="308"/>
  <c r="S43" i="308"/>
  <c r="R43" i="308"/>
  <c r="Q43" i="308"/>
  <c r="P43" i="308"/>
  <c r="O43" i="308"/>
  <c r="N43" i="308"/>
  <c r="M43" i="308"/>
  <c r="L43" i="308"/>
  <c r="K43" i="308"/>
  <c r="F43" i="308"/>
  <c r="AJ42" i="308"/>
  <c r="AI42" i="308"/>
  <c r="AH42" i="308"/>
  <c r="AG42" i="308"/>
  <c r="AF42" i="308"/>
  <c r="AE42" i="308"/>
  <c r="AD42" i="308"/>
  <c r="AC42" i="308"/>
  <c r="AB42" i="308"/>
  <c r="AA42" i="308"/>
  <c r="Z42" i="308"/>
  <c r="Y42" i="308"/>
  <c r="X42" i="308"/>
  <c r="W42" i="308"/>
  <c r="V42" i="308"/>
  <c r="U42" i="308"/>
  <c r="T42" i="308"/>
  <c r="S42" i="308"/>
  <c r="R42" i="308"/>
  <c r="Q42" i="308"/>
  <c r="P42" i="308"/>
  <c r="O42" i="308"/>
  <c r="N42" i="308"/>
  <c r="M42" i="308"/>
  <c r="L42" i="308"/>
  <c r="K42" i="308"/>
  <c r="F42" i="308"/>
  <c r="AJ41" i="308"/>
  <c r="AI41" i="308"/>
  <c r="AH41" i="308"/>
  <c r="AG41" i="308"/>
  <c r="AF41" i="308"/>
  <c r="AE41" i="308"/>
  <c r="AD41" i="308"/>
  <c r="AC41" i="308"/>
  <c r="AB41" i="308"/>
  <c r="AA41" i="308"/>
  <c r="Z41" i="308"/>
  <c r="Y41" i="308"/>
  <c r="X41" i="308"/>
  <c r="W41" i="308"/>
  <c r="V41" i="308"/>
  <c r="U41" i="308"/>
  <c r="T41" i="308"/>
  <c r="S41" i="308"/>
  <c r="R41" i="308"/>
  <c r="Q41" i="308"/>
  <c r="P41" i="308"/>
  <c r="O41" i="308"/>
  <c r="N41" i="308"/>
  <c r="M41" i="308"/>
  <c r="L41" i="308"/>
  <c r="K41" i="308"/>
  <c r="F41" i="308"/>
  <c r="AJ40" i="308"/>
  <c r="AI40" i="308"/>
  <c r="AH40" i="308"/>
  <c r="AG40" i="308"/>
  <c r="AF40" i="308"/>
  <c r="AE40" i="308"/>
  <c r="AD40" i="308"/>
  <c r="AC40" i="308"/>
  <c r="AB40" i="308"/>
  <c r="AA40" i="308"/>
  <c r="Z40" i="308"/>
  <c r="Y40" i="308"/>
  <c r="X40" i="308"/>
  <c r="W40" i="308"/>
  <c r="V40" i="308"/>
  <c r="U40" i="308"/>
  <c r="T40" i="308"/>
  <c r="S40" i="308"/>
  <c r="R40" i="308"/>
  <c r="Q40" i="308"/>
  <c r="P40" i="308"/>
  <c r="O40" i="308"/>
  <c r="N40" i="308"/>
  <c r="M40" i="308"/>
  <c r="L40" i="308"/>
  <c r="K40" i="308"/>
  <c r="F40" i="308"/>
  <c r="AJ39" i="308"/>
  <c r="AI39" i="308"/>
  <c r="AH39" i="308"/>
  <c r="AG39" i="308"/>
  <c r="AF39" i="308"/>
  <c r="AE39" i="308"/>
  <c r="AD39" i="308"/>
  <c r="AC39" i="308"/>
  <c r="AB39" i="308"/>
  <c r="AA39" i="308"/>
  <c r="Z39" i="308"/>
  <c r="Y39" i="308"/>
  <c r="X39" i="308"/>
  <c r="W39" i="308"/>
  <c r="V39" i="308"/>
  <c r="U39" i="308"/>
  <c r="T39" i="308"/>
  <c r="S39" i="308"/>
  <c r="R39" i="308"/>
  <c r="Q39" i="308"/>
  <c r="P39" i="308"/>
  <c r="O39" i="308"/>
  <c r="N39" i="308"/>
  <c r="M39" i="308"/>
  <c r="L39" i="308"/>
  <c r="K39" i="308"/>
  <c r="F39" i="308"/>
  <c r="AJ38" i="308"/>
  <c r="AI38" i="308"/>
  <c r="AH38" i="308"/>
  <c r="AG38" i="308"/>
  <c r="AF38" i="308"/>
  <c r="AE38" i="308"/>
  <c r="AD38" i="308"/>
  <c r="AC38" i="308"/>
  <c r="AB38" i="308"/>
  <c r="AA38" i="308"/>
  <c r="Z38" i="308"/>
  <c r="Y38" i="308"/>
  <c r="X38" i="308"/>
  <c r="W38" i="308"/>
  <c r="V38" i="308"/>
  <c r="U38" i="308"/>
  <c r="T38" i="308"/>
  <c r="S38" i="308"/>
  <c r="R38" i="308"/>
  <c r="Q38" i="308"/>
  <c r="P38" i="308"/>
  <c r="O38" i="308"/>
  <c r="N38" i="308"/>
  <c r="M38" i="308"/>
  <c r="L38" i="308"/>
  <c r="K38" i="308"/>
  <c r="F38" i="308"/>
  <c r="AJ37" i="308"/>
  <c r="AI37" i="308"/>
  <c r="AH37" i="308"/>
  <c r="AG37" i="308"/>
  <c r="AF37" i="308"/>
  <c r="AE37" i="308"/>
  <c r="AD37" i="308"/>
  <c r="AC37" i="308"/>
  <c r="AB37" i="308"/>
  <c r="AA37" i="308"/>
  <c r="Z37" i="308"/>
  <c r="Y37" i="308"/>
  <c r="X37" i="308"/>
  <c r="W37" i="308"/>
  <c r="V37" i="308"/>
  <c r="U37" i="308"/>
  <c r="T37" i="308"/>
  <c r="S37" i="308"/>
  <c r="R37" i="308"/>
  <c r="Q37" i="308"/>
  <c r="P37" i="308"/>
  <c r="O37" i="308"/>
  <c r="N37" i="308"/>
  <c r="M37" i="308"/>
  <c r="L37" i="308"/>
  <c r="K37" i="308"/>
  <c r="F37" i="308"/>
  <c r="AJ36" i="308"/>
  <c r="AI36" i="308"/>
  <c r="AH36" i="308"/>
  <c r="AG36" i="308"/>
  <c r="AF36" i="308"/>
  <c r="AE36" i="308"/>
  <c r="AD36" i="308"/>
  <c r="AC36" i="308"/>
  <c r="AB36" i="308"/>
  <c r="AA36" i="308"/>
  <c r="Z36" i="308"/>
  <c r="Y36" i="308"/>
  <c r="X36" i="308"/>
  <c r="W36" i="308"/>
  <c r="V36" i="308"/>
  <c r="U36" i="308"/>
  <c r="T36" i="308"/>
  <c r="S36" i="308"/>
  <c r="R36" i="308"/>
  <c r="Q36" i="308"/>
  <c r="P36" i="308"/>
  <c r="O36" i="308"/>
  <c r="N36" i="308"/>
  <c r="M36" i="308"/>
  <c r="L36" i="308"/>
  <c r="K36" i="308"/>
  <c r="F36" i="308"/>
  <c r="AJ35" i="308"/>
  <c r="AI35" i="308"/>
  <c r="AH35" i="308"/>
  <c r="AG35" i="308"/>
  <c r="AF35" i="308"/>
  <c r="AE35" i="308"/>
  <c r="AD35" i="308"/>
  <c r="AC35" i="308"/>
  <c r="AB35" i="308"/>
  <c r="AA35" i="308"/>
  <c r="Z35" i="308"/>
  <c r="Y35" i="308"/>
  <c r="X35" i="308"/>
  <c r="W35" i="308"/>
  <c r="V35" i="308"/>
  <c r="U35" i="308"/>
  <c r="T35" i="308"/>
  <c r="S35" i="308"/>
  <c r="R35" i="308"/>
  <c r="Q35" i="308"/>
  <c r="P35" i="308"/>
  <c r="O35" i="308"/>
  <c r="N35" i="308"/>
  <c r="M35" i="308"/>
  <c r="L35" i="308"/>
  <c r="K35" i="308"/>
  <c r="F35" i="308"/>
  <c r="AJ34" i="308"/>
  <c r="AI34" i="308"/>
  <c r="AH34" i="308"/>
  <c r="AG34" i="308"/>
  <c r="AF34" i="308"/>
  <c r="AE34" i="308"/>
  <c r="AD34" i="308"/>
  <c r="AC34" i="308"/>
  <c r="AB34" i="308"/>
  <c r="AA34" i="308"/>
  <c r="Z34" i="308"/>
  <c r="Y34" i="308"/>
  <c r="X34" i="308"/>
  <c r="W34" i="308"/>
  <c r="V34" i="308"/>
  <c r="U34" i="308"/>
  <c r="T34" i="308"/>
  <c r="S34" i="308"/>
  <c r="R34" i="308"/>
  <c r="Q34" i="308"/>
  <c r="P34" i="308"/>
  <c r="O34" i="308"/>
  <c r="N34" i="308"/>
  <c r="M34" i="308"/>
  <c r="L34" i="308"/>
  <c r="K34" i="308"/>
  <c r="F34" i="308"/>
  <c r="AJ33" i="308"/>
  <c r="AI33" i="308"/>
  <c r="AH33" i="308"/>
  <c r="AG33" i="308"/>
  <c r="AF33" i="308"/>
  <c r="AE33" i="308"/>
  <c r="AD33" i="308"/>
  <c r="AC33" i="308"/>
  <c r="AB33" i="308"/>
  <c r="AA33" i="308"/>
  <c r="Z33" i="308"/>
  <c r="Y33" i="308"/>
  <c r="X33" i="308"/>
  <c r="W33" i="308"/>
  <c r="V33" i="308"/>
  <c r="U33" i="308"/>
  <c r="T33" i="308"/>
  <c r="S33" i="308"/>
  <c r="R33" i="308"/>
  <c r="Q33" i="308"/>
  <c r="P33" i="308"/>
  <c r="O33" i="308"/>
  <c r="N33" i="308"/>
  <c r="M33" i="308"/>
  <c r="L33" i="308"/>
  <c r="K33" i="308"/>
  <c r="F33" i="308"/>
  <c r="AJ32" i="308"/>
  <c r="AI32" i="308"/>
  <c r="AH32" i="308"/>
  <c r="AG32" i="308"/>
  <c r="AF32" i="308"/>
  <c r="AE32" i="308"/>
  <c r="AD32" i="308"/>
  <c r="AC32" i="308"/>
  <c r="AB32" i="308"/>
  <c r="AA32" i="308"/>
  <c r="Z32" i="308"/>
  <c r="Y32" i="308"/>
  <c r="X32" i="308"/>
  <c r="W32" i="308"/>
  <c r="V32" i="308"/>
  <c r="U32" i="308"/>
  <c r="T32" i="308"/>
  <c r="S32" i="308"/>
  <c r="R32" i="308"/>
  <c r="Q32" i="308"/>
  <c r="P32" i="308"/>
  <c r="O32" i="308"/>
  <c r="N32" i="308"/>
  <c r="M32" i="308"/>
  <c r="L32" i="308"/>
  <c r="K32" i="308"/>
  <c r="F32" i="308"/>
  <c r="AJ31" i="308"/>
  <c r="AI31" i="308"/>
  <c r="AH31" i="308"/>
  <c r="AG31" i="308"/>
  <c r="AF31" i="308"/>
  <c r="AE31" i="308"/>
  <c r="AD31" i="308"/>
  <c r="AC31" i="308"/>
  <c r="AB31" i="308"/>
  <c r="AA31" i="308"/>
  <c r="Z31" i="308"/>
  <c r="Y31" i="308"/>
  <c r="X31" i="308"/>
  <c r="W31" i="308"/>
  <c r="V31" i="308"/>
  <c r="U31" i="308"/>
  <c r="T31" i="308"/>
  <c r="S31" i="308"/>
  <c r="R31" i="308"/>
  <c r="Q31" i="308"/>
  <c r="P31" i="308"/>
  <c r="O31" i="308"/>
  <c r="N31" i="308"/>
  <c r="M31" i="308"/>
  <c r="L31" i="308"/>
  <c r="K31" i="308"/>
  <c r="F31" i="308"/>
  <c r="AJ30" i="308"/>
  <c r="AI30" i="308"/>
  <c r="AH30" i="308"/>
  <c r="AG30" i="308"/>
  <c r="AF30" i="308"/>
  <c r="AE30" i="308"/>
  <c r="AD30" i="308"/>
  <c r="AC30" i="308"/>
  <c r="AB30" i="308"/>
  <c r="AA30" i="308"/>
  <c r="Z30" i="308"/>
  <c r="Y30" i="308"/>
  <c r="X30" i="308"/>
  <c r="W30" i="308"/>
  <c r="V30" i="308"/>
  <c r="U30" i="308"/>
  <c r="T30" i="308"/>
  <c r="S30" i="308"/>
  <c r="R30" i="308"/>
  <c r="Q30" i="308"/>
  <c r="P30" i="308"/>
  <c r="O30" i="308"/>
  <c r="N30" i="308"/>
  <c r="M30" i="308"/>
  <c r="L30" i="308"/>
  <c r="K30" i="308"/>
  <c r="F30" i="308"/>
  <c r="AJ29" i="308"/>
  <c r="AI29" i="308"/>
  <c r="AH29" i="308"/>
  <c r="AG29" i="308"/>
  <c r="AF29" i="308"/>
  <c r="AE29" i="308"/>
  <c r="AD29" i="308"/>
  <c r="AC29" i="308"/>
  <c r="AB29" i="308"/>
  <c r="AA29" i="308"/>
  <c r="Z29" i="308"/>
  <c r="Y29" i="308"/>
  <c r="X29" i="308"/>
  <c r="W29" i="308"/>
  <c r="V29" i="308"/>
  <c r="U29" i="308"/>
  <c r="T29" i="308"/>
  <c r="S29" i="308"/>
  <c r="R29" i="308"/>
  <c r="Q29" i="308"/>
  <c r="P29" i="308"/>
  <c r="O29" i="308"/>
  <c r="N29" i="308"/>
  <c r="M29" i="308"/>
  <c r="L29" i="308"/>
  <c r="K29" i="308"/>
  <c r="F29" i="308"/>
  <c r="AJ28" i="308"/>
  <c r="AI28" i="308"/>
  <c r="AH28" i="308"/>
  <c r="AG28" i="308"/>
  <c r="AF28" i="308"/>
  <c r="AE28" i="308"/>
  <c r="AD28" i="308"/>
  <c r="AC28" i="308"/>
  <c r="AB28" i="308"/>
  <c r="AA28" i="308"/>
  <c r="Z28" i="308"/>
  <c r="Y28" i="308"/>
  <c r="X28" i="308"/>
  <c r="W28" i="308"/>
  <c r="V28" i="308"/>
  <c r="U28" i="308"/>
  <c r="T28" i="308"/>
  <c r="S28" i="308"/>
  <c r="R28" i="308"/>
  <c r="Q28" i="308"/>
  <c r="P28" i="308"/>
  <c r="O28" i="308"/>
  <c r="N28" i="308"/>
  <c r="M28" i="308"/>
  <c r="L28" i="308"/>
  <c r="K28" i="308"/>
  <c r="F28" i="308"/>
  <c r="AI27" i="308"/>
  <c r="AH27" i="308"/>
  <c r="AG27" i="308"/>
  <c r="AJ27" i="308" s="1"/>
  <c r="AE27" i="308"/>
  <c r="AD27" i="308"/>
  <c r="AC27" i="308"/>
  <c r="AB27" i="308"/>
  <c r="AA27" i="308"/>
  <c r="AF27" i="308" s="1"/>
  <c r="Y27" i="308"/>
  <c r="X27" i="308"/>
  <c r="W27" i="308"/>
  <c r="V27" i="308"/>
  <c r="Z27" i="308" s="1"/>
  <c r="F27" i="308" s="1"/>
  <c r="T27" i="308"/>
  <c r="S27" i="308"/>
  <c r="R27" i="308"/>
  <c r="Q27" i="308"/>
  <c r="U27" i="308" s="1"/>
  <c r="P27" i="308"/>
  <c r="O27" i="308"/>
  <c r="N27" i="308"/>
  <c r="M27" i="308"/>
  <c r="L27" i="308"/>
  <c r="K27" i="308"/>
  <c r="AI26" i="308"/>
  <c r="AH26" i="308"/>
  <c r="AJ26" i="308" s="1"/>
  <c r="AG26" i="308"/>
  <c r="AE26" i="308"/>
  <c r="AD26" i="308"/>
  <c r="AC26" i="308"/>
  <c r="AB26" i="308"/>
  <c r="AA26" i="308"/>
  <c r="Y26" i="308"/>
  <c r="X26" i="308"/>
  <c r="W26" i="308"/>
  <c r="Z26" i="308" s="1"/>
  <c r="F26" i="308" s="1"/>
  <c r="V26" i="308"/>
  <c r="U26" i="308"/>
  <c r="T26" i="308"/>
  <c r="S26" i="308"/>
  <c r="R26" i="308"/>
  <c r="Q26" i="308"/>
  <c r="O26" i="308"/>
  <c r="N26" i="308"/>
  <c r="M26" i="308"/>
  <c r="L26" i="308"/>
  <c r="K26" i="308"/>
  <c r="AI25" i="308"/>
  <c r="AH25" i="308"/>
  <c r="AG25" i="308"/>
  <c r="AJ25" i="308" s="1"/>
  <c r="AE25" i="308"/>
  <c r="AD25" i="308"/>
  <c r="AC25" i="308"/>
  <c r="AB25" i="308"/>
  <c r="AA25" i="308"/>
  <c r="AF25" i="308" s="1"/>
  <c r="Z25" i="308"/>
  <c r="F25" i="308" s="1"/>
  <c r="Y25" i="308"/>
  <c r="X25" i="308"/>
  <c r="W25" i="308"/>
  <c r="V25" i="308"/>
  <c r="T25" i="308"/>
  <c r="S25" i="308"/>
  <c r="R25" i="308"/>
  <c r="Q25" i="308"/>
  <c r="U25" i="308" s="1"/>
  <c r="O25" i="308"/>
  <c r="N25" i="308"/>
  <c r="M25" i="308"/>
  <c r="L25" i="308"/>
  <c r="K25" i="308"/>
  <c r="P25" i="308" s="1"/>
  <c r="AI24" i="308"/>
  <c r="AH24" i="308"/>
  <c r="AG24" i="308"/>
  <c r="AJ24" i="308" s="1"/>
  <c r="AE24" i="308"/>
  <c r="AD24" i="308"/>
  <c r="AC24" i="308"/>
  <c r="AB24" i="308"/>
  <c r="AA24" i="308"/>
  <c r="AF24" i="308" s="1"/>
  <c r="Y24" i="308"/>
  <c r="X24" i="308"/>
  <c r="W24" i="308"/>
  <c r="Z24" i="308" s="1"/>
  <c r="F24" i="308" s="1"/>
  <c r="V24" i="308"/>
  <c r="U24" i="308"/>
  <c r="T24" i="308"/>
  <c r="S24" i="308"/>
  <c r="R24" i="308"/>
  <c r="Q24" i="308"/>
  <c r="O24" i="308"/>
  <c r="N24" i="308"/>
  <c r="M24" i="308"/>
  <c r="L24" i="308"/>
  <c r="K24" i="308"/>
  <c r="P24" i="308" s="1"/>
  <c r="AI23" i="308"/>
  <c r="AH23" i="308"/>
  <c r="AG23" i="308"/>
  <c r="AJ23" i="308" s="1"/>
  <c r="AE23" i="308"/>
  <c r="AD23" i="308"/>
  <c r="AC23" i="308"/>
  <c r="AB23" i="308"/>
  <c r="AA23" i="308"/>
  <c r="AF23" i="308" s="1"/>
  <c r="Y23" i="308"/>
  <c r="X23" i="308"/>
  <c r="W23" i="308"/>
  <c r="V23" i="308"/>
  <c r="Z23" i="308" s="1"/>
  <c r="F23" i="308" s="1"/>
  <c r="T23" i="308"/>
  <c r="S23" i="308"/>
  <c r="R23" i="308"/>
  <c r="Q23" i="308"/>
  <c r="U23" i="308" s="1"/>
  <c r="O23" i="308"/>
  <c r="N23" i="308"/>
  <c r="M23" i="308"/>
  <c r="L23" i="308"/>
  <c r="K23" i="308"/>
  <c r="P23" i="308" s="1"/>
  <c r="AI22" i="308"/>
  <c r="AH22" i="308"/>
  <c r="AG22" i="308"/>
  <c r="AE22" i="308"/>
  <c r="AD22" i="308"/>
  <c r="AC22" i="308"/>
  <c r="AB22" i="308"/>
  <c r="AA22" i="308"/>
  <c r="Z22" i="308"/>
  <c r="F22" i="308" s="1"/>
  <c r="Y22" i="308"/>
  <c r="X22" i="308"/>
  <c r="W22" i="308"/>
  <c r="V22" i="308"/>
  <c r="T22" i="308"/>
  <c r="S22" i="308"/>
  <c r="R22" i="308"/>
  <c r="Q22" i="308"/>
  <c r="U22" i="308" s="1"/>
  <c r="O22" i="308"/>
  <c r="N22" i="308"/>
  <c r="M22" i="308"/>
  <c r="L22" i="308"/>
  <c r="K22" i="308"/>
  <c r="AI21" i="308"/>
  <c r="AH21" i="308"/>
  <c r="AG21" i="308"/>
  <c r="AJ21" i="308" s="1"/>
  <c r="AE21" i="308"/>
  <c r="AD21" i="308"/>
  <c r="AC21" i="308"/>
  <c r="AB21" i="308"/>
  <c r="AA21" i="308"/>
  <c r="AF21" i="308" s="1"/>
  <c r="Y21" i="308"/>
  <c r="X21" i="308"/>
  <c r="W21" i="308"/>
  <c r="V21" i="308"/>
  <c r="Z21" i="308" s="1"/>
  <c r="F21" i="308" s="1"/>
  <c r="T21" i="308"/>
  <c r="S21" i="308"/>
  <c r="R21" i="308"/>
  <c r="Q21" i="308"/>
  <c r="U21" i="308" s="1"/>
  <c r="P21" i="308"/>
  <c r="O21" i="308"/>
  <c r="N21" i="308"/>
  <c r="M21" i="308"/>
  <c r="L21" i="308"/>
  <c r="K21" i="308"/>
  <c r="AI20" i="308"/>
  <c r="AH20" i="308"/>
  <c r="AJ20" i="308" s="1"/>
  <c r="AG20" i="308"/>
  <c r="AE20" i="308"/>
  <c r="AD20" i="308"/>
  <c r="AC20" i="308"/>
  <c r="AB20" i="308"/>
  <c r="AA20" i="308"/>
  <c r="Y20" i="308"/>
  <c r="X20" i="308"/>
  <c r="W20" i="308"/>
  <c r="Z20" i="308" s="1"/>
  <c r="F20" i="308" s="1"/>
  <c r="V20" i="308"/>
  <c r="T20" i="308"/>
  <c r="S20" i="308"/>
  <c r="R20" i="308"/>
  <c r="Q20" i="308"/>
  <c r="O20" i="308"/>
  <c r="N20" i="308"/>
  <c r="M20" i="308"/>
  <c r="L20" i="308"/>
  <c r="K20" i="308"/>
  <c r="P20" i="308" s="1"/>
  <c r="AI19" i="308"/>
  <c r="AH19" i="308"/>
  <c r="AG19" i="308"/>
  <c r="AE19" i="308"/>
  <c r="AD19" i="308"/>
  <c r="AC19" i="308"/>
  <c r="AB19" i="308"/>
  <c r="AA19" i="308"/>
  <c r="AF19" i="308" s="1"/>
  <c r="Z19" i="308"/>
  <c r="F19" i="308" s="1"/>
  <c r="Y19" i="308"/>
  <c r="X19" i="308"/>
  <c r="W19" i="308"/>
  <c r="V19" i="308"/>
  <c r="T19" i="308"/>
  <c r="S19" i="308"/>
  <c r="R19" i="308"/>
  <c r="Q19" i="308"/>
  <c r="O19" i="308"/>
  <c r="N19" i="308"/>
  <c r="M19" i="308"/>
  <c r="L19" i="308"/>
  <c r="K19" i="308"/>
  <c r="P19" i="308" s="1"/>
  <c r="AI18" i="308"/>
  <c r="AH18" i="308"/>
  <c r="AJ18" i="308" s="1"/>
  <c r="AG18" i="308"/>
  <c r="AE18" i="308"/>
  <c r="AD18" i="308"/>
  <c r="AC18" i="308"/>
  <c r="AB18" i="308"/>
  <c r="AF18" i="308" s="1"/>
  <c r="AA18" i="308"/>
  <c r="Y18" i="308"/>
  <c r="X18" i="308"/>
  <c r="W18" i="308"/>
  <c r="Z18" i="308" s="1"/>
  <c r="F18" i="308" s="1"/>
  <c r="V18" i="308"/>
  <c r="T18" i="308"/>
  <c r="S18" i="308"/>
  <c r="R18" i="308"/>
  <c r="U18" i="308" s="1"/>
  <c r="Q18" i="308"/>
  <c r="P18" i="308"/>
  <c r="O18" i="308"/>
  <c r="N18" i="308"/>
  <c r="M18" i="308"/>
  <c r="L18" i="308"/>
  <c r="K18" i="308"/>
  <c r="AI17" i="308"/>
  <c r="AH17" i="308"/>
  <c r="AG17" i="308"/>
  <c r="AJ17" i="308" s="1"/>
  <c r="AE17" i="308"/>
  <c r="AD17" i="308"/>
  <c r="AC17" i="308"/>
  <c r="AB17" i="308"/>
  <c r="AA17" i="308"/>
  <c r="AF17" i="308" s="1"/>
  <c r="Y17" i="308"/>
  <c r="X17" i="308"/>
  <c r="W17" i="308"/>
  <c r="V17" i="308"/>
  <c r="Z17" i="308" s="1"/>
  <c r="F17" i="308" s="1"/>
  <c r="T17" i="308"/>
  <c r="S17" i="308"/>
  <c r="R17" i="308"/>
  <c r="Q17" i="308"/>
  <c r="U17" i="308" s="1"/>
  <c r="O17" i="308"/>
  <c r="N17" i="308"/>
  <c r="M17" i="308"/>
  <c r="L17" i="308"/>
  <c r="K17" i="308"/>
  <c r="P17" i="308" s="1"/>
  <c r="AI16" i="308"/>
  <c r="AH16" i="308"/>
  <c r="AJ16" i="308" s="1"/>
  <c r="AG16" i="308"/>
  <c r="AE16" i="308"/>
  <c r="AD16" i="308"/>
  <c r="AC16" i="308"/>
  <c r="AB16" i="308"/>
  <c r="AF16" i="308" s="1"/>
  <c r="AA16" i="308"/>
  <c r="Y16" i="308"/>
  <c r="X16" i="308"/>
  <c r="Z16" i="308" s="1"/>
  <c r="F16" i="308" s="1"/>
  <c r="W16" i="308"/>
  <c r="V16" i="308"/>
  <c r="T16" i="308"/>
  <c r="S16" i="308"/>
  <c r="R16" i="308"/>
  <c r="Q16" i="308"/>
  <c r="O16" i="308"/>
  <c r="N16" i="308"/>
  <c r="M16" i="308"/>
  <c r="L16" i="308"/>
  <c r="P16" i="308" s="1"/>
  <c r="K16" i="308"/>
  <c r="AI15" i="308"/>
  <c r="AH15" i="308"/>
  <c r="AJ15" i="308" s="1"/>
  <c r="AG15" i="308"/>
  <c r="AE15" i="308"/>
  <c r="AD15" i="308"/>
  <c r="AC15" i="308"/>
  <c r="AF15" i="308" s="1"/>
  <c r="AB15" i="308"/>
  <c r="AA15" i="308"/>
  <c r="Y15" i="308"/>
  <c r="X15" i="308"/>
  <c r="Z15" i="308" s="1"/>
  <c r="F15" i="308" s="1"/>
  <c r="W15" i="308"/>
  <c r="V15" i="308"/>
  <c r="T15" i="308"/>
  <c r="S15" i="308"/>
  <c r="U15" i="308" s="1"/>
  <c r="R15" i="308"/>
  <c r="Q15" i="308"/>
  <c r="O15" i="308"/>
  <c r="N15" i="308"/>
  <c r="M15" i="308"/>
  <c r="P15" i="308" s="1"/>
  <c r="L15" i="308"/>
  <c r="K15" i="308"/>
  <c r="AI14" i="308"/>
  <c r="AH14" i="308"/>
  <c r="AJ14" i="308" s="1"/>
  <c r="AG14" i="308"/>
  <c r="AE14" i="308"/>
  <c r="AD14" i="308"/>
  <c r="AC14" i="308"/>
  <c r="AB14" i="308"/>
  <c r="AF14" i="308" s="1"/>
  <c r="AA14" i="308"/>
  <c r="Y14" i="308"/>
  <c r="X14" i="308"/>
  <c r="W14" i="308"/>
  <c r="Z14" i="308" s="1"/>
  <c r="F14" i="308" s="1"/>
  <c r="V14" i="308"/>
  <c r="T14" i="308"/>
  <c r="S14" i="308"/>
  <c r="R14" i="308"/>
  <c r="U14" i="308" s="1"/>
  <c r="Q14" i="308"/>
  <c r="O14" i="308"/>
  <c r="N14" i="308"/>
  <c r="M14" i="308"/>
  <c r="L14" i="308"/>
  <c r="P14" i="308" s="1"/>
  <c r="K14" i="308"/>
  <c r="AI13" i="308"/>
  <c r="AH13" i="308"/>
  <c r="AJ13" i="308" s="1"/>
  <c r="AG13" i="308"/>
  <c r="AE13" i="308"/>
  <c r="AD13" i="308"/>
  <c r="AC13" i="308"/>
  <c r="AB13" i="308"/>
  <c r="AF13" i="308" s="1"/>
  <c r="AA13" i="308"/>
  <c r="Z13" i="308"/>
  <c r="F13" i="308" s="1"/>
  <c r="Y13" i="308"/>
  <c r="X13" i="308"/>
  <c r="W13" i="308"/>
  <c r="V13" i="308"/>
  <c r="T13" i="308"/>
  <c r="S13" i="308"/>
  <c r="R13" i="308"/>
  <c r="U13" i="308" s="1"/>
  <c r="Q13" i="308"/>
  <c r="O13" i="308"/>
  <c r="N13" i="308"/>
  <c r="M13" i="308"/>
  <c r="L13" i="308"/>
  <c r="P13" i="308" s="1"/>
  <c r="K13" i="308"/>
  <c r="AI12" i="308"/>
  <c r="AH12" i="308"/>
  <c r="AJ12" i="308" s="1"/>
  <c r="AG12" i="308"/>
  <c r="AE12" i="308"/>
  <c r="AD12" i="308"/>
  <c r="AC12" i="308"/>
  <c r="AB12" i="308"/>
  <c r="AF12" i="308" s="1"/>
  <c r="AA12" i="308"/>
  <c r="Y12" i="308"/>
  <c r="X12" i="308"/>
  <c r="W12" i="308"/>
  <c r="V12" i="308"/>
  <c r="T12" i="308"/>
  <c r="S12" i="308"/>
  <c r="U12" i="308" s="1"/>
  <c r="R12" i="308"/>
  <c r="Q12" i="308"/>
  <c r="O12" i="308"/>
  <c r="N12" i="308"/>
  <c r="M12" i="308"/>
  <c r="L12" i="308"/>
  <c r="P12" i="308" s="1"/>
  <c r="K12" i="308"/>
  <c r="AI11" i="308"/>
  <c r="AH11" i="308"/>
  <c r="AJ11" i="308" s="1"/>
  <c r="AG11" i="308"/>
  <c r="AE11" i="308"/>
  <c r="AD11" i="308"/>
  <c r="AC11" i="308"/>
  <c r="AB11" i="308"/>
  <c r="AF11" i="308" s="1"/>
  <c r="AA11" i="308"/>
  <c r="Y11" i="308"/>
  <c r="X11" i="308"/>
  <c r="W11" i="308"/>
  <c r="Z11" i="308" s="1"/>
  <c r="F11" i="308" s="1"/>
  <c r="V11" i="308"/>
  <c r="T11" i="308"/>
  <c r="S11" i="308"/>
  <c r="R11" i="308"/>
  <c r="U11" i="308" s="1"/>
  <c r="Q11" i="308"/>
  <c r="O11" i="308"/>
  <c r="N11" i="308"/>
  <c r="M11" i="308"/>
  <c r="L11" i="308"/>
  <c r="P11" i="308" s="1"/>
  <c r="K11" i="308"/>
  <c r="AI10" i="308"/>
  <c r="AH10" i="308"/>
  <c r="AJ10" i="308" s="1"/>
  <c r="AG10" i="308"/>
  <c r="AE10" i="308"/>
  <c r="AD10" i="308"/>
  <c r="AC10" i="308"/>
  <c r="AB10" i="308"/>
  <c r="AF10" i="308" s="1"/>
  <c r="AA10" i="308"/>
  <c r="Y10" i="308"/>
  <c r="X10" i="308"/>
  <c r="W10" i="308"/>
  <c r="Z10" i="308" s="1"/>
  <c r="F10" i="308" s="1"/>
  <c r="V10" i="308"/>
  <c r="T10" i="308"/>
  <c r="S10" i="308"/>
  <c r="R10" i="308"/>
  <c r="U10" i="308" s="1"/>
  <c r="Q10" i="308"/>
  <c r="P10" i="308"/>
  <c r="O10" i="308"/>
  <c r="N10" i="308"/>
  <c r="M10" i="308"/>
  <c r="L10" i="308"/>
  <c r="K10" i="308"/>
  <c r="AJ9" i="308"/>
  <c r="AI9" i="308"/>
  <c r="AH9" i="308"/>
  <c r="AG9" i="308"/>
  <c r="AE9" i="308"/>
  <c r="AD9" i="308"/>
  <c r="AC9" i="308"/>
  <c r="AB9" i="308"/>
  <c r="AA9" i="308"/>
  <c r="AF9" i="308" s="1"/>
  <c r="Y9" i="308"/>
  <c r="X9" i="308"/>
  <c r="W9" i="308"/>
  <c r="V9" i="308"/>
  <c r="Z9" i="308" s="1"/>
  <c r="F9" i="308" s="1"/>
  <c r="T9" i="308"/>
  <c r="S9" i="308"/>
  <c r="R9" i="308"/>
  <c r="Q9" i="308"/>
  <c r="U9" i="308" s="1"/>
  <c r="O9" i="308"/>
  <c r="N9" i="308"/>
  <c r="M9" i="308"/>
  <c r="L9" i="308"/>
  <c r="K9" i="308"/>
  <c r="P9" i="308" s="1"/>
  <c r="AI8" i="308"/>
  <c r="AH8" i="308"/>
  <c r="AG8" i="308"/>
  <c r="AJ8" i="308" s="1"/>
  <c r="AE8" i="308"/>
  <c r="AD8" i="308"/>
  <c r="AC8" i="308"/>
  <c r="AB8" i="308"/>
  <c r="AA8" i="308"/>
  <c r="AF8" i="308" s="1"/>
  <c r="Y8" i="308"/>
  <c r="X8" i="308"/>
  <c r="W8" i="308"/>
  <c r="V8" i="308"/>
  <c r="T8" i="308"/>
  <c r="S8" i="308"/>
  <c r="R8" i="308"/>
  <c r="Q8" i="308"/>
  <c r="U8" i="308" s="1"/>
  <c r="O8" i="308"/>
  <c r="N8" i="308"/>
  <c r="M8" i="308"/>
  <c r="L8" i="308"/>
  <c r="K8" i="308"/>
  <c r="P8" i="308" s="1"/>
  <c r="AI7" i="308"/>
  <c r="AH7" i="308"/>
  <c r="AG7" i="308"/>
  <c r="AE7" i="308"/>
  <c r="AD7" i="308"/>
  <c r="AC7" i="308"/>
  <c r="AB7" i="308"/>
  <c r="AA7" i="308"/>
  <c r="AF7" i="308" s="1"/>
  <c r="Y7" i="308"/>
  <c r="X7" i="308"/>
  <c r="W7" i="308"/>
  <c r="V7" i="308"/>
  <c r="Z7" i="308" s="1"/>
  <c r="F7" i="308" s="1"/>
  <c r="T7" i="308"/>
  <c r="S7" i="308"/>
  <c r="R7" i="308"/>
  <c r="Q7" i="308"/>
  <c r="O7" i="308"/>
  <c r="N7" i="308"/>
  <c r="M7" i="308"/>
  <c r="L7" i="308"/>
  <c r="K7" i="308"/>
  <c r="P7" i="308" s="1"/>
  <c r="AI6" i="308"/>
  <c r="AH6" i="308"/>
  <c r="AG6" i="308"/>
  <c r="AJ6" i="308" s="1"/>
  <c r="AE6" i="308"/>
  <c r="AD6" i="308"/>
  <c r="AC6" i="308"/>
  <c r="AB6" i="308"/>
  <c r="AA6" i="308"/>
  <c r="AF6" i="308" s="1"/>
  <c r="Y6" i="308"/>
  <c r="X6" i="308"/>
  <c r="W6" i="308"/>
  <c r="V6" i="308"/>
  <c r="Z6" i="308" s="1"/>
  <c r="F6" i="308" s="1"/>
  <c r="T6" i="308"/>
  <c r="S6" i="308"/>
  <c r="R6" i="308"/>
  <c r="Q6" i="308"/>
  <c r="U6" i="308" s="1"/>
  <c r="O6" i="308"/>
  <c r="N6" i="308"/>
  <c r="M6" i="308"/>
  <c r="L6" i="308"/>
  <c r="K6" i="308"/>
  <c r="P6" i="308" s="1"/>
  <c r="AI5" i="308"/>
  <c r="AH5" i="308"/>
  <c r="AG5" i="308"/>
  <c r="AJ5" i="308" s="1"/>
  <c r="AE5" i="308"/>
  <c r="AD5" i="308"/>
  <c r="AC5" i="308"/>
  <c r="AB5" i="308"/>
  <c r="AA5" i="308"/>
  <c r="AF5" i="308" s="1"/>
  <c r="Y5" i="308"/>
  <c r="X5" i="308"/>
  <c r="W5" i="308"/>
  <c r="V5" i="308"/>
  <c r="T5" i="308"/>
  <c r="S5" i="308"/>
  <c r="R5" i="308"/>
  <c r="Q5" i="308"/>
  <c r="U5" i="308" s="1"/>
  <c r="O5" i="308"/>
  <c r="N5" i="308"/>
  <c r="M5" i="308"/>
  <c r="L5" i="308"/>
  <c r="K5" i="308"/>
  <c r="P5" i="308" s="1"/>
  <c r="AI4" i="308"/>
  <c r="AH4" i="308"/>
  <c r="AJ4" i="308" s="1"/>
  <c r="AG4" i="308"/>
  <c r="AE4" i="308"/>
  <c r="AD4" i="308"/>
  <c r="AC4" i="308"/>
  <c r="AB4" i="308"/>
  <c r="AF4" i="308" s="1"/>
  <c r="AA4" i="308"/>
  <c r="Y4" i="308"/>
  <c r="X4" i="308"/>
  <c r="W4" i="308"/>
  <c r="Z4" i="308" s="1"/>
  <c r="F4" i="308" s="1"/>
  <c r="V4" i="308"/>
  <c r="T4" i="308"/>
  <c r="S4" i="308"/>
  <c r="R4" i="308"/>
  <c r="U4" i="308" s="1"/>
  <c r="Q4" i="308"/>
  <c r="O4" i="308"/>
  <c r="N4" i="308"/>
  <c r="M4" i="308"/>
  <c r="L4" i="308"/>
  <c r="P4" i="308" s="1"/>
  <c r="K4" i="308"/>
  <c r="D57" i="307"/>
  <c r="E55" i="307"/>
  <c r="E54" i="307"/>
  <c r="D54" i="307"/>
  <c r="D55" i="307" s="1"/>
  <c r="C54" i="307"/>
  <c r="C55" i="307" s="1"/>
  <c r="G55" i="307" s="1"/>
  <c r="D50" i="307"/>
  <c r="E47" i="307"/>
  <c r="E49" i="307" s="1"/>
  <c r="D47" i="307"/>
  <c r="D49" i="307" s="1"/>
  <c r="AJ43" i="307"/>
  <c r="AI43" i="307"/>
  <c r="AH43" i="307"/>
  <c r="AG43" i="307"/>
  <c r="AF43" i="307"/>
  <c r="AE43" i="307"/>
  <c r="AD43" i="307"/>
  <c r="AC43" i="307"/>
  <c r="AB43" i="307"/>
  <c r="AA43" i="307"/>
  <c r="Z43" i="307"/>
  <c r="Y43" i="307"/>
  <c r="X43" i="307"/>
  <c r="W43" i="307"/>
  <c r="V43" i="307"/>
  <c r="U43" i="307"/>
  <c r="T43" i="307"/>
  <c r="S43" i="307"/>
  <c r="R43" i="307"/>
  <c r="Q43" i="307"/>
  <c r="P43" i="307"/>
  <c r="O43" i="307"/>
  <c r="N43" i="307"/>
  <c r="M43" i="307"/>
  <c r="L43" i="307"/>
  <c r="K43" i="307"/>
  <c r="F43" i="307"/>
  <c r="AJ42" i="307"/>
  <c r="AI42" i="307"/>
  <c r="AH42" i="307"/>
  <c r="AG42" i="307"/>
  <c r="AF42" i="307"/>
  <c r="AE42" i="307"/>
  <c r="AD42" i="307"/>
  <c r="AC42" i="307"/>
  <c r="AB42" i="307"/>
  <c r="AA42" i="307"/>
  <c r="Z42" i="307"/>
  <c r="Y42" i="307"/>
  <c r="X42" i="307"/>
  <c r="W42" i="307"/>
  <c r="V42" i="307"/>
  <c r="U42" i="307"/>
  <c r="T42" i="307"/>
  <c r="S42" i="307"/>
  <c r="R42" i="307"/>
  <c r="Q42" i="307"/>
  <c r="P42" i="307"/>
  <c r="O42" i="307"/>
  <c r="N42" i="307"/>
  <c r="M42" i="307"/>
  <c r="L42" i="307"/>
  <c r="K42" i="307"/>
  <c r="F42" i="307"/>
  <c r="AJ41" i="307"/>
  <c r="AI41" i="307"/>
  <c r="AH41" i="307"/>
  <c r="AG41" i="307"/>
  <c r="AF41" i="307"/>
  <c r="AE41" i="307"/>
  <c r="AD41" i="307"/>
  <c r="AC41" i="307"/>
  <c r="AB41" i="307"/>
  <c r="AA41" i="307"/>
  <c r="Z41" i="307"/>
  <c r="Y41" i="307"/>
  <c r="X41" i="307"/>
  <c r="W41" i="307"/>
  <c r="V41" i="307"/>
  <c r="U41" i="307"/>
  <c r="T41" i="307"/>
  <c r="S41" i="307"/>
  <c r="R41" i="307"/>
  <c r="Q41" i="307"/>
  <c r="P41" i="307"/>
  <c r="O41" i="307"/>
  <c r="N41" i="307"/>
  <c r="M41" i="307"/>
  <c r="L41" i="307"/>
  <c r="K41" i="307"/>
  <c r="F41" i="307"/>
  <c r="AJ40" i="307"/>
  <c r="AI40" i="307"/>
  <c r="AH40" i="307"/>
  <c r="AG40" i="307"/>
  <c r="AF40" i="307"/>
  <c r="AE40" i="307"/>
  <c r="AD40" i="307"/>
  <c r="AC40" i="307"/>
  <c r="AB40" i="307"/>
  <c r="AA40" i="307"/>
  <c r="Z40" i="307"/>
  <c r="Y40" i="307"/>
  <c r="X40" i="307"/>
  <c r="W40" i="307"/>
  <c r="V40" i="307"/>
  <c r="U40" i="307"/>
  <c r="T40" i="307"/>
  <c r="S40" i="307"/>
  <c r="R40" i="307"/>
  <c r="Q40" i="307"/>
  <c r="P40" i="307"/>
  <c r="O40" i="307"/>
  <c r="N40" i="307"/>
  <c r="M40" i="307"/>
  <c r="L40" i="307"/>
  <c r="K40" i="307"/>
  <c r="F40" i="307"/>
  <c r="AJ39" i="307"/>
  <c r="AI39" i="307"/>
  <c r="AH39" i="307"/>
  <c r="AG39" i="307"/>
  <c r="AF39" i="307"/>
  <c r="AE39" i="307"/>
  <c r="AD39" i="307"/>
  <c r="AC39" i="307"/>
  <c r="AB39" i="307"/>
  <c r="AA39" i="307"/>
  <c r="Z39" i="307"/>
  <c r="Y39" i="307"/>
  <c r="X39" i="307"/>
  <c r="W39" i="307"/>
  <c r="V39" i="307"/>
  <c r="U39" i="307"/>
  <c r="T39" i="307"/>
  <c r="S39" i="307"/>
  <c r="R39" i="307"/>
  <c r="Q39" i="307"/>
  <c r="P39" i="307"/>
  <c r="O39" i="307"/>
  <c r="N39" i="307"/>
  <c r="M39" i="307"/>
  <c r="L39" i="307"/>
  <c r="K39" i="307"/>
  <c r="F39" i="307"/>
  <c r="AJ38" i="307"/>
  <c r="AI38" i="307"/>
  <c r="AH38" i="307"/>
  <c r="AG38" i="307"/>
  <c r="AF38" i="307"/>
  <c r="AE38" i="307"/>
  <c r="AD38" i="307"/>
  <c r="AC38" i="307"/>
  <c r="AB38" i="307"/>
  <c r="AA38" i="307"/>
  <c r="Z38" i="307"/>
  <c r="Y38" i="307"/>
  <c r="X38" i="307"/>
  <c r="W38" i="307"/>
  <c r="V38" i="307"/>
  <c r="U38" i="307"/>
  <c r="T38" i="307"/>
  <c r="S38" i="307"/>
  <c r="R38" i="307"/>
  <c r="Q38" i="307"/>
  <c r="P38" i="307"/>
  <c r="O38" i="307"/>
  <c r="N38" i="307"/>
  <c r="M38" i="307"/>
  <c r="L38" i="307"/>
  <c r="K38" i="307"/>
  <c r="F38" i="307"/>
  <c r="AJ37" i="307"/>
  <c r="AI37" i="307"/>
  <c r="AH37" i="307"/>
  <c r="AG37" i="307"/>
  <c r="AF37" i="307"/>
  <c r="AE37" i="307"/>
  <c r="AD37" i="307"/>
  <c r="AC37" i="307"/>
  <c r="AB37" i="307"/>
  <c r="AA37" i="307"/>
  <c r="Z37" i="307"/>
  <c r="Y37" i="307"/>
  <c r="X37" i="307"/>
  <c r="W37" i="307"/>
  <c r="V37" i="307"/>
  <c r="U37" i="307"/>
  <c r="T37" i="307"/>
  <c r="S37" i="307"/>
  <c r="R37" i="307"/>
  <c r="Q37" i="307"/>
  <c r="P37" i="307"/>
  <c r="O37" i="307"/>
  <c r="N37" i="307"/>
  <c r="M37" i="307"/>
  <c r="L37" i="307"/>
  <c r="K37" i="307"/>
  <c r="F37" i="307"/>
  <c r="AJ36" i="307"/>
  <c r="AI36" i="307"/>
  <c r="AH36" i="307"/>
  <c r="AG36" i="307"/>
  <c r="AF36" i="307"/>
  <c r="AE36" i="307"/>
  <c r="AD36" i="307"/>
  <c r="AC36" i="307"/>
  <c r="AB36" i="307"/>
  <c r="AA36" i="307"/>
  <c r="Z36" i="307"/>
  <c r="Y36" i="307"/>
  <c r="X36" i="307"/>
  <c r="W36" i="307"/>
  <c r="V36" i="307"/>
  <c r="U36" i="307"/>
  <c r="T36" i="307"/>
  <c r="S36" i="307"/>
  <c r="R36" i="307"/>
  <c r="Q36" i="307"/>
  <c r="P36" i="307"/>
  <c r="O36" i="307"/>
  <c r="N36" i="307"/>
  <c r="M36" i="307"/>
  <c r="L36" i="307"/>
  <c r="K36" i="307"/>
  <c r="F36" i="307"/>
  <c r="AJ35" i="307"/>
  <c r="AI35" i="307"/>
  <c r="AH35" i="307"/>
  <c r="AG35" i="307"/>
  <c r="AF35" i="307"/>
  <c r="AE35" i="307"/>
  <c r="AD35" i="307"/>
  <c r="AC35" i="307"/>
  <c r="AB35" i="307"/>
  <c r="AA35" i="307"/>
  <c r="Z35" i="307"/>
  <c r="Y35" i="307"/>
  <c r="X35" i="307"/>
  <c r="W35" i="307"/>
  <c r="V35" i="307"/>
  <c r="U35" i="307"/>
  <c r="T35" i="307"/>
  <c r="S35" i="307"/>
  <c r="R35" i="307"/>
  <c r="Q35" i="307"/>
  <c r="P35" i="307"/>
  <c r="O35" i="307"/>
  <c r="N35" i="307"/>
  <c r="M35" i="307"/>
  <c r="L35" i="307"/>
  <c r="K35" i="307"/>
  <c r="F35" i="307"/>
  <c r="AJ34" i="307"/>
  <c r="AI34" i="307"/>
  <c r="AH34" i="307"/>
  <c r="AG34" i="307"/>
  <c r="AF34" i="307"/>
  <c r="AE34" i="307"/>
  <c r="AD34" i="307"/>
  <c r="AC34" i="307"/>
  <c r="AB34" i="307"/>
  <c r="AA34" i="307"/>
  <c r="Z34" i="307"/>
  <c r="Y34" i="307"/>
  <c r="X34" i="307"/>
  <c r="W34" i="307"/>
  <c r="V34" i="307"/>
  <c r="U34" i="307"/>
  <c r="T34" i="307"/>
  <c r="S34" i="307"/>
  <c r="R34" i="307"/>
  <c r="Q34" i="307"/>
  <c r="P34" i="307"/>
  <c r="O34" i="307"/>
  <c r="N34" i="307"/>
  <c r="M34" i="307"/>
  <c r="L34" i="307"/>
  <c r="K34" i="307"/>
  <c r="F34" i="307"/>
  <c r="AJ33" i="307"/>
  <c r="AI33" i="307"/>
  <c r="AH33" i="307"/>
  <c r="AG33" i="307"/>
  <c r="AF33" i="307"/>
  <c r="AE33" i="307"/>
  <c r="AD33" i="307"/>
  <c r="AC33" i="307"/>
  <c r="AB33" i="307"/>
  <c r="AA33" i="307"/>
  <c r="Z33" i="307"/>
  <c r="Y33" i="307"/>
  <c r="X33" i="307"/>
  <c r="W33" i="307"/>
  <c r="V33" i="307"/>
  <c r="U33" i="307"/>
  <c r="T33" i="307"/>
  <c r="S33" i="307"/>
  <c r="R33" i="307"/>
  <c r="Q33" i="307"/>
  <c r="P33" i="307"/>
  <c r="O33" i="307"/>
  <c r="N33" i="307"/>
  <c r="M33" i="307"/>
  <c r="L33" i="307"/>
  <c r="K33" i="307"/>
  <c r="F33" i="307"/>
  <c r="AJ32" i="307"/>
  <c r="AI32" i="307"/>
  <c r="AH32" i="307"/>
  <c r="AG32" i="307"/>
  <c r="AF32" i="307"/>
  <c r="AE32" i="307"/>
  <c r="AD32" i="307"/>
  <c r="AC32" i="307"/>
  <c r="AB32" i="307"/>
  <c r="AA32" i="307"/>
  <c r="Z32" i="307"/>
  <c r="Y32" i="307"/>
  <c r="X32" i="307"/>
  <c r="W32" i="307"/>
  <c r="V32" i="307"/>
  <c r="U32" i="307"/>
  <c r="T32" i="307"/>
  <c r="S32" i="307"/>
  <c r="R32" i="307"/>
  <c r="Q32" i="307"/>
  <c r="P32" i="307"/>
  <c r="O32" i="307"/>
  <c r="N32" i="307"/>
  <c r="M32" i="307"/>
  <c r="L32" i="307"/>
  <c r="K32" i="307"/>
  <c r="F32" i="307"/>
  <c r="AJ31" i="307"/>
  <c r="AI31" i="307"/>
  <c r="AH31" i="307"/>
  <c r="AG31" i="307"/>
  <c r="AF31" i="307"/>
  <c r="AE31" i="307"/>
  <c r="AD31" i="307"/>
  <c r="AC31" i="307"/>
  <c r="AB31" i="307"/>
  <c r="AA31" i="307"/>
  <c r="Z31" i="307"/>
  <c r="Y31" i="307"/>
  <c r="X31" i="307"/>
  <c r="W31" i="307"/>
  <c r="V31" i="307"/>
  <c r="U31" i="307"/>
  <c r="T31" i="307"/>
  <c r="S31" i="307"/>
  <c r="R31" i="307"/>
  <c r="Q31" i="307"/>
  <c r="P31" i="307"/>
  <c r="O31" i="307"/>
  <c r="N31" i="307"/>
  <c r="M31" i="307"/>
  <c r="L31" i="307"/>
  <c r="K31" i="307"/>
  <c r="F31" i="307"/>
  <c r="AJ30" i="307"/>
  <c r="AI30" i="307"/>
  <c r="AH30" i="307"/>
  <c r="AG30" i="307"/>
  <c r="AF30" i="307"/>
  <c r="AE30" i="307"/>
  <c r="AD30" i="307"/>
  <c r="AC30" i="307"/>
  <c r="AB30" i="307"/>
  <c r="AA30" i="307"/>
  <c r="Z30" i="307"/>
  <c r="Y30" i="307"/>
  <c r="X30" i="307"/>
  <c r="W30" i="307"/>
  <c r="V30" i="307"/>
  <c r="U30" i="307"/>
  <c r="T30" i="307"/>
  <c r="S30" i="307"/>
  <c r="R30" i="307"/>
  <c r="Q30" i="307"/>
  <c r="P30" i="307"/>
  <c r="O30" i="307"/>
  <c r="N30" i="307"/>
  <c r="M30" i="307"/>
  <c r="L30" i="307"/>
  <c r="K30" i="307"/>
  <c r="F30" i="307"/>
  <c r="AJ29" i="307"/>
  <c r="AI29" i="307"/>
  <c r="AH29" i="307"/>
  <c r="AG29" i="307"/>
  <c r="AF29" i="307"/>
  <c r="AE29" i="307"/>
  <c r="AD29" i="307"/>
  <c r="AC29" i="307"/>
  <c r="AB29" i="307"/>
  <c r="AA29" i="307"/>
  <c r="Z29" i="307"/>
  <c r="Y29" i="307"/>
  <c r="X29" i="307"/>
  <c r="W29" i="307"/>
  <c r="V29" i="307"/>
  <c r="U29" i="307"/>
  <c r="T29" i="307"/>
  <c r="S29" i="307"/>
  <c r="R29" i="307"/>
  <c r="Q29" i="307"/>
  <c r="P29" i="307"/>
  <c r="O29" i="307"/>
  <c r="N29" i="307"/>
  <c r="M29" i="307"/>
  <c r="L29" i="307"/>
  <c r="K29" i="307"/>
  <c r="F29" i="307"/>
  <c r="AJ28" i="307"/>
  <c r="AI28" i="307"/>
  <c r="AH28" i="307"/>
  <c r="AG28" i="307"/>
  <c r="AF28" i="307"/>
  <c r="AE28" i="307"/>
  <c r="AD28" i="307"/>
  <c r="AC28" i="307"/>
  <c r="AB28" i="307"/>
  <c r="AA28" i="307"/>
  <c r="Z28" i="307"/>
  <c r="Y28" i="307"/>
  <c r="X28" i="307"/>
  <c r="W28" i="307"/>
  <c r="V28" i="307"/>
  <c r="U28" i="307"/>
  <c r="T28" i="307"/>
  <c r="S28" i="307"/>
  <c r="R28" i="307"/>
  <c r="Q28" i="307"/>
  <c r="P28" i="307"/>
  <c r="O28" i="307"/>
  <c r="N28" i="307"/>
  <c r="M28" i="307"/>
  <c r="L28" i="307"/>
  <c r="K28" i="307"/>
  <c r="F28" i="307"/>
  <c r="AJ27" i="307"/>
  <c r="AI27" i="307"/>
  <c r="AH27" i="307"/>
  <c r="AG27" i="307"/>
  <c r="AF27" i="307"/>
  <c r="AE27" i="307"/>
  <c r="AD27" i="307"/>
  <c r="AC27" i="307"/>
  <c r="AB27" i="307"/>
  <c r="AA27" i="307"/>
  <c r="Z27" i="307"/>
  <c r="Y27" i="307"/>
  <c r="X27" i="307"/>
  <c r="W27" i="307"/>
  <c r="V27" i="307"/>
  <c r="U27" i="307"/>
  <c r="T27" i="307"/>
  <c r="S27" i="307"/>
  <c r="R27" i="307"/>
  <c r="Q27" i="307"/>
  <c r="P27" i="307"/>
  <c r="O27" i="307"/>
  <c r="N27" i="307"/>
  <c r="M27" i="307"/>
  <c r="L27" i="307"/>
  <c r="K27" i="307"/>
  <c r="F27" i="307"/>
  <c r="AJ26" i="307"/>
  <c r="AI26" i="307"/>
  <c r="AH26" i="307"/>
  <c r="AG26" i="307"/>
  <c r="AF26" i="307"/>
  <c r="AE26" i="307"/>
  <c r="AD26" i="307"/>
  <c r="AC26" i="307"/>
  <c r="AB26" i="307"/>
  <c r="AA26" i="307"/>
  <c r="Z26" i="307"/>
  <c r="Y26" i="307"/>
  <c r="X26" i="307"/>
  <c r="W26" i="307"/>
  <c r="V26" i="307"/>
  <c r="U26" i="307"/>
  <c r="T26" i="307"/>
  <c r="S26" i="307"/>
  <c r="R26" i="307"/>
  <c r="Q26" i="307"/>
  <c r="P26" i="307"/>
  <c r="O26" i="307"/>
  <c r="N26" i="307"/>
  <c r="M26" i="307"/>
  <c r="L26" i="307"/>
  <c r="K26" i="307"/>
  <c r="F26" i="307"/>
  <c r="AJ25" i="307"/>
  <c r="F25" i="307" s="1"/>
  <c r="AI25" i="307"/>
  <c r="AH25" i="307"/>
  <c r="AG25" i="307"/>
  <c r="AF25" i="307"/>
  <c r="AE25" i="307"/>
  <c r="AD25" i="307"/>
  <c r="AC25" i="307"/>
  <c r="AB25" i="307"/>
  <c r="AA25" i="307"/>
  <c r="Z25" i="307"/>
  <c r="Y25" i="307"/>
  <c r="X25" i="307"/>
  <c r="W25" i="307"/>
  <c r="V25" i="307"/>
  <c r="U25" i="307"/>
  <c r="T25" i="307"/>
  <c r="S25" i="307"/>
  <c r="R25" i="307"/>
  <c r="Q25" i="307"/>
  <c r="P25" i="307"/>
  <c r="O25" i="307"/>
  <c r="N25" i="307"/>
  <c r="M25" i="307"/>
  <c r="L25" i="307"/>
  <c r="K25" i="307"/>
  <c r="AJ24" i="307"/>
  <c r="F24" i="307" s="1"/>
  <c r="AI24" i="307"/>
  <c r="AH24" i="307"/>
  <c r="AG24" i="307"/>
  <c r="AF24" i="307"/>
  <c r="AE24" i="307"/>
  <c r="AD24" i="307"/>
  <c r="AC24" i="307"/>
  <c r="AB24" i="307"/>
  <c r="AA24" i="307"/>
  <c r="Y24" i="307"/>
  <c r="X24" i="307"/>
  <c r="W24" i="307"/>
  <c r="V24" i="307"/>
  <c r="Z24" i="307" s="1"/>
  <c r="U24" i="307"/>
  <c r="T24" i="307"/>
  <c r="S24" i="307"/>
  <c r="R24" i="307"/>
  <c r="Q24" i="307"/>
  <c r="P24" i="307"/>
  <c r="O24" i="307"/>
  <c r="N24" i="307"/>
  <c r="M24" i="307"/>
  <c r="L24" i="307"/>
  <c r="K24" i="307"/>
  <c r="AI23" i="307"/>
  <c r="AH23" i="307"/>
  <c r="AJ23" i="307" s="1"/>
  <c r="AG23" i="307"/>
  <c r="AE23" i="307"/>
  <c r="AD23" i="307"/>
  <c r="AC23" i="307"/>
  <c r="AB23" i="307"/>
  <c r="AA23" i="307"/>
  <c r="Y23" i="307"/>
  <c r="X23" i="307"/>
  <c r="W23" i="307"/>
  <c r="Z23" i="307" s="1"/>
  <c r="F23" i="307" s="1"/>
  <c r="V23" i="307"/>
  <c r="T23" i="307"/>
  <c r="S23" i="307"/>
  <c r="R23" i="307"/>
  <c r="Q23" i="307"/>
  <c r="U23" i="307" s="1"/>
  <c r="O23" i="307"/>
  <c r="N23" i="307"/>
  <c r="M23" i="307"/>
  <c r="L23" i="307"/>
  <c r="P23" i="307" s="1"/>
  <c r="K23" i="307"/>
  <c r="AI22" i="307"/>
  <c r="AH22" i="307"/>
  <c r="AJ22" i="307" s="1"/>
  <c r="AG22" i="307"/>
  <c r="AE22" i="307"/>
  <c r="AD22" i="307"/>
  <c r="AC22" i="307"/>
  <c r="AB22" i="307"/>
  <c r="AF22" i="307" s="1"/>
  <c r="AA22" i="307"/>
  <c r="Y22" i="307"/>
  <c r="X22" i="307"/>
  <c r="W22" i="307"/>
  <c r="Z22" i="307" s="1"/>
  <c r="V22" i="307"/>
  <c r="T22" i="307"/>
  <c r="S22" i="307"/>
  <c r="R22" i="307"/>
  <c r="U22" i="307" s="1"/>
  <c r="Q22" i="307"/>
  <c r="O22" i="307"/>
  <c r="N22" i="307"/>
  <c r="M22" i="307"/>
  <c r="L22" i="307"/>
  <c r="P22" i="307" s="1"/>
  <c r="K22" i="307"/>
  <c r="AI21" i="307"/>
  <c r="AH21" i="307"/>
  <c r="AG21" i="307"/>
  <c r="AJ21" i="307" s="1"/>
  <c r="AE21" i="307"/>
  <c r="AD21" i="307"/>
  <c r="AC21" i="307"/>
  <c r="AB21" i="307"/>
  <c r="AF21" i="307" s="1"/>
  <c r="AA21" i="307"/>
  <c r="Y21" i="307"/>
  <c r="X21" i="307"/>
  <c r="W21" i="307"/>
  <c r="V21" i="307"/>
  <c r="Z21" i="307" s="1"/>
  <c r="F21" i="307" s="1"/>
  <c r="U21" i="307"/>
  <c r="T21" i="307"/>
  <c r="S21" i="307"/>
  <c r="R21" i="307"/>
  <c r="Q21" i="307"/>
  <c r="O21" i="307"/>
  <c r="N21" i="307"/>
  <c r="M21" i="307"/>
  <c r="L21" i="307"/>
  <c r="K21" i="307"/>
  <c r="AJ20" i="307"/>
  <c r="AI20" i="307"/>
  <c r="AH20" i="307"/>
  <c r="AG20" i="307"/>
  <c r="AF20" i="307"/>
  <c r="AE20" i="307"/>
  <c r="AD20" i="307"/>
  <c r="AC20" i="307"/>
  <c r="AB20" i="307"/>
  <c r="AA20" i="307"/>
  <c r="Y20" i="307"/>
  <c r="X20" i="307"/>
  <c r="W20" i="307"/>
  <c r="Z20" i="307" s="1"/>
  <c r="F20" i="307" s="1"/>
  <c r="V20" i="307"/>
  <c r="U20" i="307"/>
  <c r="T20" i="307"/>
  <c r="S20" i="307"/>
  <c r="R20" i="307"/>
  <c r="Q20" i="307"/>
  <c r="O20" i="307"/>
  <c r="N20" i="307"/>
  <c r="M20" i="307"/>
  <c r="L20" i="307"/>
  <c r="P20" i="307" s="1"/>
  <c r="K20" i="307"/>
  <c r="AI19" i="307"/>
  <c r="AH19" i="307"/>
  <c r="AG19" i="307"/>
  <c r="AE19" i="307"/>
  <c r="AD19" i="307"/>
  <c r="AC19" i="307"/>
  <c r="AB19" i="307"/>
  <c r="AA19" i="307"/>
  <c r="AF19" i="307" s="1"/>
  <c r="Y19" i="307"/>
  <c r="X19" i="307"/>
  <c r="W19" i="307"/>
  <c r="V19" i="307"/>
  <c r="Z19" i="307" s="1"/>
  <c r="F19" i="307" s="1"/>
  <c r="T19" i="307"/>
  <c r="S19" i="307"/>
  <c r="R19" i="307"/>
  <c r="Q19" i="307"/>
  <c r="O19" i="307"/>
  <c r="N19" i="307"/>
  <c r="M19" i="307"/>
  <c r="L19" i="307"/>
  <c r="K19" i="307"/>
  <c r="P19" i="307" s="1"/>
  <c r="AI18" i="307"/>
  <c r="AH18" i="307"/>
  <c r="AJ18" i="307" s="1"/>
  <c r="AG18" i="307"/>
  <c r="AE18" i="307"/>
  <c r="AD18" i="307"/>
  <c r="AC18" i="307"/>
  <c r="AB18" i="307"/>
  <c r="AF18" i="307" s="1"/>
  <c r="AA18" i="307"/>
  <c r="Y18" i="307"/>
  <c r="X18" i="307"/>
  <c r="W18" i="307"/>
  <c r="Z18" i="307" s="1"/>
  <c r="F18" i="307" s="1"/>
  <c r="V18" i="307"/>
  <c r="T18" i="307"/>
  <c r="S18" i="307"/>
  <c r="R18" i="307"/>
  <c r="U18" i="307" s="1"/>
  <c r="Q18" i="307"/>
  <c r="O18" i="307"/>
  <c r="N18" i="307"/>
  <c r="M18" i="307"/>
  <c r="L18" i="307"/>
  <c r="P18" i="307" s="1"/>
  <c r="K18" i="307"/>
  <c r="AJ17" i="307"/>
  <c r="AI17" i="307"/>
  <c r="AH17" i="307"/>
  <c r="AG17" i="307"/>
  <c r="AE17" i="307"/>
  <c r="AD17" i="307"/>
  <c r="AC17" i="307"/>
  <c r="AB17" i="307"/>
  <c r="AA17" i="307"/>
  <c r="AF17" i="307" s="1"/>
  <c r="Y17" i="307"/>
  <c r="X17" i="307"/>
  <c r="Z17" i="307" s="1"/>
  <c r="F17" i="307" s="1"/>
  <c r="W17" i="307"/>
  <c r="V17" i="307"/>
  <c r="T17" i="307"/>
  <c r="S17" i="307"/>
  <c r="R17" i="307"/>
  <c r="Q17" i="307"/>
  <c r="U17" i="307" s="1"/>
  <c r="O17" i="307"/>
  <c r="N17" i="307"/>
  <c r="M17" i="307"/>
  <c r="L17" i="307"/>
  <c r="K17" i="307"/>
  <c r="P17" i="307" s="1"/>
  <c r="AI16" i="307"/>
  <c r="AH16" i="307"/>
  <c r="AJ16" i="307" s="1"/>
  <c r="AG16" i="307"/>
  <c r="AF16" i="307"/>
  <c r="AE16" i="307"/>
  <c r="AD16" i="307"/>
  <c r="AC16" i="307"/>
  <c r="AB16" i="307"/>
  <c r="AA16" i="307"/>
  <c r="Y16" i="307"/>
  <c r="X16" i="307"/>
  <c r="W16" i="307"/>
  <c r="Z16" i="307" s="1"/>
  <c r="F16" i="307" s="1"/>
  <c r="V16" i="307"/>
  <c r="T16" i="307"/>
  <c r="S16" i="307"/>
  <c r="R16" i="307"/>
  <c r="U16" i="307" s="1"/>
  <c r="Q16" i="307"/>
  <c r="P16" i="307"/>
  <c r="O16" i="307"/>
  <c r="N16" i="307"/>
  <c r="M16" i="307"/>
  <c r="L16" i="307"/>
  <c r="K16" i="307"/>
  <c r="AI15" i="307"/>
  <c r="AH15" i="307"/>
  <c r="AJ15" i="307" s="1"/>
  <c r="AG15" i="307"/>
  <c r="AE15" i="307"/>
  <c r="AD15" i="307"/>
  <c r="AC15" i="307"/>
  <c r="AB15" i="307"/>
  <c r="AF15" i="307" s="1"/>
  <c r="AA15" i="307"/>
  <c r="Y15" i="307"/>
  <c r="X15" i="307"/>
  <c r="W15" i="307"/>
  <c r="Z15" i="307" s="1"/>
  <c r="F15" i="307" s="1"/>
  <c r="V15" i="307"/>
  <c r="T15" i="307"/>
  <c r="S15" i="307"/>
  <c r="R15" i="307"/>
  <c r="Q15" i="307"/>
  <c r="O15" i="307"/>
  <c r="N15" i="307"/>
  <c r="M15" i="307"/>
  <c r="L15" i="307"/>
  <c r="P15" i="307" s="1"/>
  <c r="K15" i="307"/>
  <c r="AI14" i="307"/>
  <c r="AH14" i="307"/>
  <c r="AJ14" i="307" s="1"/>
  <c r="AG14" i="307"/>
  <c r="AE14" i="307"/>
  <c r="AD14" i="307"/>
  <c r="AC14" i="307"/>
  <c r="AB14" i="307"/>
  <c r="AF14" i="307" s="1"/>
  <c r="AA14" i="307"/>
  <c r="Y14" i="307"/>
  <c r="X14" i="307"/>
  <c r="W14" i="307"/>
  <c r="Z14" i="307" s="1"/>
  <c r="F14" i="307" s="1"/>
  <c r="V14" i="307"/>
  <c r="T14" i="307"/>
  <c r="S14" i="307"/>
  <c r="R14" i="307"/>
  <c r="U14" i="307" s="1"/>
  <c r="Q14" i="307"/>
  <c r="O14" i="307"/>
  <c r="N14" i="307"/>
  <c r="M14" i="307"/>
  <c r="L14" i="307"/>
  <c r="P14" i="307" s="1"/>
  <c r="K14" i="307"/>
  <c r="AI13" i="307"/>
  <c r="AH13" i="307"/>
  <c r="AJ13" i="307" s="1"/>
  <c r="AG13" i="307"/>
  <c r="AE13" i="307"/>
  <c r="AD13" i="307"/>
  <c r="AC13" i="307"/>
  <c r="AB13" i="307"/>
  <c r="AF13" i="307" s="1"/>
  <c r="AA13" i="307"/>
  <c r="Y13" i="307"/>
  <c r="X13" i="307"/>
  <c r="W13" i="307"/>
  <c r="Z13" i="307" s="1"/>
  <c r="F13" i="307" s="1"/>
  <c r="V13" i="307"/>
  <c r="T13" i="307"/>
  <c r="S13" i="307"/>
  <c r="R13" i="307"/>
  <c r="U13" i="307" s="1"/>
  <c r="Q13" i="307"/>
  <c r="O13" i="307"/>
  <c r="N13" i="307"/>
  <c r="M13" i="307"/>
  <c r="L13" i="307"/>
  <c r="P13" i="307" s="1"/>
  <c r="K13" i="307"/>
  <c r="AI12" i="307"/>
  <c r="AH12" i="307"/>
  <c r="AJ12" i="307" s="1"/>
  <c r="AG12" i="307"/>
  <c r="AF12" i="307"/>
  <c r="AE12" i="307"/>
  <c r="AD12" i="307"/>
  <c r="AC12" i="307"/>
  <c r="AB12" i="307"/>
  <c r="AA12" i="307"/>
  <c r="Z12" i="307"/>
  <c r="F12" i="307" s="1"/>
  <c r="Y12" i="307"/>
  <c r="X12" i="307"/>
  <c r="W12" i="307"/>
  <c r="V12" i="307"/>
  <c r="T12" i="307"/>
  <c r="S12" i="307"/>
  <c r="R12" i="307"/>
  <c r="U12" i="307" s="1"/>
  <c r="Q12" i="307"/>
  <c r="P12" i="307"/>
  <c r="O12" i="307"/>
  <c r="N12" i="307"/>
  <c r="M12" i="307"/>
  <c r="L12" i="307"/>
  <c r="K12" i="307"/>
  <c r="AI11" i="307"/>
  <c r="AH11" i="307"/>
  <c r="AJ11" i="307" s="1"/>
  <c r="AG11" i="307"/>
  <c r="AE11" i="307"/>
  <c r="AD11" i="307"/>
  <c r="AC11" i="307"/>
  <c r="AB11" i="307"/>
  <c r="AA11" i="307"/>
  <c r="Y11" i="307"/>
  <c r="X11" i="307"/>
  <c r="W11" i="307"/>
  <c r="Z11" i="307" s="1"/>
  <c r="F11" i="307" s="1"/>
  <c r="V11" i="307"/>
  <c r="T11" i="307"/>
  <c r="S11" i="307"/>
  <c r="R11" i="307"/>
  <c r="U11" i="307" s="1"/>
  <c r="Q11" i="307"/>
  <c r="O11" i="307"/>
  <c r="N11" i="307"/>
  <c r="M11" i="307"/>
  <c r="L11" i="307"/>
  <c r="K11" i="307"/>
  <c r="AI10" i="307"/>
  <c r="AH10" i="307"/>
  <c r="AJ10" i="307" s="1"/>
  <c r="AG10" i="307"/>
  <c r="AF10" i="307"/>
  <c r="AE10" i="307"/>
  <c r="AD10" i="307"/>
  <c r="AC10" i="307"/>
  <c r="AB10" i="307"/>
  <c r="AA10" i="307"/>
  <c r="Y10" i="307"/>
  <c r="X10" i="307"/>
  <c r="W10" i="307"/>
  <c r="Z10" i="307" s="1"/>
  <c r="F10" i="307" s="1"/>
  <c r="V10" i="307"/>
  <c r="T10" i="307"/>
  <c r="S10" i="307"/>
  <c r="R10" i="307"/>
  <c r="U10" i="307" s="1"/>
  <c r="Q10" i="307"/>
  <c r="P10" i="307"/>
  <c r="O10" i="307"/>
  <c r="N10" i="307"/>
  <c r="M10" i="307"/>
  <c r="L10" i="307"/>
  <c r="K10" i="307"/>
  <c r="AI9" i="307"/>
  <c r="AH9" i="307"/>
  <c r="AJ9" i="307" s="1"/>
  <c r="AG9" i="307"/>
  <c r="AE9" i="307"/>
  <c r="AD9" i="307"/>
  <c r="AC9" i="307"/>
  <c r="AF9" i="307" s="1"/>
  <c r="AB9" i="307"/>
  <c r="AA9" i="307"/>
  <c r="Z9" i="307"/>
  <c r="F9" i="307" s="1"/>
  <c r="Y9" i="307"/>
  <c r="X9" i="307"/>
  <c r="W9" i="307"/>
  <c r="V9" i="307"/>
  <c r="T9" i="307"/>
  <c r="S9" i="307"/>
  <c r="R9" i="307"/>
  <c r="U9" i="307" s="1"/>
  <c r="Q9" i="307"/>
  <c r="P9" i="307"/>
  <c r="O9" i="307"/>
  <c r="N9" i="307"/>
  <c r="M9" i="307"/>
  <c r="L9" i="307"/>
  <c r="K9" i="307"/>
  <c r="AI8" i="307"/>
  <c r="AH8" i="307"/>
  <c r="AJ8" i="307" s="1"/>
  <c r="AG8" i="307"/>
  <c r="AE8" i="307"/>
  <c r="AD8" i="307"/>
  <c r="AC8" i="307"/>
  <c r="AB8" i="307"/>
  <c r="AF8" i="307" s="1"/>
  <c r="AA8" i="307"/>
  <c r="Y8" i="307"/>
  <c r="X8" i="307"/>
  <c r="W8" i="307"/>
  <c r="V8" i="307"/>
  <c r="T8" i="307"/>
  <c r="S8" i="307"/>
  <c r="U8" i="307" s="1"/>
  <c r="R8" i="307"/>
  <c r="Q8" i="307"/>
  <c r="O8" i="307"/>
  <c r="N8" i="307"/>
  <c r="M8" i="307"/>
  <c r="L8" i="307"/>
  <c r="P8" i="307" s="1"/>
  <c r="K8" i="307"/>
  <c r="AI7" i="307"/>
  <c r="AH7" i="307"/>
  <c r="AJ7" i="307" s="1"/>
  <c r="AG7" i="307"/>
  <c r="AE7" i="307"/>
  <c r="AD7" i="307"/>
  <c r="AC7" i="307"/>
  <c r="AB7" i="307"/>
  <c r="AF7" i="307" s="1"/>
  <c r="AA7" i="307"/>
  <c r="Y7" i="307"/>
  <c r="X7" i="307"/>
  <c r="W7" i="307"/>
  <c r="Z7" i="307" s="1"/>
  <c r="F7" i="307" s="1"/>
  <c r="V7" i="307"/>
  <c r="T7" i="307"/>
  <c r="S7" i="307"/>
  <c r="R7" i="307"/>
  <c r="U7" i="307" s="1"/>
  <c r="Q7" i="307"/>
  <c r="O7" i="307"/>
  <c r="N7" i="307"/>
  <c r="M7" i="307"/>
  <c r="L7" i="307"/>
  <c r="P7" i="307" s="1"/>
  <c r="K7" i="307"/>
  <c r="AJ6" i="307"/>
  <c r="AI6" i="307"/>
  <c r="AH6" i="307"/>
  <c r="AG6" i="307"/>
  <c r="AE6" i="307"/>
  <c r="AD6" i="307"/>
  <c r="AC6" i="307"/>
  <c r="AB6" i="307"/>
  <c r="AF6" i="307" s="1"/>
  <c r="AA6" i="307"/>
  <c r="Y6" i="307"/>
  <c r="X6" i="307"/>
  <c r="W6" i="307"/>
  <c r="Z6" i="307" s="1"/>
  <c r="F6" i="307" s="1"/>
  <c r="V6" i="307"/>
  <c r="U6" i="307"/>
  <c r="T6" i="307"/>
  <c r="S6" i="307"/>
  <c r="R6" i="307"/>
  <c r="Q6" i="307"/>
  <c r="O6" i="307"/>
  <c r="N6" i="307"/>
  <c r="M6" i="307"/>
  <c r="L6" i="307"/>
  <c r="P6" i="307" s="1"/>
  <c r="K6" i="307"/>
  <c r="AI5" i="307"/>
  <c r="AH5" i="307"/>
  <c r="AJ5" i="307" s="1"/>
  <c r="AG5" i="307"/>
  <c r="AF5" i="307"/>
  <c r="AE5" i="307"/>
  <c r="AD5" i="307"/>
  <c r="AC5" i="307"/>
  <c r="AB5" i="307"/>
  <c r="AA5" i="307"/>
  <c r="Y5" i="307"/>
  <c r="X5" i="307"/>
  <c r="W5" i="307"/>
  <c r="Z5" i="307" s="1"/>
  <c r="F5" i="307" s="1"/>
  <c r="V5" i="307"/>
  <c r="T5" i="307"/>
  <c r="S5" i="307"/>
  <c r="R5" i="307"/>
  <c r="U5" i="307" s="1"/>
  <c r="Q5" i="307"/>
  <c r="O5" i="307"/>
  <c r="N5" i="307"/>
  <c r="M5" i="307"/>
  <c r="L5" i="307"/>
  <c r="P5" i="307" s="1"/>
  <c r="K5" i="307"/>
  <c r="AI4" i="307"/>
  <c r="AH4" i="307"/>
  <c r="AG4" i="307"/>
  <c r="AJ4" i="307" s="1"/>
  <c r="AE4" i="307"/>
  <c r="AD4" i="307"/>
  <c r="AC4" i="307"/>
  <c r="AB4" i="307"/>
  <c r="AF4" i="307" s="1"/>
  <c r="AA4" i="307"/>
  <c r="Y4" i="307"/>
  <c r="X4" i="307"/>
  <c r="Z4" i="307" s="1"/>
  <c r="F4" i="307" s="1"/>
  <c r="W4" i="307"/>
  <c r="V4" i="307"/>
  <c r="T4" i="307"/>
  <c r="S4" i="307"/>
  <c r="R4" i="307"/>
  <c r="Q4" i="307"/>
  <c r="O4" i="307"/>
  <c r="N4" i="307"/>
  <c r="M4" i="307"/>
  <c r="L4" i="307"/>
  <c r="P4" i="307" s="1"/>
  <c r="K4" i="307"/>
  <c r="F61" i="314"/>
  <c r="F35" i="314"/>
  <c r="F60" i="314"/>
  <c r="F34" i="314"/>
  <c r="F28" i="314"/>
  <c r="F27" i="314"/>
  <c r="F26" i="314"/>
  <c r="F25" i="314"/>
  <c r="F21" i="314"/>
  <c r="F20" i="314"/>
  <c r="F19" i="314"/>
  <c r="F18" i="314"/>
  <c r="F33" i="314"/>
  <c r="F13" i="314"/>
  <c r="F11" i="314"/>
  <c r="F78" i="314"/>
  <c r="F77" i="314"/>
  <c r="F76" i="314"/>
  <c r="F75" i="314"/>
  <c r="F71" i="314"/>
  <c r="F70" i="314"/>
  <c r="F69" i="314"/>
  <c r="F68" i="314"/>
  <c r="F12" i="314"/>
  <c r="F63" i="314"/>
  <c r="F50" i="314"/>
  <c r="F49" i="314"/>
  <c r="F48" i="314"/>
  <c r="F47" i="314"/>
  <c r="F43" i="314"/>
  <c r="F42" i="314"/>
  <c r="F41" i="314"/>
  <c r="F40" i="314"/>
  <c r="F10" i="314"/>
  <c r="F62" i="314"/>
  <c r="F36" i="314"/>
  <c r="F61" i="319"/>
  <c r="F35" i="319"/>
  <c r="F60" i="319"/>
  <c r="F34" i="319"/>
  <c r="F28" i="319"/>
  <c r="F27" i="319"/>
  <c r="F26" i="319"/>
  <c r="F25" i="319"/>
  <c r="F21" i="319"/>
  <c r="F20" i="319"/>
  <c r="F19" i="319"/>
  <c r="F18" i="319"/>
  <c r="F33" i="319"/>
  <c r="F13" i="319"/>
  <c r="F78" i="319"/>
  <c r="F77" i="319"/>
  <c r="F76" i="319"/>
  <c r="F75" i="319"/>
  <c r="F71" i="319"/>
  <c r="F70" i="319"/>
  <c r="F69" i="319"/>
  <c r="F68" i="319"/>
  <c r="F12" i="319"/>
  <c r="F11" i="319"/>
  <c r="F62" i="319"/>
  <c r="F36" i="319"/>
  <c r="F63" i="319"/>
  <c r="F50" i="319"/>
  <c r="F49" i="319"/>
  <c r="F48" i="319"/>
  <c r="F47" i="319"/>
  <c r="F43" i="319"/>
  <c r="F42" i="319"/>
  <c r="F41" i="319"/>
  <c r="F40" i="319"/>
  <c r="F10" i="319"/>
  <c r="D34" i="314"/>
  <c r="D18" i="310"/>
  <c r="E26" i="319"/>
  <c r="E27" i="319"/>
  <c r="D34" i="310"/>
  <c r="E27" i="310"/>
  <c r="E20" i="314"/>
  <c r="D40" i="314"/>
  <c r="E19" i="319"/>
  <c r="E40" i="310"/>
  <c r="D48" i="319"/>
  <c r="E48" i="314"/>
  <c r="E41" i="314"/>
  <c r="E34" i="314"/>
  <c r="D41" i="314"/>
  <c r="D34" i="319"/>
  <c r="E47" i="310"/>
  <c r="E20" i="310"/>
  <c r="D25" i="314"/>
  <c r="D20" i="319"/>
  <c r="D25" i="310"/>
  <c r="F48" i="310"/>
  <c r="D47" i="310"/>
  <c r="E33" i="319"/>
  <c r="E25" i="310"/>
  <c r="E20" i="319"/>
  <c r="E11" i="319"/>
  <c r="F41" i="310"/>
  <c r="E18" i="319"/>
  <c r="D43" i="310"/>
  <c r="E33" i="310"/>
  <c r="D48" i="314"/>
  <c r="E40" i="314"/>
  <c r="D18" i="314"/>
  <c r="D33" i="314"/>
  <c r="D42" i="319"/>
  <c r="D18" i="319"/>
  <c r="D47" i="319"/>
  <c r="E41" i="319"/>
  <c r="D20" i="310"/>
  <c r="E25" i="314"/>
  <c r="D33" i="319"/>
  <c r="E12" i="319"/>
  <c r="F47" i="310"/>
  <c r="E43" i="314"/>
  <c r="F21" i="310"/>
  <c r="D27" i="310"/>
  <c r="D33" i="310"/>
  <c r="F20" i="310"/>
  <c r="F18" i="310"/>
  <c r="D41" i="310"/>
  <c r="E21" i="319"/>
  <c r="E47" i="314"/>
  <c r="F33" i="310"/>
  <c r="D21" i="310"/>
  <c r="E18" i="314"/>
  <c r="D21" i="314"/>
  <c r="E13" i="319"/>
  <c r="E28" i="319"/>
  <c r="E41" i="310"/>
  <c r="D26" i="314"/>
  <c r="F25" i="310"/>
  <c r="E47" i="319"/>
  <c r="D20" i="314"/>
  <c r="E33" i="314"/>
  <c r="E21" i="314"/>
  <c r="E40" i="319"/>
  <c r="D48" i="310"/>
  <c r="F34" i="310"/>
  <c r="D25" i="319"/>
  <c r="F40" i="310"/>
  <c r="D21" i="319"/>
  <c r="E26" i="314"/>
  <c r="D43" i="319"/>
  <c r="E48" i="310"/>
  <c r="E48" i="319"/>
  <c r="E43" i="319"/>
  <c r="E10" i="319"/>
  <c r="D40" i="319"/>
  <c r="E34" i="310"/>
  <c r="E25" i="319"/>
  <c r="D47" i="314"/>
  <c r="D43" i="314"/>
  <c r="E18" i="310"/>
  <c r="D40" i="310"/>
  <c r="D61" i="313" l="1"/>
  <c r="D48" i="313"/>
  <c r="AJ22" i="308"/>
  <c r="AF22" i="308"/>
  <c r="D57" i="308"/>
  <c r="U19" i="307"/>
  <c r="Z14" i="321"/>
  <c r="F14" i="321" s="1"/>
  <c r="P13" i="321"/>
  <c r="P11" i="321"/>
  <c r="Z13" i="322"/>
  <c r="F13" i="322" s="1"/>
  <c r="AF13" i="322"/>
  <c r="Z12" i="322"/>
  <c r="F12" i="322" s="1"/>
  <c r="U11" i="322"/>
  <c r="P7" i="322"/>
  <c r="Z5" i="322"/>
  <c r="F5" i="322" s="1"/>
  <c r="AJ15" i="322"/>
  <c r="F15" i="322" s="1"/>
  <c r="U12" i="322"/>
  <c r="Z11" i="322"/>
  <c r="F11" i="322" s="1"/>
  <c r="U8" i="322"/>
  <c r="AF7" i="322"/>
  <c r="AF5" i="322"/>
  <c r="U4" i="322"/>
  <c r="C47" i="322"/>
  <c r="G47" i="322" s="1"/>
  <c r="D48" i="322"/>
  <c r="D61" i="322"/>
  <c r="P14" i="321"/>
  <c r="U14" i="321"/>
  <c r="AJ9" i="321"/>
  <c r="AF7" i="321"/>
  <c r="AJ7" i="321"/>
  <c r="P6" i="321"/>
  <c r="Z6" i="321"/>
  <c r="F6" i="321" s="1"/>
  <c r="U6" i="321"/>
  <c r="AF6" i="321"/>
  <c r="Z5" i="321"/>
  <c r="F5" i="321" s="1"/>
  <c r="G54" i="321"/>
  <c r="C47" i="321"/>
  <c r="C66" i="321" s="1"/>
  <c r="D48" i="321"/>
  <c r="D61" i="321"/>
  <c r="AJ16" i="321"/>
  <c r="F16" i="321" s="1"/>
  <c r="AJ15" i="321"/>
  <c r="F15" i="321" s="1"/>
  <c r="P12" i="321"/>
  <c r="U11" i="321"/>
  <c r="AF11" i="321"/>
  <c r="Z9" i="321"/>
  <c r="F9" i="321" s="1"/>
  <c r="U8" i="321"/>
  <c r="Z7" i="321"/>
  <c r="F7" i="321" s="1"/>
  <c r="AF5" i="321"/>
  <c r="U16" i="321"/>
  <c r="P15" i="321"/>
  <c r="AF15" i="321"/>
  <c r="AJ14" i="321"/>
  <c r="Z13" i="321"/>
  <c r="F13" i="321" s="1"/>
  <c r="AF13" i="321"/>
  <c r="Z12" i="321"/>
  <c r="F12" i="321" s="1"/>
  <c r="U12" i="321"/>
  <c r="AF12" i="321"/>
  <c r="P7" i="321"/>
  <c r="P5" i="321"/>
  <c r="F17" i="321"/>
  <c r="D61" i="318"/>
  <c r="C47" i="318"/>
  <c r="C66" i="318" s="1"/>
  <c r="D48" i="318"/>
  <c r="AF17" i="318"/>
  <c r="U15" i="318"/>
  <c r="AJ7" i="318"/>
  <c r="AF15" i="318"/>
  <c r="P14" i="318"/>
  <c r="F14" i="318" s="1"/>
  <c r="P6" i="318"/>
  <c r="F6" i="318" s="1"/>
  <c r="C61" i="318"/>
  <c r="C47" i="317"/>
  <c r="G47" i="317" s="1"/>
  <c r="D61" i="317"/>
  <c r="D48" i="317"/>
  <c r="Z16" i="317"/>
  <c r="U7" i="317"/>
  <c r="AF6" i="317"/>
  <c r="AF15" i="317"/>
  <c r="P14" i="317"/>
  <c r="F14" i="317" s="1"/>
  <c r="P13" i="317"/>
  <c r="F13" i="317" s="1"/>
  <c r="Z12" i="317"/>
  <c r="U11" i="317"/>
  <c r="AF11" i="317"/>
  <c r="P11" i="317"/>
  <c r="F11" i="317" s="1"/>
  <c r="P10" i="317"/>
  <c r="F10" i="317" s="1"/>
  <c r="Z9" i="317"/>
  <c r="P9" i="317"/>
  <c r="F9" i="317" s="1"/>
  <c r="U4" i="317"/>
  <c r="C61" i="317"/>
  <c r="D48" i="316"/>
  <c r="D61" i="316"/>
  <c r="D62" i="316"/>
  <c r="D66" i="316"/>
  <c r="D69" i="316" s="1"/>
  <c r="AF13" i="316"/>
  <c r="AF14" i="316"/>
  <c r="Z13" i="316"/>
  <c r="P13" i="316"/>
  <c r="F13" i="316" s="1"/>
  <c r="P12" i="316"/>
  <c r="F12" i="316" s="1"/>
  <c r="U12" i="316"/>
  <c r="AF12" i="316"/>
  <c r="U9" i="316"/>
  <c r="AF9" i="316"/>
  <c r="C47" i="316"/>
  <c r="C66" i="316" s="1"/>
  <c r="C55" i="315"/>
  <c r="G55" i="315" s="1"/>
  <c r="D48" i="315"/>
  <c r="U4" i="315"/>
  <c r="P13" i="315"/>
  <c r="F13" i="315" s="1"/>
  <c r="C57" i="315" s="1"/>
  <c r="E57" i="315" s="1"/>
  <c r="P11" i="315"/>
  <c r="F11" i="315" s="1"/>
  <c r="U11" i="315"/>
  <c r="AF10" i="315"/>
  <c r="E48" i="315"/>
  <c r="E49" i="321"/>
  <c r="D56" i="321"/>
  <c r="E49" i="322"/>
  <c r="D56" i="322"/>
  <c r="E56" i="321"/>
  <c r="E61" i="321"/>
  <c r="E56" i="322"/>
  <c r="E61" i="322"/>
  <c r="G54" i="322"/>
  <c r="D62" i="321"/>
  <c r="C55" i="322"/>
  <c r="G55" i="322" s="1"/>
  <c r="D62" i="322"/>
  <c r="E48" i="321"/>
  <c r="E48" i="322"/>
  <c r="D66" i="321"/>
  <c r="D66" i="322"/>
  <c r="C56" i="321"/>
  <c r="G56" i="321" s="1"/>
  <c r="C56" i="322"/>
  <c r="G56" i="322" s="1"/>
  <c r="C33" i="319"/>
  <c r="C18" i="319"/>
  <c r="C25" i="319"/>
  <c r="C40" i="319"/>
  <c r="C47" i="319"/>
  <c r="C48" i="319"/>
  <c r="C49" i="317"/>
  <c r="C66" i="317"/>
  <c r="C48" i="317"/>
  <c r="C48" i="318"/>
  <c r="G48" i="318" s="1"/>
  <c r="G47" i="318"/>
  <c r="C57" i="318"/>
  <c r="E49" i="318"/>
  <c r="E56" i="317"/>
  <c r="E61" i="317"/>
  <c r="E56" i="318"/>
  <c r="E61" i="318"/>
  <c r="E49" i="317"/>
  <c r="D56" i="318"/>
  <c r="G54" i="317"/>
  <c r="G54" i="318"/>
  <c r="D62" i="317"/>
  <c r="C55" i="318"/>
  <c r="D62" i="318"/>
  <c r="E48" i="317"/>
  <c r="D55" i="317"/>
  <c r="E48" i="318"/>
  <c r="D66" i="317"/>
  <c r="D66" i="318"/>
  <c r="C56" i="317"/>
  <c r="C56" i="318"/>
  <c r="C57" i="316"/>
  <c r="C56" i="316"/>
  <c r="G56" i="316" s="1"/>
  <c r="E49" i="316"/>
  <c r="D56" i="316"/>
  <c r="G47" i="316"/>
  <c r="E56" i="316"/>
  <c r="E61" i="316"/>
  <c r="C48" i="316"/>
  <c r="G48" i="316" s="1"/>
  <c r="C49" i="316"/>
  <c r="G49" i="316" s="1"/>
  <c r="C47" i="315"/>
  <c r="D66" i="315"/>
  <c r="D49" i="315"/>
  <c r="C56" i="315"/>
  <c r="G56" i="315" s="1"/>
  <c r="D61" i="315"/>
  <c r="E56" i="315"/>
  <c r="E61" i="315"/>
  <c r="G54" i="313"/>
  <c r="D62" i="313"/>
  <c r="U16" i="313"/>
  <c r="P7" i="313"/>
  <c r="Z7" i="313"/>
  <c r="Z4" i="313"/>
  <c r="U14" i="313"/>
  <c r="Z14" i="313"/>
  <c r="AJ14" i="313"/>
  <c r="F14" i="313" s="1"/>
  <c r="AJ11" i="313"/>
  <c r="F11" i="313" s="1"/>
  <c r="AJ9" i="313"/>
  <c r="F9" i="313" s="1"/>
  <c r="Z9" i="313"/>
  <c r="AJ7" i="313"/>
  <c r="F7" i="313" s="1"/>
  <c r="U7" i="313"/>
  <c r="AF7" i="313"/>
  <c r="AJ6" i="313"/>
  <c r="F6" i="313" s="1"/>
  <c r="P5" i="313"/>
  <c r="U5" i="313"/>
  <c r="AF5" i="313"/>
  <c r="U4" i="313"/>
  <c r="AF4" i="313"/>
  <c r="G54" i="312"/>
  <c r="D62" i="312"/>
  <c r="D48" i="312"/>
  <c r="D61" i="312"/>
  <c r="P13" i="312"/>
  <c r="Z9" i="312"/>
  <c r="AJ9" i="312"/>
  <c r="F9" i="312" s="1"/>
  <c r="Z8" i="312"/>
  <c r="P7" i="312"/>
  <c r="U6" i="312"/>
  <c r="Z16" i="312"/>
  <c r="U16" i="312"/>
  <c r="AF16" i="312"/>
  <c r="AF13" i="312"/>
  <c r="Z13" i="312"/>
  <c r="U11" i="312"/>
  <c r="P11" i="312"/>
  <c r="AF10" i="312"/>
  <c r="U8" i="312"/>
  <c r="AJ7" i="312"/>
  <c r="AJ6" i="312"/>
  <c r="F6" i="312" s="1"/>
  <c r="U4" i="312"/>
  <c r="AF4" i="312"/>
  <c r="F7" i="312"/>
  <c r="C33" i="314"/>
  <c r="C18" i="314"/>
  <c r="C25" i="314"/>
  <c r="C26" i="314"/>
  <c r="C34" i="314"/>
  <c r="K34" i="314" s="1"/>
  <c r="C40" i="314"/>
  <c r="C47" i="314"/>
  <c r="C48" i="314"/>
  <c r="C47" i="312"/>
  <c r="D66" i="312"/>
  <c r="C47" i="313"/>
  <c r="D66" i="313"/>
  <c r="C56" i="312"/>
  <c r="C56" i="313"/>
  <c r="E49" i="312"/>
  <c r="D56" i="312"/>
  <c r="E49" i="313"/>
  <c r="D56" i="313"/>
  <c r="E56" i="312"/>
  <c r="E61" i="312"/>
  <c r="E56" i="313"/>
  <c r="E61" i="313"/>
  <c r="AJ22" i="309"/>
  <c r="P17" i="309"/>
  <c r="AJ15" i="309"/>
  <c r="AF11" i="309"/>
  <c r="P22" i="309"/>
  <c r="AF22" i="309"/>
  <c r="U19" i="309"/>
  <c r="U18" i="309"/>
  <c r="Z17" i="309"/>
  <c r="F17" i="309" s="1"/>
  <c r="U15" i="309"/>
  <c r="Z12" i="309"/>
  <c r="F12" i="309" s="1"/>
  <c r="D57" i="309" s="1"/>
  <c r="D62" i="309" s="1"/>
  <c r="P11" i="309"/>
  <c r="P4" i="309"/>
  <c r="D61" i="309"/>
  <c r="D48" i="309"/>
  <c r="D56" i="308"/>
  <c r="D48" i="308"/>
  <c r="D61" i="308"/>
  <c r="AF26" i="308"/>
  <c r="U20" i="308"/>
  <c r="AF20" i="308"/>
  <c r="Z12" i="308"/>
  <c r="F12" i="308" s="1"/>
  <c r="U7" i="308"/>
  <c r="Z5" i="308"/>
  <c r="F5" i="308" s="1"/>
  <c r="P26" i="308"/>
  <c r="P22" i="308"/>
  <c r="AJ19" i="308"/>
  <c r="U19" i="308"/>
  <c r="U16" i="308"/>
  <c r="Z8" i="308"/>
  <c r="F8" i="308" s="1"/>
  <c r="D50" i="308" s="1"/>
  <c r="AJ7" i="308"/>
  <c r="D48" i="307"/>
  <c r="D61" i="307"/>
  <c r="P21" i="307"/>
  <c r="AJ19" i="307"/>
  <c r="U15" i="307"/>
  <c r="AF11" i="307"/>
  <c r="AF23" i="307"/>
  <c r="P11" i="307"/>
  <c r="Z8" i="307"/>
  <c r="F8" i="307" s="1"/>
  <c r="U4" i="307"/>
  <c r="F22" i="307"/>
  <c r="C57" i="307" s="1"/>
  <c r="E57" i="307" s="1"/>
  <c r="C33" i="310"/>
  <c r="C18" i="310"/>
  <c r="C25" i="310"/>
  <c r="C34" i="310"/>
  <c r="K34" i="310" s="1"/>
  <c r="C40" i="310"/>
  <c r="C47" i="310"/>
  <c r="C48" i="310"/>
  <c r="E61" i="309"/>
  <c r="E61" i="307"/>
  <c r="C57" i="309"/>
  <c r="C47" i="309"/>
  <c r="C61" i="309" s="1"/>
  <c r="E48" i="309"/>
  <c r="C47" i="308"/>
  <c r="C61" i="308" s="1"/>
  <c r="E48" i="308"/>
  <c r="C47" i="307"/>
  <c r="E48" i="307"/>
  <c r="E61" i="308"/>
  <c r="D56" i="309"/>
  <c r="D56" i="307"/>
  <c r="E49" i="309"/>
  <c r="E56" i="307"/>
  <c r="E56" i="308"/>
  <c r="E56" i="309"/>
  <c r="G54" i="307"/>
  <c r="G54" i="308"/>
  <c r="G54" i="309"/>
  <c r="D62" i="307"/>
  <c r="D66" i="307"/>
  <c r="D66" i="308"/>
  <c r="D66" i="309"/>
  <c r="C56" i="307"/>
  <c r="C56" i="308"/>
  <c r="C56" i="309"/>
  <c r="J78" i="306"/>
  <c r="I78" i="306"/>
  <c r="H78" i="306"/>
  <c r="G78" i="306"/>
  <c r="F78" i="306"/>
  <c r="J77" i="306"/>
  <c r="I77" i="306"/>
  <c r="H77" i="306"/>
  <c r="G77" i="306"/>
  <c r="F77" i="306"/>
  <c r="J76" i="306"/>
  <c r="I76" i="306"/>
  <c r="H76" i="306"/>
  <c r="G76" i="306"/>
  <c r="F76" i="306"/>
  <c r="J75" i="306"/>
  <c r="I75" i="306"/>
  <c r="H75" i="306"/>
  <c r="G75" i="306"/>
  <c r="F75" i="306"/>
  <c r="J74" i="306"/>
  <c r="I74" i="306"/>
  <c r="H74" i="306"/>
  <c r="G74" i="306"/>
  <c r="F74" i="306"/>
  <c r="E74" i="306"/>
  <c r="D74" i="306"/>
  <c r="C74" i="306"/>
  <c r="J71" i="306"/>
  <c r="I71" i="306"/>
  <c r="H71" i="306"/>
  <c r="G71" i="306"/>
  <c r="F71" i="306"/>
  <c r="J70" i="306"/>
  <c r="I70" i="306"/>
  <c r="H70" i="306"/>
  <c r="G70" i="306"/>
  <c r="F70" i="306"/>
  <c r="J69" i="306"/>
  <c r="I69" i="306"/>
  <c r="H69" i="306"/>
  <c r="G69" i="306"/>
  <c r="F69" i="306"/>
  <c r="J68" i="306"/>
  <c r="I68" i="306"/>
  <c r="H68" i="306"/>
  <c r="G68" i="306"/>
  <c r="F68" i="306"/>
  <c r="J67" i="306"/>
  <c r="I67" i="306"/>
  <c r="H67" i="306"/>
  <c r="G67" i="306"/>
  <c r="F67" i="306"/>
  <c r="E67" i="306"/>
  <c r="D67" i="306"/>
  <c r="C67" i="306"/>
  <c r="J63" i="306"/>
  <c r="I63" i="306"/>
  <c r="H63" i="306"/>
  <c r="G63" i="306"/>
  <c r="F63" i="306"/>
  <c r="J62" i="306"/>
  <c r="I62" i="306"/>
  <c r="H62" i="306"/>
  <c r="G62" i="306"/>
  <c r="F62" i="306"/>
  <c r="J61" i="306"/>
  <c r="I61" i="306"/>
  <c r="H61" i="306"/>
  <c r="G61" i="306"/>
  <c r="F61" i="306"/>
  <c r="J60" i="306"/>
  <c r="I60" i="306"/>
  <c r="H60" i="306"/>
  <c r="G60" i="306"/>
  <c r="F60" i="306"/>
  <c r="J59" i="306"/>
  <c r="I59" i="306"/>
  <c r="H59" i="306"/>
  <c r="G59" i="306"/>
  <c r="F59" i="306"/>
  <c r="E59" i="306"/>
  <c r="D59" i="306"/>
  <c r="J50" i="306"/>
  <c r="I50" i="306"/>
  <c r="H50" i="306"/>
  <c r="G50" i="306"/>
  <c r="F50" i="306"/>
  <c r="J49" i="306"/>
  <c r="I49" i="306"/>
  <c r="H49" i="306"/>
  <c r="G49" i="306"/>
  <c r="F49" i="306"/>
  <c r="J48" i="306"/>
  <c r="I48" i="306"/>
  <c r="H48" i="306"/>
  <c r="G48" i="306"/>
  <c r="F48" i="306"/>
  <c r="J47" i="306"/>
  <c r="I47" i="306"/>
  <c r="H47" i="306"/>
  <c r="G47" i="306"/>
  <c r="F47" i="306"/>
  <c r="J46" i="306"/>
  <c r="I46" i="306"/>
  <c r="H46" i="306"/>
  <c r="G46" i="306"/>
  <c r="F46" i="306"/>
  <c r="E46" i="306"/>
  <c r="D46" i="306"/>
  <c r="C46" i="306"/>
  <c r="J43" i="306"/>
  <c r="I43" i="306"/>
  <c r="H43" i="306"/>
  <c r="G43" i="306"/>
  <c r="F43" i="306"/>
  <c r="J42" i="306"/>
  <c r="I42" i="306"/>
  <c r="H42" i="306"/>
  <c r="G42" i="306"/>
  <c r="F42" i="306"/>
  <c r="J41" i="306"/>
  <c r="I41" i="306"/>
  <c r="H41" i="306"/>
  <c r="G41" i="306"/>
  <c r="F41" i="306"/>
  <c r="J40" i="306"/>
  <c r="I40" i="306"/>
  <c r="H40" i="306"/>
  <c r="G40" i="306"/>
  <c r="F40" i="306"/>
  <c r="J39" i="306"/>
  <c r="I39" i="306"/>
  <c r="H39" i="306"/>
  <c r="G39" i="306"/>
  <c r="F39" i="306"/>
  <c r="E39" i="306"/>
  <c r="D39" i="306"/>
  <c r="C39" i="306"/>
  <c r="J36" i="306"/>
  <c r="I36" i="306"/>
  <c r="H36" i="306"/>
  <c r="G36" i="306"/>
  <c r="F36" i="306"/>
  <c r="J35" i="306"/>
  <c r="I35" i="306"/>
  <c r="H35" i="306"/>
  <c r="G35" i="306"/>
  <c r="F35" i="306"/>
  <c r="J34" i="306"/>
  <c r="I34" i="306"/>
  <c r="H34" i="306"/>
  <c r="G34" i="306"/>
  <c r="F34" i="306"/>
  <c r="J33" i="306"/>
  <c r="I33" i="306"/>
  <c r="H33" i="306"/>
  <c r="G33" i="306"/>
  <c r="F33" i="306"/>
  <c r="J32" i="306"/>
  <c r="I32" i="306"/>
  <c r="H32" i="306"/>
  <c r="G32" i="306"/>
  <c r="F32" i="306"/>
  <c r="E32" i="306"/>
  <c r="D32" i="306"/>
  <c r="J28" i="306"/>
  <c r="I28" i="306"/>
  <c r="H28" i="306"/>
  <c r="G28" i="306"/>
  <c r="F28" i="306"/>
  <c r="J27" i="306"/>
  <c r="I27" i="306"/>
  <c r="H27" i="306"/>
  <c r="G27" i="306"/>
  <c r="F27" i="306"/>
  <c r="J26" i="306"/>
  <c r="I26" i="306"/>
  <c r="H26" i="306"/>
  <c r="G26" i="306"/>
  <c r="F26" i="306"/>
  <c r="J25" i="306"/>
  <c r="I25" i="306"/>
  <c r="H25" i="306"/>
  <c r="G25" i="306"/>
  <c r="F25" i="306"/>
  <c r="J24" i="306"/>
  <c r="I24" i="306"/>
  <c r="H24" i="306"/>
  <c r="G24" i="306"/>
  <c r="F24" i="306"/>
  <c r="E24" i="306"/>
  <c r="D24" i="306"/>
  <c r="C24" i="306"/>
  <c r="J21" i="306"/>
  <c r="I21" i="306"/>
  <c r="H21" i="306"/>
  <c r="G21" i="306"/>
  <c r="F21" i="306"/>
  <c r="J20" i="306"/>
  <c r="I20" i="306"/>
  <c r="H20" i="306"/>
  <c r="G20" i="306"/>
  <c r="F20" i="306"/>
  <c r="J19" i="306"/>
  <c r="I19" i="306"/>
  <c r="H19" i="306"/>
  <c r="G19" i="306"/>
  <c r="F19" i="306"/>
  <c r="J18" i="306"/>
  <c r="I18" i="306"/>
  <c r="H18" i="306"/>
  <c r="G18" i="306"/>
  <c r="F18" i="306"/>
  <c r="J17" i="306"/>
  <c r="I17" i="306"/>
  <c r="H17" i="306"/>
  <c r="G17" i="306"/>
  <c r="F17" i="306"/>
  <c r="E17" i="306"/>
  <c r="D17" i="306"/>
  <c r="C17" i="306"/>
  <c r="J13" i="306"/>
  <c r="I13" i="306"/>
  <c r="H13" i="306"/>
  <c r="G13" i="306"/>
  <c r="F13" i="306"/>
  <c r="J12" i="306"/>
  <c r="I12" i="306"/>
  <c r="H12" i="306"/>
  <c r="G12" i="306"/>
  <c r="F12" i="306"/>
  <c r="J11" i="306"/>
  <c r="I11" i="306"/>
  <c r="H11" i="306"/>
  <c r="G11" i="306"/>
  <c r="F11" i="306"/>
  <c r="J10" i="306"/>
  <c r="I10" i="306"/>
  <c r="H10" i="306"/>
  <c r="G10" i="306"/>
  <c r="F10" i="306"/>
  <c r="J9" i="306"/>
  <c r="I9" i="306"/>
  <c r="H9" i="306"/>
  <c r="G9" i="306"/>
  <c r="F9" i="306"/>
  <c r="E9" i="306"/>
  <c r="D9" i="306"/>
  <c r="A5" i="306"/>
  <c r="E54" i="305"/>
  <c r="E55" i="305" s="1"/>
  <c r="D54" i="305"/>
  <c r="D56" i="305" s="1"/>
  <c r="C54" i="305"/>
  <c r="C55" i="305" s="1"/>
  <c r="G55" i="305" s="1"/>
  <c r="E47" i="305"/>
  <c r="E49" i="305" s="1"/>
  <c r="D47" i="305"/>
  <c r="AJ43" i="305"/>
  <c r="AI43" i="305"/>
  <c r="AH43" i="305"/>
  <c r="AG43" i="305"/>
  <c r="AF43" i="305"/>
  <c r="AE43" i="305"/>
  <c r="AD43" i="305"/>
  <c r="AC43" i="305"/>
  <c r="AB43" i="305"/>
  <c r="AA43" i="305"/>
  <c r="Z43" i="305"/>
  <c r="Y43" i="305"/>
  <c r="X43" i="305"/>
  <c r="W43" i="305"/>
  <c r="V43" i="305"/>
  <c r="U43" i="305"/>
  <c r="T43" i="305"/>
  <c r="S43" i="305"/>
  <c r="R43" i="305"/>
  <c r="Q43" i="305"/>
  <c r="P43" i="305"/>
  <c r="O43" i="305"/>
  <c r="N43" i="305"/>
  <c r="M43" i="305"/>
  <c r="L43" i="305"/>
  <c r="K43" i="305"/>
  <c r="F43" i="305"/>
  <c r="AJ42" i="305"/>
  <c r="AI42" i="305"/>
  <c r="AH42" i="305"/>
  <c r="AG42" i="305"/>
  <c r="AF42" i="305"/>
  <c r="AE42" i="305"/>
  <c r="AD42" i="305"/>
  <c r="AC42" i="305"/>
  <c r="AB42" i="305"/>
  <c r="AA42" i="305"/>
  <c r="Z42" i="305"/>
  <c r="Y42" i="305"/>
  <c r="X42" i="305"/>
  <c r="W42" i="305"/>
  <c r="V42" i="305"/>
  <c r="U42" i="305"/>
  <c r="T42" i="305"/>
  <c r="S42" i="305"/>
  <c r="R42" i="305"/>
  <c r="Q42" i="305"/>
  <c r="P42" i="305"/>
  <c r="O42" i="305"/>
  <c r="N42" i="305"/>
  <c r="M42" i="305"/>
  <c r="L42" i="305"/>
  <c r="K42" i="305"/>
  <c r="F42" i="305"/>
  <c r="AJ41" i="305"/>
  <c r="AI41" i="305"/>
  <c r="AH41" i="305"/>
  <c r="AG41" i="305"/>
  <c r="AF41" i="305"/>
  <c r="AE41" i="305"/>
  <c r="AD41" i="305"/>
  <c r="AC41" i="305"/>
  <c r="AB41" i="305"/>
  <c r="AA41" i="305"/>
  <c r="Z41" i="305"/>
  <c r="Y41" i="305"/>
  <c r="X41" i="305"/>
  <c r="W41" i="305"/>
  <c r="V41" i="305"/>
  <c r="U41" i="305"/>
  <c r="T41" i="305"/>
  <c r="S41" i="305"/>
  <c r="R41" i="305"/>
  <c r="Q41" i="305"/>
  <c r="P41" i="305"/>
  <c r="O41" i="305"/>
  <c r="N41" i="305"/>
  <c r="M41" i="305"/>
  <c r="L41" i="305"/>
  <c r="K41" i="305"/>
  <c r="F41" i="305"/>
  <c r="AJ40" i="305"/>
  <c r="AI40" i="305"/>
  <c r="AH40" i="305"/>
  <c r="AG40" i="305"/>
  <c r="AF40" i="305"/>
  <c r="AE40" i="305"/>
  <c r="AD40" i="305"/>
  <c r="AC40" i="305"/>
  <c r="AB40" i="305"/>
  <c r="AA40" i="305"/>
  <c r="Z40" i="305"/>
  <c r="Y40" i="305"/>
  <c r="X40" i="305"/>
  <c r="W40" i="305"/>
  <c r="V40" i="305"/>
  <c r="U40" i="305"/>
  <c r="T40" i="305"/>
  <c r="S40" i="305"/>
  <c r="R40" i="305"/>
  <c r="Q40" i="305"/>
  <c r="P40" i="305"/>
  <c r="O40" i="305"/>
  <c r="N40" i="305"/>
  <c r="M40" i="305"/>
  <c r="L40" i="305"/>
  <c r="K40" i="305"/>
  <c r="F40" i="305"/>
  <c r="AJ39" i="305"/>
  <c r="AI39" i="305"/>
  <c r="AH39" i="305"/>
  <c r="AG39" i="305"/>
  <c r="AF39" i="305"/>
  <c r="AE39" i="305"/>
  <c r="AD39" i="305"/>
  <c r="AC39" i="305"/>
  <c r="AB39" i="305"/>
  <c r="AA39" i="305"/>
  <c r="Z39" i="305"/>
  <c r="Y39" i="305"/>
  <c r="X39" i="305"/>
  <c r="W39" i="305"/>
  <c r="V39" i="305"/>
  <c r="U39" i="305"/>
  <c r="T39" i="305"/>
  <c r="S39" i="305"/>
  <c r="R39" i="305"/>
  <c r="Q39" i="305"/>
  <c r="P39" i="305"/>
  <c r="O39" i="305"/>
  <c r="N39" i="305"/>
  <c r="M39" i="305"/>
  <c r="L39" i="305"/>
  <c r="K39" i="305"/>
  <c r="F39" i="305"/>
  <c r="AJ38" i="305"/>
  <c r="AI38" i="305"/>
  <c r="AH38" i="305"/>
  <c r="AG38" i="305"/>
  <c r="AF38" i="305"/>
  <c r="AE38" i="305"/>
  <c r="AD38" i="305"/>
  <c r="AC38" i="305"/>
  <c r="AB38" i="305"/>
  <c r="AA38" i="305"/>
  <c r="Z38" i="305"/>
  <c r="Y38" i="305"/>
  <c r="X38" i="305"/>
  <c r="W38" i="305"/>
  <c r="V38" i="305"/>
  <c r="U38" i="305"/>
  <c r="T38" i="305"/>
  <c r="S38" i="305"/>
  <c r="R38" i="305"/>
  <c r="Q38" i="305"/>
  <c r="P38" i="305"/>
  <c r="O38" i="305"/>
  <c r="N38" i="305"/>
  <c r="M38" i="305"/>
  <c r="L38" i="305"/>
  <c r="K38" i="305"/>
  <c r="F38" i="305"/>
  <c r="AJ37" i="305"/>
  <c r="AI37" i="305"/>
  <c r="AH37" i="305"/>
  <c r="AG37" i="305"/>
  <c r="AF37" i="305"/>
  <c r="AE37" i="305"/>
  <c r="AD37" i="305"/>
  <c r="AC37" i="305"/>
  <c r="AB37" i="305"/>
  <c r="AA37" i="305"/>
  <c r="Z37" i="305"/>
  <c r="Y37" i="305"/>
  <c r="X37" i="305"/>
  <c r="W37" i="305"/>
  <c r="V37" i="305"/>
  <c r="U37" i="305"/>
  <c r="T37" i="305"/>
  <c r="S37" i="305"/>
  <c r="R37" i="305"/>
  <c r="Q37" i="305"/>
  <c r="P37" i="305"/>
  <c r="O37" i="305"/>
  <c r="N37" i="305"/>
  <c r="M37" i="305"/>
  <c r="L37" i="305"/>
  <c r="K37" i="305"/>
  <c r="F37" i="305"/>
  <c r="AJ36" i="305"/>
  <c r="AI36" i="305"/>
  <c r="AH36" i="305"/>
  <c r="AG36" i="305"/>
  <c r="AF36" i="305"/>
  <c r="AE36" i="305"/>
  <c r="AD36" i="305"/>
  <c r="AC36" i="305"/>
  <c r="AB36" i="305"/>
  <c r="AA36" i="305"/>
  <c r="Z36" i="305"/>
  <c r="Y36" i="305"/>
  <c r="X36" i="305"/>
  <c r="W36" i="305"/>
  <c r="V36" i="305"/>
  <c r="U36" i="305"/>
  <c r="T36" i="305"/>
  <c r="S36" i="305"/>
  <c r="R36" i="305"/>
  <c r="Q36" i="305"/>
  <c r="P36" i="305"/>
  <c r="O36" i="305"/>
  <c r="N36" i="305"/>
  <c r="M36" i="305"/>
  <c r="L36" i="305"/>
  <c r="K36" i="305"/>
  <c r="F36" i="305"/>
  <c r="AJ35" i="305"/>
  <c r="AI35" i="305"/>
  <c r="AH35" i="305"/>
  <c r="AG35" i="305"/>
  <c r="AF35" i="305"/>
  <c r="AE35" i="305"/>
  <c r="AD35" i="305"/>
  <c r="AC35" i="305"/>
  <c r="AB35" i="305"/>
  <c r="AA35" i="305"/>
  <c r="Z35" i="305"/>
  <c r="Y35" i="305"/>
  <c r="X35" i="305"/>
  <c r="W35" i="305"/>
  <c r="V35" i="305"/>
  <c r="U35" i="305"/>
  <c r="T35" i="305"/>
  <c r="S35" i="305"/>
  <c r="R35" i="305"/>
  <c r="Q35" i="305"/>
  <c r="P35" i="305"/>
  <c r="O35" i="305"/>
  <c r="N35" i="305"/>
  <c r="M35" i="305"/>
  <c r="L35" i="305"/>
  <c r="K35" i="305"/>
  <c r="F35" i="305"/>
  <c r="AJ34" i="305"/>
  <c r="AI34" i="305"/>
  <c r="AH34" i="305"/>
  <c r="AG34" i="305"/>
  <c r="AF34" i="305"/>
  <c r="AE34" i="305"/>
  <c r="AD34" i="305"/>
  <c r="AC34" i="305"/>
  <c r="AB34" i="305"/>
  <c r="AA34" i="305"/>
  <c r="Z34" i="305"/>
  <c r="Y34" i="305"/>
  <c r="X34" i="305"/>
  <c r="W34" i="305"/>
  <c r="V34" i="305"/>
  <c r="U34" i="305"/>
  <c r="T34" i="305"/>
  <c r="S34" i="305"/>
  <c r="R34" i="305"/>
  <c r="Q34" i="305"/>
  <c r="P34" i="305"/>
  <c r="O34" i="305"/>
  <c r="N34" i="305"/>
  <c r="M34" i="305"/>
  <c r="L34" i="305"/>
  <c r="K34" i="305"/>
  <c r="F34" i="305"/>
  <c r="AJ33" i="305"/>
  <c r="AI33" i="305"/>
  <c r="AH33" i="305"/>
  <c r="AG33" i="305"/>
  <c r="AF33" i="305"/>
  <c r="AE33" i="305"/>
  <c r="AD33" i="305"/>
  <c r="AC33" i="305"/>
  <c r="AB33" i="305"/>
  <c r="AA33" i="305"/>
  <c r="Z33" i="305"/>
  <c r="Y33" i="305"/>
  <c r="X33" i="305"/>
  <c r="W33" i="305"/>
  <c r="V33" i="305"/>
  <c r="U33" i="305"/>
  <c r="T33" i="305"/>
  <c r="S33" i="305"/>
  <c r="R33" i="305"/>
  <c r="Q33" i="305"/>
  <c r="P33" i="305"/>
  <c r="O33" i="305"/>
  <c r="N33" i="305"/>
  <c r="M33" i="305"/>
  <c r="L33" i="305"/>
  <c r="K33" i="305"/>
  <c r="F33" i="305"/>
  <c r="AJ32" i="305"/>
  <c r="AI32" i="305"/>
  <c r="AH32" i="305"/>
  <c r="AG32" i="305"/>
  <c r="AF32" i="305"/>
  <c r="AE32" i="305"/>
  <c r="AD32" i="305"/>
  <c r="AC32" i="305"/>
  <c r="AB32" i="305"/>
  <c r="AA32" i="305"/>
  <c r="Z32" i="305"/>
  <c r="Y32" i="305"/>
  <c r="X32" i="305"/>
  <c r="W32" i="305"/>
  <c r="V32" i="305"/>
  <c r="U32" i="305"/>
  <c r="T32" i="305"/>
  <c r="S32" i="305"/>
  <c r="R32" i="305"/>
  <c r="Q32" i="305"/>
  <c r="P32" i="305"/>
  <c r="O32" i="305"/>
  <c r="N32" i="305"/>
  <c r="M32" i="305"/>
  <c r="L32" i="305"/>
  <c r="K32" i="305"/>
  <c r="F32" i="305"/>
  <c r="AJ31" i="305"/>
  <c r="AI31" i="305"/>
  <c r="AH31" i="305"/>
  <c r="AG31" i="305"/>
  <c r="AF31" i="305"/>
  <c r="AE31" i="305"/>
  <c r="AD31" i="305"/>
  <c r="AC31" i="305"/>
  <c r="AB31" i="305"/>
  <c r="AA31" i="305"/>
  <c r="Z31" i="305"/>
  <c r="Y31" i="305"/>
  <c r="X31" i="305"/>
  <c r="W31" i="305"/>
  <c r="V31" i="305"/>
  <c r="U31" i="305"/>
  <c r="T31" i="305"/>
  <c r="S31" i="305"/>
  <c r="R31" i="305"/>
  <c r="Q31" i="305"/>
  <c r="P31" i="305"/>
  <c r="O31" i="305"/>
  <c r="N31" i="305"/>
  <c r="M31" i="305"/>
  <c r="L31" i="305"/>
  <c r="K31" i="305"/>
  <c r="F31" i="305"/>
  <c r="AJ30" i="305"/>
  <c r="AI30" i="305"/>
  <c r="AH30" i="305"/>
  <c r="AG30" i="305"/>
  <c r="AF30" i="305"/>
  <c r="AE30" i="305"/>
  <c r="AD30" i="305"/>
  <c r="AC30" i="305"/>
  <c r="AB30" i="305"/>
  <c r="AA30" i="305"/>
  <c r="Z30" i="305"/>
  <c r="Y30" i="305"/>
  <c r="X30" i="305"/>
  <c r="W30" i="305"/>
  <c r="V30" i="305"/>
  <c r="U30" i="305"/>
  <c r="T30" i="305"/>
  <c r="S30" i="305"/>
  <c r="R30" i="305"/>
  <c r="Q30" i="305"/>
  <c r="P30" i="305"/>
  <c r="O30" i="305"/>
  <c r="N30" i="305"/>
  <c r="M30" i="305"/>
  <c r="L30" i="305"/>
  <c r="K30" i="305"/>
  <c r="F30" i="305"/>
  <c r="AJ29" i="305"/>
  <c r="AI29" i="305"/>
  <c r="AH29" i="305"/>
  <c r="AG29" i="305"/>
  <c r="AF29" i="305"/>
  <c r="AE29" i="305"/>
  <c r="AD29" i="305"/>
  <c r="AC29" i="305"/>
  <c r="AB29" i="305"/>
  <c r="AA29" i="305"/>
  <c r="Z29" i="305"/>
  <c r="Y29" i="305"/>
  <c r="X29" i="305"/>
  <c r="W29" i="305"/>
  <c r="V29" i="305"/>
  <c r="U29" i="305"/>
  <c r="T29" i="305"/>
  <c r="S29" i="305"/>
  <c r="R29" i="305"/>
  <c r="Q29" i="305"/>
  <c r="P29" i="305"/>
  <c r="O29" i="305"/>
  <c r="N29" i="305"/>
  <c r="M29" i="305"/>
  <c r="L29" i="305"/>
  <c r="K29" i="305"/>
  <c r="F29" i="305"/>
  <c r="AJ28" i="305"/>
  <c r="AI28" i="305"/>
  <c r="AH28" i="305"/>
  <c r="AG28" i="305"/>
  <c r="AF28" i="305"/>
  <c r="AE28" i="305"/>
  <c r="AD28" i="305"/>
  <c r="AC28" i="305"/>
  <c r="AB28" i="305"/>
  <c r="AA28" i="305"/>
  <c r="Z28" i="305"/>
  <c r="Y28" i="305"/>
  <c r="X28" i="305"/>
  <c r="W28" i="305"/>
  <c r="V28" i="305"/>
  <c r="U28" i="305"/>
  <c r="T28" i="305"/>
  <c r="S28" i="305"/>
  <c r="R28" i="305"/>
  <c r="Q28" i="305"/>
  <c r="P28" i="305"/>
  <c r="O28" i="305"/>
  <c r="N28" i="305"/>
  <c r="M28" i="305"/>
  <c r="L28" i="305"/>
  <c r="K28" i="305"/>
  <c r="F28" i="305"/>
  <c r="AJ27" i="305"/>
  <c r="AI27" i="305"/>
  <c r="AH27" i="305"/>
  <c r="AG27" i="305"/>
  <c r="AF27" i="305"/>
  <c r="AE27" i="305"/>
  <c r="AD27" i="305"/>
  <c r="AC27" i="305"/>
  <c r="AB27" i="305"/>
  <c r="AA27" i="305"/>
  <c r="Z27" i="305"/>
  <c r="Y27" i="305"/>
  <c r="X27" i="305"/>
  <c r="W27" i="305"/>
  <c r="V27" i="305"/>
  <c r="U27" i="305"/>
  <c r="T27" i="305"/>
  <c r="S27" i="305"/>
  <c r="R27" i="305"/>
  <c r="Q27" i="305"/>
  <c r="P27" i="305"/>
  <c r="O27" i="305"/>
  <c r="N27" i="305"/>
  <c r="M27" i="305"/>
  <c r="L27" i="305"/>
  <c r="K27" i="305"/>
  <c r="F27" i="305"/>
  <c r="AJ26" i="305"/>
  <c r="AI26" i="305"/>
  <c r="AH26" i="305"/>
  <c r="AG26" i="305"/>
  <c r="AF26" i="305"/>
  <c r="AE26" i="305"/>
  <c r="AD26" i="305"/>
  <c r="AC26" i="305"/>
  <c r="AB26" i="305"/>
  <c r="AA26" i="305"/>
  <c r="Z26" i="305"/>
  <c r="Y26" i="305"/>
  <c r="X26" i="305"/>
  <c r="W26" i="305"/>
  <c r="V26" i="305"/>
  <c r="U26" i="305"/>
  <c r="T26" i="305"/>
  <c r="S26" i="305"/>
  <c r="R26" i="305"/>
  <c r="Q26" i="305"/>
  <c r="P26" i="305"/>
  <c r="O26" i="305"/>
  <c r="N26" i="305"/>
  <c r="M26" i="305"/>
  <c r="L26" i="305"/>
  <c r="K26" i="305"/>
  <c r="F26" i="305"/>
  <c r="AJ25" i="305"/>
  <c r="AI25" i="305"/>
  <c r="AH25" i="305"/>
  <c r="AG25" i="305"/>
  <c r="AF25" i="305"/>
  <c r="AE25" i="305"/>
  <c r="AD25" i="305"/>
  <c r="AC25" i="305"/>
  <c r="AB25" i="305"/>
  <c r="AA25" i="305"/>
  <c r="Z25" i="305"/>
  <c r="Y25" i="305"/>
  <c r="X25" i="305"/>
  <c r="W25" i="305"/>
  <c r="V25" i="305"/>
  <c r="U25" i="305"/>
  <c r="T25" i="305"/>
  <c r="S25" i="305"/>
  <c r="R25" i="305"/>
  <c r="Q25" i="305"/>
  <c r="P25" i="305"/>
  <c r="O25" i="305"/>
  <c r="N25" i="305"/>
  <c r="M25" i="305"/>
  <c r="L25" i="305"/>
  <c r="K25" i="305"/>
  <c r="F25" i="305"/>
  <c r="AJ24" i="305"/>
  <c r="AI24" i="305"/>
  <c r="AH24" i="305"/>
  <c r="AG24" i="305"/>
  <c r="AF24" i="305"/>
  <c r="AE24" i="305"/>
  <c r="AD24" i="305"/>
  <c r="AC24" i="305"/>
  <c r="AB24" i="305"/>
  <c r="AA24" i="305"/>
  <c r="Z24" i="305"/>
  <c r="Y24" i="305"/>
  <c r="X24" i="305"/>
  <c r="W24" i="305"/>
  <c r="V24" i="305"/>
  <c r="U24" i="305"/>
  <c r="T24" i="305"/>
  <c r="S24" i="305"/>
  <c r="R24" i="305"/>
  <c r="Q24" i="305"/>
  <c r="P24" i="305"/>
  <c r="O24" i="305"/>
  <c r="N24" i="305"/>
  <c r="M24" i="305"/>
  <c r="L24" i="305"/>
  <c r="K24" i="305"/>
  <c r="F24" i="305"/>
  <c r="AJ23" i="305"/>
  <c r="AI23" i="305"/>
  <c r="AH23" i="305"/>
  <c r="AG23" i="305"/>
  <c r="AF23" i="305"/>
  <c r="AE23" i="305"/>
  <c r="AD23" i="305"/>
  <c r="AC23" i="305"/>
  <c r="AB23" i="305"/>
  <c r="AA23" i="305"/>
  <c r="Z23" i="305"/>
  <c r="Y23" i="305"/>
  <c r="X23" i="305"/>
  <c r="W23" i="305"/>
  <c r="V23" i="305"/>
  <c r="U23" i="305"/>
  <c r="T23" i="305"/>
  <c r="S23" i="305"/>
  <c r="R23" i="305"/>
  <c r="Q23" i="305"/>
  <c r="P23" i="305"/>
  <c r="O23" i="305"/>
  <c r="N23" i="305"/>
  <c r="M23" i="305"/>
  <c r="L23" i="305"/>
  <c r="K23" i="305"/>
  <c r="F23" i="305"/>
  <c r="AI22" i="305"/>
  <c r="AH22" i="305"/>
  <c r="AG22" i="305"/>
  <c r="AJ22" i="305" s="1"/>
  <c r="F22" i="305" s="1"/>
  <c r="AE22" i="305"/>
  <c r="AD22" i="305"/>
  <c r="AC22" i="305"/>
  <c r="AB22" i="305"/>
  <c r="AA22" i="305"/>
  <c r="AF22" i="305" s="1"/>
  <c r="Y22" i="305"/>
  <c r="X22" i="305"/>
  <c r="W22" i="305"/>
  <c r="V22" i="305"/>
  <c r="Z22" i="305" s="1"/>
  <c r="T22" i="305"/>
  <c r="S22" i="305"/>
  <c r="R22" i="305"/>
  <c r="Q22" i="305"/>
  <c r="U22" i="305" s="1"/>
  <c r="O22" i="305"/>
  <c r="N22" i="305"/>
  <c r="M22" i="305"/>
  <c r="L22" i="305"/>
  <c r="K22" i="305"/>
  <c r="P22" i="305" s="1"/>
  <c r="AI21" i="305"/>
  <c r="AH21" i="305"/>
  <c r="AG21" i="305"/>
  <c r="AJ21" i="305" s="1"/>
  <c r="F21" i="305" s="1"/>
  <c r="AE21" i="305"/>
  <c r="AD21" i="305"/>
  <c r="AC21" i="305"/>
  <c r="AB21" i="305"/>
  <c r="AA21" i="305"/>
  <c r="AF21" i="305" s="1"/>
  <c r="Y21" i="305"/>
  <c r="X21" i="305"/>
  <c r="W21" i="305"/>
  <c r="V21" i="305"/>
  <c r="Z21" i="305" s="1"/>
  <c r="U21" i="305"/>
  <c r="T21" i="305"/>
  <c r="S21" i="305"/>
  <c r="R21" i="305"/>
  <c r="Q21" i="305"/>
  <c r="O21" i="305"/>
  <c r="N21" i="305"/>
  <c r="M21" i="305"/>
  <c r="L21" i="305"/>
  <c r="K21" i="305"/>
  <c r="P21" i="305" s="1"/>
  <c r="AI20" i="305"/>
  <c r="AH20" i="305"/>
  <c r="AG20" i="305"/>
  <c r="AE20" i="305"/>
  <c r="AD20" i="305"/>
  <c r="AC20" i="305"/>
  <c r="AB20" i="305"/>
  <c r="AA20" i="305"/>
  <c r="AF20" i="305" s="1"/>
  <c r="Y20" i="305"/>
  <c r="X20" i="305"/>
  <c r="W20" i="305"/>
  <c r="V20" i="305"/>
  <c r="Z20" i="305" s="1"/>
  <c r="T20" i="305"/>
  <c r="S20" i="305"/>
  <c r="R20" i="305"/>
  <c r="U20" i="305" s="1"/>
  <c r="Q20" i="305"/>
  <c r="O20" i="305"/>
  <c r="N20" i="305"/>
  <c r="M20" i="305"/>
  <c r="L20" i="305"/>
  <c r="K20" i="305"/>
  <c r="P20" i="305" s="1"/>
  <c r="AI19" i="305"/>
  <c r="AH19" i="305"/>
  <c r="AG19" i="305"/>
  <c r="AJ19" i="305" s="1"/>
  <c r="F19" i="305" s="1"/>
  <c r="AE19" i="305"/>
  <c r="AD19" i="305"/>
  <c r="AC19" i="305"/>
  <c r="AB19" i="305"/>
  <c r="AA19" i="305"/>
  <c r="AF19" i="305" s="1"/>
  <c r="Y19" i="305"/>
  <c r="X19" i="305"/>
  <c r="W19" i="305"/>
  <c r="V19" i="305"/>
  <c r="Z19" i="305" s="1"/>
  <c r="U19" i="305"/>
  <c r="T19" i="305"/>
  <c r="S19" i="305"/>
  <c r="R19" i="305"/>
  <c r="Q19" i="305"/>
  <c r="O19" i="305"/>
  <c r="N19" i="305"/>
  <c r="M19" i="305"/>
  <c r="L19" i="305"/>
  <c r="K19" i="305"/>
  <c r="P19" i="305" s="1"/>
  <c r="AI18" i="305"/>
  <c r="AH18" i="305"/>
  <c r="AJ18" i="305" s="1"/>
  <c r="F18" i="305" s="1"/>
  <c r="AG18" i="305"/>
  <c r="AE18" i="305"/>
  <c r="AD18" i="305"/>
  <c r="AC18" i="305"/>
  <c r="AB18" i="305"/>
  <c r="AA18" i="305"/>
  <c r="AF18" i="305" s="1"/>
  <c r="Y18" i="305"/>
  <c r="X18" i="305"/>
  <c r="W18" i="305"/>
  <c r="V18" i="305"/>
  <c r="T18" i="305"/>
  <c r="S18" i="305"/>
  <c r="R18" i="305"/>
  <c r="Q18" i="305"/>
  <c r="U18" i="305" s="1"/>
  <c r="O18" i="305"/>
  <c r="N18" i="305"/>
  <c r="M18" i="305"/>
  <c r="L18" i="305"/>
  <c r="K18" i="305"/>
  <c r="P18" i="305" s="1"/>
  <c r="AI17" i="305"/>
  <c r="AH17" i="305"/>
  <c r="AG17" i="305"/>
  <c r="AJ17" i="305" s="1"/>
  <c r="F17" i="305" s="1"/>
  <c r="AE17" i="305"/>
  <c r="AD17" i="305"/>
  <c r="AC17" i="305"/>
  <c r="AB17" i="305"/>
  <c r="AA17" i="305"/>
  <c r="AF17" i="305" s="1"/>
  <c r="Y17" i="305"/>
  <c r="X17" i="305"/>
  <c r="W17" i="305"/>
  <c r="V17" i="305"/>
  <c r="Z17" i="305" s="1"/>
  <c r="T17" i="305"/>
  <c r="S17" i="305"/>
  <c r="R17" i="305"/>
  <c r="Q17" i="305"/>
  <c r="U17" i="305" s="1"/>
  <c r="O17" i="305"/>
  <c r="N17" i="305"/>
  <c r="M17" i="305"/>
  <c r="L17" i="305"/>
  <c r="K17" i="305"/>
  <c r="P17" i="305" s="1"/>
  <c r="AI16" i="305"/>
  <c r="AH16" i="305"/>
  <c r="AJ16" i="305" s="1"/>
  <c r="AG16" i="305"/>
  <c r="AE16" i="305"/>
  <c r="AD16" i="305"/>
  <c r="AC16" i="305"/>
  <c r="AB16" i="305"/>
  <c r="AF16" i="305" s="1"/>
  <c r="AA16" i="305"/>
  <c r="Y16" i="305"/>
  <c r="X16" i="305"/>
  <c r="W16" i="305"/>
  <c r="Z16" i="305" s="1"/>
  <c r="V16" i="305"/>
  <c r="T16" i="305"/>
  <c r="S16" i="305"/>
  <c r="R16" i="305"/>
  <c r="U16" i="305" s="1"/>
  <c r="Q16" i="305"/>
  <c r="O16" i="305"/>
  <c r="N16" i="305"/>
  <c r="M16" i="305"/>
  <c r="L16" i="305"/>
  <c r="P16" i="305" s="1"/>
  <c r="K16" i="305"/>
  <c r="AI15" i="305"/>
  <c r="AH15" i="305"/>
  <c r="AJ15" i="305" s="1"/>
  <c r="AG15" i="305"/>
  <c r="AE15" i="305"/>
  <c r="AD15" i="305"/>
  <c r="AC15" i="305"/>
  <c r="AB15" i="305"/>
  <c r="AF15" i="305" s="1"/>
  <c r="AA15" i="305"/>
  <c r="Y15" i="305"/>
  <c r="X15" i="305"/>
  <c r="W15" i="305"/>
  <c r="Z15" i="305" s="1"/>
  <c r="V15" i="305"/>
  <c r="T15" i="305"/>
  <c r="S15" i="305"/>
  <c r="R15" i="305"/>
  <c r="U15" i="305" s="1"/>
  <c r="Q15" i="305"/>
  <c r="O15" i="305"/>
  <c r="N15" i="305"/>
  <c r="M15" i="305"/>
  <c r="L15" i="305"/>
  <c r="P15" i="305" s="1"/>
  <c r="K15" i="305"/>
  <c r="AI14" i="305"/>
  <c r="AH14" i="305"/>
  <c r="AG14" i="305"/>
  <c r="AJ14" i="305" s="1"/>
  <c r="AE14" i="305"/>
  <c r="AD14" i="305"/>
  <c r="AC14" i="305"/>
  <c r="AB14" i="305"/>
  <c r="AA14" i="305"/>
  <c r="AF14" i="305" s="1"/>
  <c r="Y14" i="305"/>
  <c r="X14" i="305"/>
  <c r="W14" i="305"/>
  <c r="V14" i="305"/>
  <c r="Z14" i="305" s="1"/>
  <c r="U14" i="305"/>
  <c r="T14" i="305"/>
  <c r="S14" i="305"/>
  <c r="R14" i="305"/>
  <c r="Q14" i="305"/>
  <c r="O14" i="305"/>
  <c r="N14" i="305"/>
  <c r="M14" i="305"/>
  <c r="L14" i="305"/>
  <c r="K14" i="305"/>
  <c r="P14" i="305" s="1"/>
  <c r="AI13" i="305"/>
  <c r="AH13" i="305"/>
  <c r="AJ13" i="305" s="1"/>
  <c r="AG13" i="305"/>
  <c r="AF13" i="305"/>
  <c r="AE13" i="305"/>
  <c r="AD13" i="305"/>
  <c r="AC13" i="305"/>
  <c r="AB13" i="305"/>
  <c r="AA13" i="305"/>
  <c r="Y13" i="305"/>
  <c r="X13" i="305"/>
  <c r="W13" i="305"/>
  <c r="Z13" i="305" s="1"/>
  <c r="V13" i="305"/>
  <c r="U13" i="305"/>
  <c r="T13" i="305"/>
  <c r="S13" i="305"/>
  <c r="R13" i="305"/>
  <c r="Q13" i="305"/>
  <c r="O13" i="305"/>
  <c r="N13" i="305"/>
  <c r="M13" i="305"/>
  <c r="L13" i="305"/>
  <c r="P13" i="305" s="1"/>
  <c r="K13" i="305"/>
  <c r="AI12" i="305"/>
  <c r="AH12" i="305"/>
  <c r="AJ12" i="305" s="1"/>
  <c r="AG12" i="305"/>
  <c r="AE12" i="305"/>
  <c r="AD12" i="305"/>
  <c r="AC12" i="305"/>
  <c r="AF12" i="305" s="1"/>
  <c r="AB12" i="305"/>
  <c r="AA12" i="305"/>
  <c r="Z12" i="305"/>
  <c r="Y12" i="305"/>
  <c r="X12" i="305"/>
  <c r="W12" i="305"/>
  <c r="V12" i="305"/>
  <c r="T12" i="305"/>
  <c r="S12" i="305"/>
  <c r="R12" i="305"/>
  <c r="Q12" i="305"/>
  <c r="O12" i="305"/>
  <c r="N12" i="305"/>
  <c r="M12" i="305"/>
  <c r="P12" i="305" s="1"/>
  <c r="L12" i="305"/>
  <c r="K12" i="305"/>
  <c r="AI11" i="305"/>
  <c r="AH11" i="305"/>
  <c r="AJ11" i="305" s="1"/>
  <c r="AG11" i="305"/>
  <c r="AE11" i="305"/>
  <c r="AD11" i="305"/>
  <c r="AC11" i="305"/>
  <c r="AB11" i="305"/>
  <c r="AA11" i="305"/>
  <c r="AF11" i="305" s="1"/>
  <c r="Y11" i="305"/>
  <c r="X11" i="305"/>
  <c r="W11" i="305"/>
  <c r="V11" i="305"/>
  <c r="T11" i="305"/>
  <c r="S11" i="305"/>
  <c r="R11" i="305"/>
  <c r="U11" i="305" s="1"/>
  <c r="Q11" i="305"/>
  <c r="O11" i="305"/>
  <c r="N11" i="305"/>
  <c r="M11" i="305"/>
  <c r="L11" i="305"/>
  <c r="K11" i="305"/>
  <c r="AI10" i="305"/>
  <c r="AH10" i="305"/>
  <c r="AG10" i="305"/>
  <c r="AE10" i="305"/>
  <c r="AD10" i="305"/>
  <c r="AC10" i="305"/>
  <c r="AB10" i="305"/>
  <c r="AA10" i="305"/>
  <c r="AF10" i="305" s="1"/>
  <c r="Y10" i="305"/>
  <c r="X10" i="305"/>
  <c r="W10" i="305"/>
  <c r="V10" i="305"/>
  <c r="T10" i="305"/>
  <c r="S10" i="305"/>
  <c r="R10" i="305"/>
  <c r="Q10" i="305"/>
  <c r="U10" i="305" s="1"/>
  <c r="O10" i="305"/>
  <c r="N10" i="305"/>
  <c r="M10" i="305"/>
  <c r="L10" i="305"/>
  <c r="K10" i="305"/>
  <c r="P10" i="305" s="1"/>
  <c r="AI9" i="305"/>
  <c r="AH9" i="305"/>
  <c r="AJ9" i="305" s="1"/>
  <c r="AG9" i="305"/>
  <c r="AE9" i="305"/>
  <c r="AD9" i="305"/>
  <c r="AC9" i="305"/>
  <c r="AB9" i="305"/>
  <c r="AF9" i="305" s="1"/>
  <c r="AA9" i="305"/>
  <c r="Y9" i="305"/>
  <c r="X9" i="305"/>
  <c r="W9" i="305"/>
  <c r="Z9" i="305" s="1"/>
  <c r="F9" i="305" s="1"/>
  <c r="V9" i="305"/>
  <c r="T9" i="305"/>
  <c r="S9" i="305"/>
  <c r="R9" i="305"/>
  <c r="U9" i="305" s="1"/>
  <c r="Q9" i="305"/>
  <c r="O9" i="305"/>
  <c r="N9" i="305"/>
  <c r="M9" i="305"/>
  <c r="L9" i="305"/>
  <c r="P9" i="305" s="1"/>
  <c r="K9" i="305"/>
  <c r="AI8" i="305"/>
  <c r="AH8" i="305"/>
  <c r="AJ8" i="305" s="1"/>
  <c r="AG8" i="305"/>
  <c r="AE8" i="305"/>
  <c r="AD8" i="305"/>
  <c r="AC8" i="305"/>
  <c r="AF8" i="305" s="1"/>
  <c r="AB8" i="305"/>
  <c r="AA8" i="305"/>
  <c r="Y8" i="305"/>
  <c r="X8" i="305"/>
  <c r="W8" i="305"/>
  <c r="V8" i="305"/>
  <c r="T8" i="305"/>
  <c r="S8" i="305"/>
  <c r="U8" i="305" s="1"/>
  <c r="R8" i="305"/>
  <c r="Q8" i="305"/>
  <c r="O8" i="305"/>
  <c r="N8" i="305"/>
  <c r="M8" i="305"/>
  <c r="L8" i="305"/>
  <c r="K8" i="305"/>
  <c r="AI7" i="305"/>
  <c r="AH7" i="305"/>
  <c r="AJ7" i="305" s="1"/>
  <c r="AG7" i="305"/>
  <c r="AE7" i="305"/>
  <c r="AD7" i="305"/>
  <c r="AC7" i="305"/>
  <c r="AB7" i="305"/>
  <c r="AF7" i="305" s="1"/>
  <c r="AA7" i="305"/>
  <c r="Z7" i="305"/>
  <c r="F7" i="305" s="1"/>
  <c r="Y7" i="305"/>
  <c r="X7" i="305"/>
  <c r="W7" i="305"/>
  <c r="V7" i="305"/>
  <c r="T7" i="305"/>
  <c r="S7" i="305"/>
  <c r="R7" i="305"/>
  <c r="U7" i="305" s="1"/>
  <c r="Q7" i="305"/>
  <c r="O7" i="305"/>
  <c r="N7" i="305"/>
  <c r="M7" i="305"/>
  <c r="L7" i="305"/>
  <c r="P7" i="305" s="1"/>
  <c r="K7" i="305"/>
  <c r="AI6" i="305"/>
  <c r="AH6" i="305"/>
  <c r="AJ6" i="305" s="1"/>
  <c r="AG6" i="305"/>
  <c r="AE6" i="305"/>
  <c r="AD6" i="305"/>
  <c r="AC6" i="305"/>
  <c r="AB6" i="305"/>
  <c r="AF6" i="305" s="1"/>
  <c r="AA6" i="305"/>
  <c r="Y6" i="305"/>
  <c r="X6" i="305"/>
  <c r="W6" i="305"/>
  <c r="Z6" i="305" s="1"/>
  <c r="F6" i="305" s="1"/>
  <c r="V6" i="305"/>
  <c r="U6" i="305"/>
  <c r="T6" i="305"/>
  <c r="S6" i="305"/>
  <c r="R6" i="305"/>
  <c r="Q6" i="305"/>
  <c r="O6" i="305"/>
  <c r="N6" i="305"/>
  <c r="M6" i="305"/>
  <c r="L6" i="305"/>
  <c r="P6" i="305" s="1"/>
  <c r="K6" i="305"/>
  <c r="AI5" i="305"/>
  <c r="AH5" i="305"/>
  <c r="AJ5" i="305" s="1"/>
  <c r="AG5" i="305"/>
  <c r="AE5" i="305"/>
  <c r="AD5" i="305"/>
  <c r="AC5" i="305"/>
  <c r="AB5" i="305"/>
  <c r="AF5" i="305" s="1"/>
  <c r="AA5" i="305"/>
  <c r="Y5" i="305"/>
  <c r="X5" i="305"/>
  <c r="W5" i="305"/>
  <c r="V5" i="305"/>
  <c r="T5" i="305"/>
  <c r="S5" i="305"/>
  <c r="R5" i="305"/>
  <c r="U5" i="305" s="1"/>
  <c r="Q5" i="305"/>
  <c r="O5" i="305"/>
  <c r="N5" i="305"/>
  <c r="M5" i="305"/>
  <c r="L5" i="305"/>
  <c r="P5" i="305" s="1"/>
  <c r="K5" i="305"/>
  <c r="AI4" i="305"/>
  <c r="AH4" i="305"/>
  <c r="AJ4" i="305" s="1"/>
  <c r="AG4" i="305"/>
  <c r="AE4" i="305"/>
  <c r="AD4" i="305"/>
  <c r="AC4" i="305"/>
  <c r="AF4" i="305" s="1"/>
  <c r="AB4" i="305"/>
  <c r="AA4" i="305"/>
  <c r="Y4" i="305"/>
  <c r="X4" i="305"/>
  <c r="Z4" i="305" s="1"/>
  <c r="F4" i="305" s="1"/>
  <c r="W4" i="305"/>
  <c r="V4" i="305"/>
  <c r="T4" i="305"/>
  <c r="S4" i="305"/>
  <c r="U4" i="305" s="1"/>
  <c r="R4" i="305"/>
  <c r="Q4" i="305"/>
  <c r="O4" i="305"/>
  <c r="N4" i="305"/>
  <c r="M4" i="305"/>
  <c r="P4" i="305" s="1"/>
  <c r="L4" i="305"/>
  <c r="K4" i="305"/>
  <c r="E54" i="304"/>
  <c r="E55" i="304" s="1"/>
  <c r="D54" i="304"/>
  <c r="D56" i="304" s="1"/>
  <c r="C54" i="304"/>
  <c r="C55" i="304" s="1"/>
  <c r="G55" i="304" s="1"/>
  <c r="E47" i="304"/>
  <c r="E49" i="304" s="1"/>
  <c r="D47" i="304"/>
  <c r="AJ43" i="304"/>
  <c r="AI43" i="304"/>
  <c r="AH43" i="304"/>
  <c r="AG43" i="304"/>
  <c r="AF43" i="304"/>
  <c r="AE43" i="304"/>
  <c r="AD43" i="304"/>
  <c r="AC43" i="304"/>
  <c r="AB43" i="304"/>
  <c r="AA43" i="304"/>
  <c r="Z43" i="304"/>
  <c r="Y43" i="304"/>
  <c r="X43" i="304"/>
  <c r="W43" i="304"/>
  <c r="V43" i="304"/>
  <c r="U43" i="304"/>
  <c r="T43" i="304"/>
  <c r="S43" i="304"/>
  <c r="R43" i="304"/>
  <c r="Q43" i="304"/>
  <c r="P43" i="304"/>
  <c r="O43" i="304"/>
  <c r="N43" i="304"/>
  <c r="M43" i="304"/>
  <c r="L43" i="304"/>
  <c r="K43" i="304"/>
  <c r="F43" i="304"/>
  <c r="AJ42" i="304"/>
  <c r="AI42" i="304"/>
  <c r="AH42" i="304"/>
  <c r="AG42" i="304"/>
  <c r="AF42" i="304"/>
  <c r="AE42" i="304"/>
  <c r="AD42" i="304"/>
  <c r="AC42" i="304"/>
  <c r="AB42" i="304"/>
  <c r="AA42" i="304"/>
  <c r="Z42" i="304"/>
  <c r="Y42" i="304"/>
  <c r="X42" i="304"/>
  <c r="W42" i="304"/>
  <c r="V42" i="304"/>
  <c r="U42" i="304"/>
  <c r="T42" i="304"/>
  <c r="S42" i="304"/>
  <c r="R42" i="304"/>
  <c r="Q42" i="304"/>
  <c r="P42" i="304"/>
  <c r="O42" i="304"/>
  <c r="N42" i="304"/>
  <c r="M42" i="304"/>
  <c r="L42" i="304"/>
  <c r="K42" i="304"/>
  <c r="F42" i="304"/>
  <c r="AJ41" i="304"/>
  <c r="AI41" i="304"/>
  <c r="AH41" i="304"/>
  <c r="AG41" i="304"/>
  <c r="AF41" i="304"/>
  <c r="AE41" i="304"/>
  <c r="AD41" i="304"/>
  <c r="AC41" i="304"/>
  <c r="AB41" i="304"/>
  <c r="AA41" i="304"/>
  <c r="Z41" i="304"/>
  <c r="Y41" i="304"/>
  <c r="X41" i="304"/>
  <c r="W41" i="304"/>
  <c r="V41" i="304"/>
  <c r="U41" i="304"/>
  <c r="T41" i="304"/>
  <c r="S41" i="304"/>
  <c r="R41" i="304"/>
  <c r="Q41" i="304"/>
  <c r="P41" i="304"/>
  <c r="O41" i="304"/>
  <c r="N41" i="304"/>
  <c r="M41" i="304"/>
  <c r="L41" i="304"/>
  <c r="K41" i="304"/>
  <c r="F41" i="304"/>
  <c r="AJ40" i="304"/>
  <c r="AI40" i="304"/>
  <c r="AH40" i="304"/>
  <c r="AG40" i="304"/>
  <c r="AF40" i="304"/>
  <c r="AE40" i="304"/>
  <c r="AD40" i="304"/>
  <c r="AC40" i="304"/>
  <c r="AB40" i="304"/>
  <c r="AA40" i="304"/>
  <c r="Z40" i="304"/>
  <c r="Y40" i="304"/>
  <c r="X40" i="304"/>
  <c r="W40" i="304"/>
  <c r="V40" i="304"/>
  <c r="U40" i="304"/>
  <c r="T40" i="304"/>
  <c r="S40" i="304"/>
  <c r="R40" i="304"/>
  <c r="Q40" i="304"/>
  <c r="P40" i="304"/>
  <c r="O40" i="304"/>
  <c r="N40" i="304"/>
  <c r="M40" i="304"/>
  <c r="L40" i="304"/>
  <c r="K40" i="304"/>
  <c r="F40" i="304"/>
  <c r="AJ39" i="304"/>
  <c r="AI39" i="304"/>
  <c r="AH39" i="304"/>
  <c r="AG39" i="304"/>
  <c r="AF39" i="304"/>
  <c r="AE39" i="304"/>
  <c r="AD39" i="304"/>
  <c r="AC39" i="304"/>
  <c r="AB39" i="304"/>
  <c r="AA39" i="304"/>
  <c r="Z39" i="304"/>
  <c r="Y39" i="304"/>
  <c r="X39" i="304"/>
  <c r="W39" i="304"/>
  <c r="V39" i="304"/>
  <c r="U39" i="304"/>
  <c r="T39" i="304"/>
  <c r="S39" i="304"/>
  <c r="R39" i="304"/>
  <c r="Q39" i="304"/>
  <c r="P39" i="304"/>
  <c r="O39" i="304"/>
  <c r="N39" i="304"/>
  <c r="M39" i="304"/>
  <c r="L39" i="304"/>
  <c r="K39" i="304"/>
  <c r="F39" i="304"/>
  <c r="AJ38" i="304"/>
  <c r="AI38" i="304"/>
  <c r="AH38" i="304"/>
  <c r="AG38" i="304"/>
  <c r="AF38" i="304"/>
  <c r="AE38" i="304"/>
  <c r="AD38" i="304"/>
  <c r="AC38" i="304"/>
  <c r="AB38" i="304"/>
  <c r="AA38" i="304"/>
  <c r="Z38" i="304"/>
  <c r="Y38" i="304"/>
  <c r="X38" i="304"/>
  <c r="W38" i="304"/>
  <c r="V38" i="304"/>
  <c r="U38" i="304"/>
  <c r="T38" i="304"/>
  <c r="S38" i="304"/>
  <c r="R38" i="304"/>
  <c r="Q38" i="304"/>
  <c r="P38" i="304"/>
  <c r="O38" i="304"/>
  <c r="N38" i="304"/>
  <c r="M38" i="304"/>
  <c r="L38" i="304"/>
  <c r="K38" i="304"/>
  <c r="F38" i="304"/>
  <c r="AJ37" i="304"/>
  <c r="AI37" i="304"/>
  <c r="AH37" i="304"/>
  <c r="AG37" i="304"/>
  <c r="AF37" i="304"/>
  <c r="AE37" i="304"/>
  <c r="AD37" i="304"/>
  <c r="AC37" i="304"/>
  <c r="AB37" i="304"/>
  <c r="AA37" i="304"/>
  <c r="Z37" i="304"/>
  <c r="Y37" i="304"/>
  <c r="X37" i="304"/>
  <c r="W37" i="304"/>
  <c r="V37" i="304"/>
  <c r="U37" i="304"/>
  <c r="T37" i="304"/>
  <c r="S37" i="304"/>
  <c r="R37" i="304"/>
  <c r="Q37" i="304"/>
  <c r="P37" i="304"/>
  <c r="O37" i="304"/>
  <c r="N37" i="304"/>
  <c r="M37" i="304"/>
  <c r="L37" i="304"/>
  <c r="K37" i="304"/>
  <c r="F37" i="304"/>
  <c r="AJ36" i="304"/>
  <c r="AI36" i="304"/>
  <c r="AH36" i="304"/>
  <c r="AG36" i="304"/>
  <c r="AF36" i="304"/>
  <c r="AE36" i="304"/>
  <c r="AD36" i="304"/>
  <c r="AC36" i="304"/>
  <c r="AB36" i="304"/>
  <c r="AA36" i="304"/>
  <c r="Z36" i="304"/>
  <c r="Y36" i="304"/>
  <c r="X36" i="304"/>
  <c r="W36" i="304"/>
  <c r="V36" i="304"/>
  <c r="U36" i="304"/>
  <c r="T36" i="304"/>
  <c r="S36" i="304"/>
  <c r="R36" i="304"/>
  <c r="Q36" i="304"/>
  <c r="P36" i="304"/>
  <c r="O36" i="304"/>
  <c r="N36" i="304"/>
  <c r="M36" i="304"/>
  <c r="L36" i="304"/>
  <c r="K36" i="304"/>
  <c r="F36" i="304"/>
  <c r="AJ35" i="304"/>
  <c r="AI35" i="304"/>
  <c r="AH35" i="304"/>
  <c r="AG35" i="304"/>
  <c r="AF35" i="304"/>
  <c r="AE35" i="304"/>
  <c r="AD35" i="304"/>
  <c r="AC35" i="304"/>
  <c r="AB35" i="304"/>
  <c r="AA35" i="304"/>
  <c r="Z35" i="304"/>
  <c r="Y35" i="304"/>
  <c r="X35" i="304"/>
  <c r="W35" i="304"/>
  <c r="V35" i="304"/>
  <c r="U35" i="304"/>
  <c r="T35" i="304"/>
  <c r="S35" i="304"/>
  <c r="R35" i="304"/>
  <c r="Q35" i="304"/>
  <c r="P35" i="304"/>
  <c r="O35" i="304"/>
  <c r="N35" i="304"/>
  <c r="M35" i="304"/>
  <c r="L35" i="304"/>
  <c r="K35" i="304"/>
  <c r="F35" i="304"/>
  <c r="AJ34" i="304"/>
  <c r="AI34" i="304"/>
  <c r="AH34" i="304"/>
  <c r="AG34" i="304"/>
  <c r="AF34" i="304"/>
  <c r="AE34" i="304"/>
  <c r="AD34" i="304"/>
  <c r="AC34" i="304"/>
  <c r="AB34" i="304"/>
  <c r="AA34" i="304"/>
  <c r="Z34" i="304"/>
  <c r="Y34" i="304"/>
  <c r="X34" i="304"/>
  <c r="W34" i="304"/>
  <c r="V34" i="304"/>
  <c r="U34" i="304"/>
  <c r="T34" i="304"/>
  <c r="S34" i="304"/>
  <c r="R34" i="304"/>
  <c r="Q34" i="304"/>
  <c r="P34" i="304"/>
  <c r="O34" i="304"/>
  <c r="N34" i="304"/>
  <c r="M34" i="304"/>
  <c r="L34" i="304"/>
  <c r="K34" i="304"/>
  <c r="F34" i="304"/>
  <c r="AJ33" i="304"/>
  <c r="AI33" i="304"/>
  <c r="AH33" i="304"/>
  <c r="AG33" i="304"/>
  <c r="AF33" i="304"/>
  <c r="AE33" i="304"/>
  <c r="AD33" i="304"/>
  <c r="AC33" i="304"/>
  <c r="AB33" i="304"/>
  <c r="AA33" i="304"/>
  <c r="Z33" i="304"/>
  <c r="Y33" i="304"/>
  <c r="X33" i="304"/>
  <c r="W33" i="304"/>
  <c r="V33" i="304"/>
  <c r="U33" i="304"/>
  <c r="T33" i="304"/>
  <c r="S33" i="304"/>
  <c r="R33" i="304"/>
  <c r="Q33" i="304"/>
  <c r="P33" i="304"/>
  <c r="O33" i="304"/>
  <c r="N33" i="304"/>
  <c r="M33" i="304"/>
  <c r="L33" i="304"/>
  <c r="K33" i="304"/>
  <c r="F33" i="304"/>
  <c r="AJ32" i="304"/>
  <c r="AI32" i="304"/>
  <c r="AH32" i="304"/>
  <c r="AG32" i="304"/>
  <c r="AF32" i="304"/>
  <c r="AE32" i="304"/>
  <c r="AD32" i="304"/>
  <c r="AC32" i="304"/>
  <c r="AB32" i="304"/>
  <c r="AA32" i="304"/>
  <c r="Z32" i="304"/>
  <c r="Y32" i="304"/>
  <c r="X32" i="304"/>
  <c r="W32" i="304"/>
  <c r="V32" i="304"/>
  <c r="U32" i="304"/>
  <c r="T32" i="304"/>
  <c r="S32" i="304"/>
  <c r="R32" i="304"/>
  <c r="Q32" i="304"/>
  <c r="P32" i="304"/>
  <c r="O32" i="304"/>
  <c r="N32" i="304"/>
  <c r="M32" i="304"/>
  <c r="L32" i="304"/>
  <c r="K32" i="304"/>
  <c r="F32" i="304"/>
  <c r="AJ31" i="304"/>
  <c r="AI31" i="304"/>
  <c r="AH31" i="304"/>
  <c r="AG31" i="304"/>
  <c r="AF31" i="304"/>
  <c r="AE31" i="304"/>
  <c r="AD31" i="304"/>
  <c r="AC31" i="304"/>
  <c r="AB31" i="304"/>
  <c r="AA31" i="304"/>
  <c r="Z31" i="304"/>
  <c r="Y31" i="304"/>
  <c r="X31" i="304"/>
  <c r="W31" i="304"/>
  <c r="V31" i="304"/>
  <c r="U31" i="304"/>
  <c r="T31" i="304"/>
  <c r="S31" i="304"/>
  <c r="R31" i="304"/>
  <c r="Q31" i="304"/>
  <c r="P31" i="304"/>
  <c r="O31" i="304"/>
  <c r="N31" i="304"/>
  <c r="M31" i="304"/>
  <c r="L31" i="304"/>
  <c r="K31" i="304"/>
  <c r="F31" i="304"/>
  <c r="AJ30" i="304"/>
  <c r="AI30" i="304"/>
  <c r="AH30" i="304"/>
  <c r="AG30" i="304"/>
  <c r="AF30" i="304"/>
  <c r="AE30" i="304"/>
  <c r="AD30" i="304"/>
  <c r="AC30" i="304"/>
  <c r="AB30" i="304"/>
  <c r="AA30" i="304"/>
  <c r="Z30" i="304"/>
  <c r="Y30" i="304"/>
  <c r="X30" i="304"/>
  <c r="W30" i="304"/>
  <c r="V30" i="304"/>
  <c r="U30" i="304"/>
  <c r="T30" i="304"/>
  <c r="S30" i="304"/>
  <c r="R30" i="304"/>
  <c r="Q30" i="304"/>
  <c r="P30" i="304"/>
  <c r="O30" i="304"/>
  <c r="N30" i="304"/>
  <c r="M30" i="304"/>
  <c r="L30" i="304"/>
  <c r="K30" i="304"/>
  <c r="F30" i="304"/>
  <c r="AJ29" i="304"/>
  <c r="AI29" i="304"/>
  <c r="AH29" i="304"/>
  <c r="AG29" i="304"/>
  <c r="AF29" i="304"/>
  <c r="AE29" i="304"/>
  <c r="AD29" i="304"/>
  <c r="AC29" i="304"/>
  <c r="AB29" i="304"/>
  <c r="AA29" i="304"/>
  <c r="Z29" i="304"/>
  <c r="Y29" i="304"/>
  <c r="X29" i="304"/>
  <c r="W29" i="304"/>
  <c r="V29" i="304"/>
  <c r="U29" i="304"/>
  <c r="T29" i="304"/>
  <c r="S29" i="304"/>
  <c r="R29" i="304"/>
  <c r="Q29" i="304"/>
  <c r="P29" i="304"/>
  <c r="O29" i="304"/>
  <c r="N29" i="304"/>
  <c r="M29" i="304"/>
  <c r="L29" i="304"/>
  <c r="K29" i="304"/>
  <c r="F29" i="304"/>
  <c r="AJ28" i="304"/>
  <c r="AI28" i="304"/>
  <c r="AH28" i="304"/>
  <c r="AG28" i="304"/>
  <c r="AF28" i="304"/>
  <c r="AE28" i="304"/>
  <c r="AD28" i="304"/>
  <c r="AC28" i="304"/>
  <c r="AB28" i="304"/>
  <c r="AA28" i="304"/>
  <c r="Z28" i="304"/>
  <c r="Y28" i="304"/>
  <c r="X28" i="304"/>
  <c r="W28" i="304"/>
  <c r="V28" i="304"/>
  <c r="U28" i="304"/>
  <c r="T28" i="304"/>
  <c r="S28" i="304"/>
  <c r="R28" i="304"/>
  <c r="Q28" i="304"/>
  <c r="P28" i="304"/>
  <c r="O28" i="304"/>
  <c r="N28" i="304"/>
  <c r="M28" i="304"/>
  <c r="L28" i="304"/>
  <c r="K28" i="304"/>
  <c r="F28" i="304"/>
  <c r="AJ27" i="304"/>
  <c r="AI27" i="304"/>
  <c r="AH27" i="304"/>
  <c r="AG27" i="304"/>
  <c r="AF27" i="304"/>
  <c r="AE27" i="304"/>
  <c r="AD27" i="304"/>
  <c r="AC27" i="304"/>
  <c r="AB27" i="304"/>
  <c r="AA27" i="304"/>
  <c r="Z27" i="304"/>
  <c r="Y27" i="304"/>
  <c r="X27" i="304"/>
  <c r="W27" i="304"/>
  <c r="V27" i="304"/>
  <c r="U27" i="304"/>
  <c r="T27" i="304"/>
  <c r="S27" i="304"/>
  <c r="R27" i="304"/>
  <c r="Q27" i="304"/>
  <c r="P27" i="304"/>
  <c r="O27" i="304"/>
  <c r="N27" i="304"/>
  <c r="M27" i="304"/>
  <c r="L27" i="304"/>
  <c r="K27" i="304"/>
  <c r="F27" i="304"/>
  <c r="AJ26" i="304"/>
  <c r="AI26" i="304"/>
  <c r="AH26" i="304"/>
  <c r="AG26" i="304"/>
  <c r="AF26" i="304"/>
  <c r="AE26" i="304"/>
  <c r="AD26" i="304"/>
  <c r="AC26" i="304"/>
  <c r="AB26" i="304"/>
  <c r="AA26" i="304"/>
  <c r="Z26" i="304"/>
  <c r="Y26" i="304"/>
  <c r="X26" i="304"/>
  <c r="W26" i="304"/>
  <c r="V26" i="304"/>
  <c r="U26" i="304"/>
  <c r="T26" i="304"/>
  <c r="S26" i="304"/>
  <c r="R26" i="304"/>
  <c r="Q26" i="304"/>
  <c r="P26" i="304"/>
  <c r="O26" i="304"/>
  <c r="N26" i="304"/>
  <c r="M26" i="304"/>
  <c r="L26" i="304"/>
  <c r="K26" i="304"/>
  <c r="F26" i="304"/>
  <c r="AJ25" i="304"/>
  <c r="AI25" i="304"/>
  <c r="AH25" i="304"/>
  <c r="AG25" i="304"/>
  <c r="AF25" i="304"/>
  <c r="AE25" i="304"/>
  <c r="AD25" i="304"/>
  <c r="AC25" i="304"/>
  <c r="AB25" i="304"/>
  <c r="AA25" i="304"/>
  <c r="Z25" i="304"/>
  <c r="Y25" i="304"/>
  <c r="X25" i="304"/>
  <c r="W25" i="304"/>
  <c r="V25" i="304"/>
  <c r="U25" i="304"/>
  <c r="T25" i="304"/>
  <c r="S25" i="304"/>
  <c r="R25" i="304"/>
  <c r="Q25" i="304"/>
  <c r="P25" i="304"/>
  <c r="O25" i="304"/>
  <c r="N25" i="304"/>
  <c r="M25" i="304"/>
  <c r="L25" i="304"/>
  <c r="K25" i="304"/>
  <c r="F25" i="304"/>
  <c r="AJ24" i="304"/>
  <c r="AI24" i="304"/>
  <c r="AH24" i="304"/>
  <c r="AG24" i="304"/>
  <c r="AF24" i="304"/>
  <c r="AE24" i="304"/>
  <c r="AD24" i="304"/>
  <c r="AC24" i="304"/>
  <c r="AB24" i="304"/>
  <c r="AA24" i="304"/>
  <c r="Z24" i="304"/>
  <c r="Y24" i="304"/>
  <c r="X24" i="304"/>
  <c r="W24" i="304"/>
  <c r="V24" i="304"/>
  <c r="U24" i="304"/>
  <c r="T24" i="304"/>
  <c r="S24" i="304"/>
  <c r="R24" i="304"/>
  <c r="Q24" i="304"/>
  <c r="P24" i="304"/>
  <c r="O24" i="304"/>
  <c r="N24" i="304"/>
  <c r="M24" i="304"/>
  <c r="L24" i="304"/>
  <c r="K24" i="304"/>
  <c r="F24" i="304"/>
  <c r="AJ23" i="304"/>
  <c r="AI23" i="304"/>
  <c r="AH23" i="304"/>
  <c r="AG23" i="304"/>
  <c r="AF23" i="304"/>
  <c r="AE23" i="304"/>
  <c r="AD23" i="304"/>
  <c r="AC23" i="304"/>
  <c r="AB23" i="304"/>
  <c r="AA23" i="304"/>
  <c r="Z23" i="304"/>
  <c r="Y23" i="304"/>
  <c r="X23" i="304"/>
  <c r="W23" i="304"/>
  <c r="V23" i="304"/>
  <c r="U23" i="304"/>
  <c r="T23" i="304"/>
  <c r="S23" i="304"/>
  <c r="R23" i="304"/>
  <c r="Q23" i="304"/>
  <c r="P23" i="304"/>
  <c r="O23" i="304"/>
  <c r="N23" i="304"/>
  <c r="M23" i="304"/>
  <c r="L23" i="304"/>
  <c r="K23" i="304"/>
  <c r="F23" i="304"/>
  <c r="AJ22" i="304"/>
  <c r="F22" i="304" s="1"/>
  <c r="AI22" i="304"/>
  <c r="AH22" i="304"/>
  <c r="AG22" i="304"/>
  <c r="AE22" i="304"/>
  <c r="AD22" i="304"/>
  <c r="AC22" i="304"/>
  <c r="AB22" i="304"/>
  <c r="AF22" i="304" s="1"/>
  <c r="AA22" i="304"/>
  <c r="Z22" i="304"/>
  <c r="Y22" i="304"/>
  <c r="X22" i="304"/>
  <c r="W22" i="304"/>
  <c r="V22" i="304"/>
  <c r="U22" i="304"/>
  <c r="T22" i="304"/>
  <c r="S22" i="304"/>
  <c r="R22" i="304"/>
  <c r="Q22" i="304"/>
  <c r="O22" i="304"/>
  <c r="N22" i="304"/>
  <c r="M22" i="304"/>
  <c r="L22" i="304"/>
  <c r="P22" i="304" s="1"/>
  <c r="K22" i="304"/>
  <c r="AJ21" i="304"/>
  <c r="F21" i="304" s="1"/>
  <c r="AI21" i="304"/>
  <c r="AH21" i="304"/>
  <c r="AG21" i="304"/>
  <c r="AF21" i="304"/>
  <c r="AE21" i="304"/>
  <c r="AD21" i="304"/>
  <c r="AC21" i="304"/>
  <c r="AB21" i="304"/>
  <c r="AA21" i="304"/>
  <c r="Y21" i="304"/>
  <c r="X21" i="304"/>
  <c r="W21" i="304"/>
  <c r="Z21" i="304" s="1"/>
  <c r="V21" i="304"/>
  <c r="U21" i="304"/>
  <c r="T21" i="304"/>
  <c r="S21" i="304"/>
  <c r="R21" i="304"/>
  <c r="Q21" i="304"/>
  <c r="P21" i="304"/>
  <c r="O21" i="304"/>
  <c r="N21" i="304"/>
  <c r="M21" i="304"/>
  <c r="L21" i="304"/>
  <c r="K21" i="304"/>
  <c r="AJ20" i="304"/>
  <c r="AI20" i="304"/>
  <c r="AH20" i="304"/>
  <c r="AG20" i="304"/>
  <c r="AE20" i="304"/>
  <c r="AD20" i="304"/>
  <c r="AC20" i="304"/>
  <c r="AB20" i="304"/>
  <c r="AA20" i="304"/>
  <c r="AF20" i="304" s="1"/>
  <c r="Z20" i="304"/>
  <c r="Y20" i="304"/>
  <c r="X20" i="304"/>
  <c r="W20" i="304"/>
  <c r="V20" i="304"/>
  <c r="T20" i="304"/>
  <c r="S20" i="304"/>
  <c r="R20" i="304"/>
  <c r="Q20" i="304"/>
  <c r="U20" i="304" s="1"/>
  <c r="O20" i="304"/>
  <c r="N20" i="304"/>
  <c r="M20" i="304"/>
  <c r="L20" i="304"/>
  <c r="K20" i="304"/>
  <c r="P20" i="304" s="1"/>
  <c r="F20" i="304"/>
  <c r="AJ19" i="304"/>
  <c r="AI19" i="304"/>
  <c r="AH19" i="304"/>
  <c r="AG19" i="304"/>
  <c r="AE19" i="304"/>
  <c r="AD19" i="304"/>
  <c r="AC19" i="304"/>
  <c r="AB19" i="304"/>
  <c r="AA19" i="304"/>
  <c r="AF19" i="304" s="1"/>
  <c r="Y19" i="304"/>
  <c r="X19" i="304"/>
  <c r="W19" i="304"/>
  <c r="V19" i="304"/>
  <c r="Z19" i="304" s="1"/>
  <c r="F19" i="304" s="1"/>
  <c r="U19" i="304"/>
  <c r="T19" i="304"/>
  <c r="S19" i="304"/>
  <c r="R19" i="304"/>
  <c r="Q19" i="304"/>
  <c r="O19" i="304"/>
  <c r="N19" i="304"/>
  <c r="M19" i="304"/>
  <c r="L19" i="304"/>
  <c r="K19" i="304"/>
  <c r="P19" i="304" s="1"/>
  <c r="AI18" i="304"/>
  <c r="AH18" i="304"/>
  <c r="AJ18" i="304" s="1"/>
  <c r="AG18" i="304"/>
  <c r="AF18" i="304"/>
  <c r="AE18" i="304"/>
  <c r="AD18" i="304"/>
  <c r="AC18" i="304"/>
  <c r="AB18" i="304"/>
  <c r="AA18" i="304"/>
  <c r="Y18" i="304"/>
  <c r="X18" i="304"/>
  <c r="Z18" i="304" s="1"/>
  <c r="F18" i="304" s="1"/>
  <c r="W18" i="304"/>
  <c r="V18" i="304"/>
  <c r="U18" i="304"/>
  <c r="T18" i="304"/>
  <c r="S18" i="304"/>
  <c r="R18" i="304"/>
  <c r="Q18" i="304"/>
  <c r="P18" i="304"/>
  <c r="O18" i="304"/>
  <c r="N18" i="304"/>
  <c r="M18" i="304"/>
  <c r="L18" i="304"/>
  <c r="K18" i="304"/>
  <c r="AI17" i="304"/>
  <c r="AH17" i="304"/>
  <c r="AJ17" i="304" s="1"/>
  <c r="AG17" i="304"/>
  <c r="AE17" i="304"/>
  <c r="AD17" i="304"/>
  <c r="AC17" i="304"/>
  <c r="AB17" i="304"/>
  <c r="AF17" i="304" s="1"/>
  <c r="AA17" i="304"/>
  <c r="Y17" i="304"/>
  <c r="X17" i="304"/>
  <c r="W17" i="304"/>
  <c r="Z17" i="304" s="1"/>
  <c r="F17" i="304" s="1"/>
  <c r="V17" i="304"/>
  <c r="U17" i="304"/>
  <c r="T17" i="304"/>
  <c r="S17" i="304"/>
  <c r="R17" i="304"/>
  <c r="Q17" i="304"/>
  <c r="O17" i="304"/>
  <c r="N17" i="304"/>
  <c r="M17" i="304"/>
  <c r="L17" i="304"/>
  <c r="P17" i="304" s="1"/>
  <c r="K17" i="304"/>
  <c r="AI16" i="304"/>
  <c r="AH16" i="304"/>
  <c r="AJ16" i="304" s="1"/>
  <c r="AG16" i="304"/>
  <c r="AE16" i="304"/>
  <c r="AD16" i="304"/>
  <c r="AC16" i="304"/>
  <c r="AB16" i="304"/>
  <c r="AF16" i="304" s="1"/>
  <c r="AA16" i="304"/>
  <c r="Y16" i="304"/>
  <c r="X16" i="304"/>
  <c r="W16" i="304"/>
  <c r="Z16" i="304" s="1"/>
  <c r="F16" i="304" s="1"/>
  <c r="V16" i="304"/>
  <c r="T16" i="304"/>
  <c r="S16" i="304"/>
  <c r="R16" i="304"/>
  <c r="U16" i="304" s="1"/>
  <c r="Q16" i="304"/>
  <c r="O16" i="304"/>
  <c r="N16" i="304"/>
  <c r="M16" i="304"/>
  <c r="L16" i="304"/>
  <c r="P16" i="304" s="1"/>
  <c r="K16" i="304"/>
  <c r="AI15" i="304"/>
  <c r="AH15" i="304"/>
  <c r="AJ15" i="304" s="1"/>
  <c r="AG15" i="304"/>
  <c r="AE15" i="304"/>
  <c r="AD15" i="304"/>
  <c r="AC15" i="304"/>
  <c r="AB15" i="304"/>
  <c r="AF15" i="304" s="1"/>
  <c r="AA15" i="304"/>
  <c r="Z15" i="304"/>
  <c r="F15" i="304" s="1"/>
  <c r="Y15" i="304"/>
  <c r="X15" i="304"/>
  <c r="W15" i="304"/>
  <c r="V15" i="304"/>
  <c r="T15" i="304"/>
  <c r="S15" i="304"/>
  <c r="R15" i="304"/>
  <c r="U15" i="304" s="1"/>
  <c r="Q15" i="304"/>
  <c r="O15" i="304"/>
  <c r="N15" i="304"/>
  <c r="M15" i="304"/>
  <c r="L15" i="304"/>
  <c r="P15" i="304" s="1"/>
  <c r="K15" i="304"/>
  <c r="AI14" i="304"/>
  <c r="AH14" i="304"/>
  <c r="AJ14" i="304" s="1"/>
  <c r="AG14" i="304"/>
  <c r="AE14" i="304"/>
  <c r="AD14" i="304"/>
  <c r="AC14" i="304"/>
  <c r="AB14" i="304"/>
  <c r="AA14" i="304"/>
  <c r="AF14" i="304" s="1"/>
  <c r="Y14" i="304"/>
  <c r="X14" i="304"/>
  <c r="W14" i="304"/>
  <c r="Z14" i="304" s="1"/>
  <c r="F14" i="304" s="1"/>
  <c r="V14" i="304"/>
  <c r="T14" i="304"/>
  <c r="S14" i="304"/>
  <c r="R14" i="304"/>
  <c r="U14" i="304" s="1"/>
  <c r="Q14" i="304"/>
  <c r="O14" i="304"/>
  <c r="N14" i="304"/>
  <c r="M14" i="304"/>
  <c r="L14" i="304"/>
  <c r="K14" i="304"/>
  <c r="AI13" i="304"/>
  <c r="AH13" i="304"/>
  <c r="AJ13" i="304" s="1"/>
  <c r="AG13" i="304"/>
  <c r="AE13" i="304"/>
  <c r="AD13" i="304"/>
  <c r="AC13" i="304"/>
  <c r="AF13" i="304" s="1"/>
  <c r="AB13" i="304"/>
  <c r="AA13" i="304"/>
  <c r="Y13" i="304"/>
  <c r="X13" i="304"/>
  <c r="Z13" i="304" s="1"/>
  <c r="F13" i="304" s="1"/>
  <c r="W13" i="304"/>
  <c r="V13" i="304"/>
  <c r="T13" i="304"/>
  <c r="S13" i="304"/>
  <c r="U13" i="304" s="1"/>
  <c r="R13" i="304"/>
  <c r="Q13" i="304"/>
  <c r="O13" i="304"/>
  <c r="N13" i="304"/>
  <c r="M13" i="304"/>
  <c r="P13" i="304" s="1"/>
  <c r="L13" i="304"/>
  <c r="K13" i="304"/>
  <c r="AI12" i="304"/>
  <c r="AH12" i="304"/>
  <c r="AJ12" i="304" s="1"/>
  <c r="AG12" i="304"/>
  <c r="AE12" i="304"/>
  <c r="AD12" i="304"/>
  <c r="AC12" i="304"/>
  <c r="AB12" i="304"/>
  <c r="AA12" i="304"/>
  <c r="Y12" i="304"/>
  <c r="X12" i="304"/>
  <c r="W12" i="304"/>
  <c r="Z12" i="304" s="1"/>
  <c r="F12" i="304" s="1"/>
  <c r="V12" i="304"/>
  <c r="T12" i="304"/>
  <c r="S12" i="304"/>
  <c r="R12" i="304"/>
  <c r="Q12" i="304"/>
  <c r="O12" i="304"/>
  <c r="N12" i="304"/>
  <c r="M12" i="304"/>
  <c r="L12" i="304"/>
  <c r="K12" i="304"/>
  <c r="AI11" i="304"/>
  <c r="AH11" i="304"/>
  <c r="AJ11" i="304" s="1"/>
  <c r="AG11" i="304"/>
  <c r="AE11" i="304"/>
  <c r="AD11" i="304"/>
  <c r="AC11" i="304"/>
  <c r="AB11" i="304"/>
  <c r="AF11" i="304" s="1"/>
  <c r="AA11" i="304"/>
  <c r="Y11" i="304"/>
  <c r="X11" i="304"/>
  <c r="W11" i="304"/>
  <c r="Z11" i="304" s="1"/>
  <c r="F11" i="304" s="1"/>
  <c r="V11" i="304"/>
  <c r="T11" i="304"/>
  <c r="S11" i="304"/>
  <c r="R11" i="304"/>
  <c r="U11" i="304" s="1"/>
  <c r="Q11" i="304"/>
  <c r="O11" i="304"/>
  <c r="N11" i="304"/>
  <c r="M11" i="304"/>
  <c r="L11" i="304"/>
  <c r="P11" i="304" s="1"/>
  <c r="K11" i="304"/>
  <c r="AI10" i="304"/>
  <c r="AH10" i="304"/>
  <c r="AJ10" i="304" s="1"/>
  <c r="AG10" i="304"/>
  <c r="AE10" i="304"/>
  <c r="AD10" i="304"/>
  <c r="AC10" i="304"/>
  <c r="AF10" i="304" s="1"/>
  <c r="AB10" i="304"/>
  <c r="AA10" i="304"/>
  <c r="Z10" i="304"/>
  <c r="F10" i="304" s="1"/>
  <c r="Y10" i="304"/>
  <c r="X10" i="304"/>
  <c r="W10" i="304"/>
  <c r="V10" i="304"/>
  <c r="T10" i="304"/>
  <c r="S10" i="304"/>
  <c r="U10" i="304" s="1"/>
  <c r="R10" i="304"/>
  <c r="Q10" i="304"/>
  <c r="P10" i="304"/>
  <c r="O10" i="304"/>
  <c r="N10" i="304"/>
  <c r="M10" i="304"/>
  <c r="L10" i="304"/>
  <c r="K10" i="304"/>
  <c r="AI9" i="304"/>
  <c r="AH9" i="304"/>
  <c r="AJ9" i="304" s="1"/>
  <c r="AG9" i="304"/>
  <c r="AE9" i="304"/>
  <c r="AD9" i="304"/>
  <c r="AC9" i="304"/>
  <c r="AB9" i="304"/>
  <c r="AA9" i="304"/>
  <c r="AF9" i="304" s="1"/>
  <c r="Y9" i="304"/>
  <c r="X9" i="304"/>
  <c r="Z9" i="304" s="1"/>
  <c r="F9" i="304" s="1"/>
  <c r="W9" i="304"/>
  <c r="V9" i="304"/>
  <c r="T9" i="304"/>
  <c r="S9" i="304"/>
  <c r="R9" i="304"/>
  <c r="Q9" i="304"/>
  <c r="O9" i="304"/>
  <c r="N9" i="304"/>
  <c r="M9" i="304"/>
  <c r="L9" i="304"/>
  <c r="K9" i="304"/>
  <c r="AI8" i="304"/>
  <c r="AH8" i="304"/>
  <c r="AJ8" i="304" s="1"/>
  <c r="AG8" i="304"/>
  <c r="AE8" i="304"/>
  <c r="AD8" i="304"/>
  <c r="AC8" i="304"/>
  <c r="AB8" i="304"/>
  <c r="AF8" i="304" s="1"/>
  <c r="AA8" i="304"/>
  <c r="Y8" i="304"/>
  <c r="X8" i="304"/>
  <c r="W8" i="304"/>
  <c r="V8" i="304"/>
  <c r="T8" i="304"/>
  <c r="S8" i="304"/>
  <c r="U8" i="304" s="1"/>
  <c r="R8" i="304"/>
  <c r="Q8" i="304"/>
  <c r="O8" i="304"/>
  <c r="N8" i="304"/>
  <c r="M8" i="304"/>
  <c r="L8" i="304"/>
  <c r="P8" i="304" s="1"/>
  <c r="K8" i="304"/>
  <c r="AI7" i="304"/>
  <c r="AH7" i="304"/>
  <c r="AJ7" i="304" s="1"/>
  <c r="AG7" i="304"/>
  <c r="AE7" i="304"/>
  <c r="AD7" i="304"/>
  <c r="AC7" i="304"/>
  <c r="AB7" i="304"/>
  <c r="AA7" i="304"/>
  <c r="Y7" i="304"/>
  <c r="X7" i="304"/>
  <c r="Z7" i="304" s="1"/>
  <c r="F7" i="304" s="1"/>
  <c r="W7" i="304"/>
  <c r="V7" i="304"/>
  <c r="T7" i="304"/>
  <c r="S7" i="304"/>
  <c r="R7" i="304"/>
  <c r="Q7" i="304"/>
  <c r="O7" i="304"/>
  <c r="N7" i="304"/>
  <c r="M7" i="304"/>
  <c r="L7" i="304"/>
  <c r="P7" i="304" s="1"/>
  <c r="K7" i="304"/>
  <c r="AI6" i="304"/>
  <c r="AH6" i="304"/>
  <c r="AJ6" i="304" s="1"/>
  <c r="AG6" i="304"/>
  <c r="AE6" i="304"/>
  <c r="AD6" i="304"/>
  <c r="AC6" i="304"/>
  <c r="AF6" i="304" s="1"/>
  <c r="AB6" i="304"/>
  <c r="AA6" i="304"/>
  <c r="Z6" i="304"/>
  <c r="F6" i="304" s="1"/>
  <c r="Y6" i="304"/>
  <c r="X6" i="304"/>
  <c r="W6" i="304"/>
  <c r="V6" i="304"/>
  <c r="U6" i="304"/>
  <c r="T6" i="304"/>
  <c r="S6" i="304"/>
  <c r="R6" i="304"/>
  <c r="Q6" i="304"/>
  <c r="O6" i="304"/>
  <c r="N6" i="304"/>
  <c r="M6" i="304"/>
  <c r="L6" i="304"/>
  <c r="K6" i="304"/>
  <c r="AI5" i="304"/>
  <c r="AH5" i="304"/>
  <c r="AJ5" i="304" s="1"/>
  <c r="AG5" i="304"/>
  <c r="AE5" i="304"/>
  <c r="AD5" i="304"/>
  <c r="AC5" i="304"/>
  <c r="AB5" i="304"/>
  <c r="AF5" i="304" s="1"/>
  <c r="AA5" i="304"/>
  <c r="Y5" i="304"/>
  <c r="X5" i="304"/>
  <c r="W5" i="304"/>
  <c r="V5" i="304"/>
  <c r="T5" i="304"/>
  <c r="S5" i="304"/>
  <c r="R5" i="304"/>
  <c r="U5" i="304" s="1"/>
  <c r="Q5" i="304"/>
  <c r="P5" i="304"/>
  <c r="O5" i="304"/>
  <c r="N5" i="304"/>
  <c r="M5" i="304"/>
  <c r="L5" i="304"/>
  <c r="K5" i="304"/>
  <c r="AI4" i="304"/>
  <c r="AH4" i="304"/>
  <c r="AJ4" i="304" s="1"/>
  <c r="AG4" i="304"/>
  <c r="AE4" i="304"/>
  <c r="AD4" i="304"/>
  <c r="AF4" i="304" s="1"/>
  <c r="AC4" i="304"/>
  <c r="AB4" i="304"/>
  <c r="AA4" i="304"/>
  <c r="Y4" i="304"/>
  <c r="X4" i="304"/>
  <c r="Z4" i="304" s="1"/>
  <c r="F4" i="304" s="1"/>
  <c r="W4" i="304"/>
  <c r="V4" i="304"/>
  <c r="T4" i="304"/>
  <c r="U4" i="304" s="1"/>
  <c r="S4" i="304"/>
  <c r="R4" i="304"/>
  <c r="Q4" i="304"/>
  <c r="O4" i="304"/>
  <c r="N4" i="304"/>
  <c r="P4" i="304" s="1"/>
  <c r="M4" i="304"/>
  <c r="L4" i="304"/>
  <c r="K4" i="304"/>
  <c r="J78" i="303"/>
  <c r="I78" i="303"/>
  <c r="H78" i="303"/>
  <c r="G78" i="303"/>
  <c r="F78" i="303"/>
  <c r="J77" i="303"/>
  <c r="I77" i="303"/>
  <c r="H77" i="303"/>
  <c r="G77" i="303"/>
  <c r="F77" i="303"/>
  <c r="J76" i="303"/>
  <c r="I76" i="303"/>
  <c r="H76" i="303"/>
  <c r="G76" i="303"/>
  <c r="F76" i="303"/>
  <c r="J75" i="303"/>
  <c r="I75" i="303"/>
  <c r="H75" i="303"/>
  <c r="G75" i="303"/>
  <c r="F75" i="303"/>
  <c r="J74" i="303"/>
  <c r="I74" i="303"/>
  <c r="H74" i="303"/>
  <c r="G74" i="303"/>
  <c r="F74" i="303"/>
  <c r="E74" i="303"/>
  <c r="D74" i="303"/>
  <c r="C74" i="303"/>
  <c r="J71" i="303"/>
  <c r="I71" i="303"/>
  <c r="H71" i="303"/>
  <c r="G71" i="303"/>
  <c r="F71" i="303"/>
  <c r="J70" i="303"/>
  <c r="I70" i="303"/>
  <c r="H70" i="303"/>
  <c r="G70" i="303"/>
  <c r="F70" i="303"/>
  <c r="J69" i="303"/>
  <c r="I69" i="303"/>
  <c r="H69" i="303"/>
  <c r="G69" i="303"/>
  <c r="F69" i="303"/>
  <c r="J68" i="303"/>
  <c r="I68" i="303"/>
  <c r="H68" i="303"/>
  <c r="G68" i="303"/>
  <c r="F68" i="303"/>
  <c r="J67" i="303"/>
  <c r="I67" i="303"/>
  <c r="H67" i="303"/>
  <c r="G67" i="303"/>
  <c r="F67" i="303"/>
  <c r="E67" i="303"/>
  <c r="D67" i="303"/>
  <c r="C67" i="303"/>
  <c r="J63" i="303"/>
  <c r="I63" i="303"/>
  <c r="H63" i="303"/>
  <c r="G63" i="303"/>
  <c r="F63" i="303"/>
  <c r="J62" i="303"/>
  <c r="I62" i="303"/>
  <c r="H62" i="303"/>
  <c r="G62" i="303"/>
  <c r="F62" i="303"/>
  <c r="J61" i="303"/>
  <c r="I61" i="303"/>
  <c r="H61" i="303"/>
  <c r="G61" i="303"/>
  <c r="F61" i="303"/>
  <c r="J60" i="303"/>
  <c r="I60" i="303"/>
  <c r="H60" i="303"/>
  <c r="G60" i="303"/>
  <c r="F60" i="303"/>
  <c r="J59" i="303"/>
  <c r="I59" i="303"/>
  <c r="H59" i="303"/>
  <c r="G59" i="303"/>
  <c r="F59" i="303"/>
  <c r="E59" i="303"/>
  <c r="D59" i="303"/>
  <c r="J50" i="303"/>
  <c r="I50" i="303"/>
  <c r="H50" i="303"/>
  <c r="G50" i="303"/>
  <c r="F50" i="303"/>
  <c r="J49" i="303"/>
  <c r="I49" i="303"/>
  <c r="H49" i="303"/>
  <c r="G49" i="303"/>
  <c r="F49" i="303"/>
  <c r="J48" i="303"/>
  <c r="I48" i="303"/>
  <c r="H48" i="303"/>
  <c r="G48" i="303"/>
  <c r="F48" i="303"/>
  <c r="J47" i="303"/>
  <c r="I47" i="303"/>
  <c r="H47" i="303"/>
  <c r="G47" i="303"/>
  <c r="F47" i="303"/>
  <c r="J46" i="303"/>
  <c r="I46" i="303"/>
  <c r="H46" i="303"/>
  <c r="G46" i="303"/>
  <c r="F46" i="303"/>
  <c r="E46" i="303"/>
  <c r="D46" i="303"/>
  <c r="C46" i="303"/>
  <c r="J43" i="303"/>
  <c r="I43" i="303"/>
  <c r="H43" i="303"/>
  <c r="G43" i="303"/>
  <c r="F43" i="303"/>
  <c r="J42" i="303"/>
  <c r="I42" i="303"/>
  <c r="H42" i="303"/>
  <c r="G42" i="303"/>
  <c r="F42" i="303"/>
  <c r="J41" i="303"/>
  <c r="I41" i="303"/>
  <c r="H41" i="303"/>
  <c r="G41" i="303"/>
  <c r="F41" i="303"/>
  <c r="J40" i="303"/>
  <c r="I40" i="303"/>
  <c r="H40" i="303"/>
  <c r="G40" i="303"/>
  <c r="F40" i="303"/>
  <c r="J39" i="303"/>
  <c r="I39" i="303"/>
  <c r="H39" i="303"/>
  <c r="G39" i="303"/>
  <c r="F39" i="303"/>
  <c r="E39" i="303"/>
  <c r="D39" i="303"/>
  <c r="C39" i="303"/>
  <c r="J36" i="303"/>
  <c r="I36" i="303"/>
  <c r="H36" i="303"/>
  <c r="G36" i="303"/>
  <c r="F36" i="303"/>
  <c r="J35" i="303"/>
  <c r="I35" i="303"/>
  <c r="H35" i="303"/>
  <c r="G35" i="303"/>
  <c r="F35" i="303"/>
  <c r="J34" i="303"/>
  <c r="I34" i="303"/>
  <c r="H34" i="303"/>
  <c r="G34" i="303"/>
  <c r="F34" i="303"/>
  <c r="J33" i="303"/>
  <c r="I33" i="303"/>
  <c r="H33" i="303"/>
  <c r="G33" i="303"/>
  <c r="F33" i="303"/>
  <c r="J32" i="303"/>
  <c r="I32" i="303"/>
  <c r="H32" i="303"/>
  <c r="G32" i="303"/>
  <c r="F32" i="303"/>
  <c r="E32" i="303"/>
  <c r="D32" i="303"/>
  <c r="J28" i="303"/>
  <c r="I28" i="303"/>
  <c r="H28" i="303"/>
  <c r="G28" i="303"/>
  <c r="F28" i="303"/>
  <c r="J27" i="303"/>
  <c r="I27" i="303"/>
  <c r="H27" i="303"/>
  <c r="G27" i="303"/>
  <c r="F27" i="303"/>
  <c r="J26" i="303"/>
  <c r="I26" i="303"/>
  <c r="H26" i="303"/>
  <c r="G26" i="303"/>
  <c r="F26" i="303"/>
  <c r="J25" i="303"/>
  <c r="I25" i="303"/>
  <c r="H25" i="303"/>
  <c r="G25" i="303"/>
  <c r="F25" i="303"/>
  <c r="J24" i="303"/>
  <c r="I24" i="303"/>
  <c r="H24" i="303"/>
  <c r="G24" i="303"/>
  <c r="F24" i="303"/>
  <c r="E24" i="303"/>
  <c r="D24" i="303"/>
  <c r="C24" i="303"/>
  <c r="J21" i="303"/>
  <c r="I21" i="303"/>
  <c r="H21" i="303"/>
  <c r="G21" i="303"/>
  <c r="F21" i="303"/>
  <c r="J20" i="303"/>
  <c r="I20" i="303"/>
  <c r="H20" i="303"/>
  <c r="G20" i="303"/>
  <c r="F20" i="303"/>
  <c r="J19" i="303"/>
  <c r="I19" i="303"/>
  <c r="H19" i="303"/>
  <c r="G19" i="303"/>
  <c r="F19" i="303"/>
  <c r="J18" i="303"/>
  <c r="I18" i="303"/>
  <c r="H18" i="303"/>
  <c r="G18" i="303"/>
  <c r="F18" i="303"/>
  <c r="J17" i="303"/>
  <c r="I17" i="303"/>
  <c r="H17" i="303"/>
  <c r="G17" i="303"/>
  <c r="F17" i="303"/>
  <c r="E17" i="303"/>
  <c r="D17" i="303"/>
  <c r="C17" i="303"/>
  <c r="J13" i="303"/>
  <c r="I13" i="303"/>
  <c r="H13" i="303"/>
  <c r="G13" i="303"/>
  <c r="F13" i="303"/>
  <c r="J12" i="303"/>
  <c r="I12" i="303"/>
  <c r="H12" i="303"/>
  <c r="G12" i="303"/>
  <c r="F12" i="303"/>
  <c r="J11" i="303"/>
  <c r="I11" i="303"/>
  <c r="H11" i="303"/>
  <c r="G11" i="303"/>
  <c r="F11" i="303"/>
  <c r="J10" i="303"/>
  <c r="I10" i="303"/>
  <c r="H10" i="303"/>
  <c r="G10" i="303"/>
  <c r="F10" i="303"/>
  <c r="J9" i="303"/>
  <c r="I9" i="303"/>
  <c r="H9" i="303"/>
  <c r="G9" i="303"/>
  <c r="F9" i="303"/>
  <c r="E9" i="303"/>
  <c r="D9" i="303"/>
  <c r="A5" i="303"/>
  <c r="E54" i="302"/>
  <c r="E55" i="302" s="1"/>
  <c r="D54" i="302"/>
  <c r="D55" i="302" s="1"/>
  <c r="C54" i="302"/>
  <c r="G54" i="302" s="1"/>
  <c r="E47" i="302"/>
  <c r="E49" i="302" s="1"/>
  <c r="D47" i="302"/>
  <c r="D49" i="302" s="1"/>
  <c r="AJ43" i="302"/>
  <c r="AI43" i="302"/>
  <c r="AH43" i="302"/>
  <c r="AG43" i="302"/>
  <c r="AF43" i="302"/>
  <c r="AE43" i="302"/>
  <c r="AD43" i="302"/>
  <c r="AC43" i="302"/>
  <c r="AB43" i="302"/>
  <c r="AA43" i="302"/>
  <c r="Z43" i="302"/>
  <c r="Y43" i="302"/>
  <c r="X43" i="302"/>
  <c r="W43" i="302"/>
  <c r="V43" i="302"/>
  <c r="U43" i="302"/>
  <c r="T43" i="302"/>
  <c r="S43" i="302"/>
  <c r="R43" i="302"/>
  <c r="Q43" i="302"/>
  <c r="P43" i="302"/>
  <c r="O43" i="302"/>
  <c r="N43" i="302"/>
  <c r="M43" i="302"/>
  <c r="L43" i="302"/>
  <c r="K43" i="302"/>
  <c r="F43" i="302"/>
  <c r="AJ42" i="302"/>
  <c r="AI42" i="302"/>
  <c r="AH42" i="302"/>
  <c r="AG42" i="302"/>
  <c r="AF42" i="302"/>
  <c r="AE42" i="302"/>
  <c r="AD42" i="302"/>
  <c r="AC42" i="302"/>
  <c r="AB42" i="302"/>
  <c r="AA42" i="302"/>
  <c r="Z42" i="302"/>
  <c r="Y42" i="302"/>
  <c r="X42" i="302"/>
  <c r="W42" i="302"/>
  <c r="V42" i="302"/>
  <c r="U42" i="302"/>
  <c r="T42" i="302"/>
  <c r="S42" i="302"/>
  <c r="R42" i="302"/>
  <c r="Q42" i="302"/>
  <c r="P42" i="302"/>
  <c r="O42" i="302"/>
  <c r="N42" i="302"/>
  <c r="M42" i="302"/>
  <c r="L42" i="302"/>
  <c r="K42" i="302"/>
  <c r="F42" i="302"/>
  <c r="AJ41" i="302"/>
  <c r="AI41" i="302"/>
  <c r="AH41" i="302"/>
  <c r="AG41" i="302"/>
  <c r="AF41" i="302"/>
  <c r="AE41" i="302"/>
  <c r="AD41" i="302"/>
  <c r="AC41" i="302"/>
  <c r="AB41" i="302"/>
  <c r="AA41" i="302"/>
  <c r="Z41" i="302"/>
  <c r="Y41" i="302"/>
  <c r="X41" i="302"/>
  <c r="W41" i="302"/>
  <c r="V41" i="302"/>
  <c r="U41" i="302"/>
  <c r="T41" i="302"/>
  <c r="S41" i="302"/>
  <c r="R41" i="302"/>
  <c r="Q41" i="302"/>
  <c r="P41" i="302"/>
  <c r="O41" i="302"/>
  <c r="N41" i="302"/>
  <c r="M41" i="302"/>
  <c r="L41" i="302"/>
  <c r="K41" i="302"/>
  <c r="F41" i="302"/>
  <c r="AJ40" i="302"/>
  <c r="AI40" i="302"/>
  <c r="AH40" i="302"/>
  <c r="AG40" i="302"/>
  <c r="AF40" i="302"/>
  <c r="AE40" i="302"/>
  <c r="AD40" i="302"/>
  <c r="AC40" i="302"/>
  <c r="AB40" i="302"/>
  <c r="AA40" i="302"/>
  <c r="Z40" i="302"/>
  <c r="Y40" i="302"/>
  <c r="X40" i="302"/>
  <c r="W40" i="302"/>
  <c r="V40" i="302"/>
  <c r="U40" i="302"/>
  <c r="T40" i="302"/>
  <c r="S40" i="302"/>
  <c r="R40" i="302"/>
  <c r="Q40" i="302"/>
  <c r="P40" i="302"/>
  <c r="O40" i="302"/>
  <c r="N40" i="302"/>
  <c r="M40" i="302"/>
  <c r="L40" i="302"/>
  <c r="K40" i="302"/>
  <c r="F40" i="302"/>
  <c r="AJ39" i="302"/>
  <c r="AI39" i="302"/>
  <c r="AH39" i="302"/>
  <c r="AG39" i="302"/>
  <c r="AF39" i="302"/>
  <c r="AE39" i="302"/>
  <c r="AD39" i="302"/>
  <c r="AC39" i="302"/>
  <c r="AB39" i="302"/>
  <c r="AA39" i="302"/>
  <c r="Z39" i="302"/>
  <c r="Y39" i="302"/>
  <c r="X39" i="302"/>
  <c r="W39" i="302"/>
  <c r="V39" i="302"/>
  <c r="U39" i="302"/>
  <c r="T39" i="302"/>
  <c r="S39" i="302"/>
  <c r="R39" i="302"/>
  <c r="Q39" i="302"/>
  <c r="P39" i="302"/>
  <c r="O39" i="302"/>
  <c r="N39" i="302"/>
  <c r="M39" i="302"/>
  <c r="L39" i="302"/>
  <c r="K39" i="302"/>
  <c r="F39" i="302"/>
  <c r="AJ38" i="302"/>
  <c r="AI38" i="302"/>
  <c r="AH38" i="302"/>
  <c r="AG38" i="302"/>
  <c r="AF38" i="302"/>
  <c r="AE38" i="302"/>
  <c r="AD38" i="302"/>
  <c r="AC38" i="302"/>
  <c r="AB38" i="302"/>
  <c r="AA38" i="302"/>
  <c r="Z38" i="302"/>
  <c r="Y38" i="302"/>
  <c r="X38" i="302"/>
  <c r="W38" i="302"/>
  <c r="V38" i="302"/>
  <c r="U38" i="302"/>
  <c r="T38" i="302"/>
  <c r="S38" i="302"/>
  <c r="R38" i="302"/>
  <c r="Q38" i="302"/>
  <c r="P38" i="302"/>
  <c r="O38" i="302"/>
  <c r="N38" i="302"/>
  <c r="M38" i="302"/>
  <c r="L38" i="302"/>
  <c r="K38" i="302"/>
  <c r="F38" i="302"/>
  <c r="AJ37" i="302"/>
  <c r="AI37" i="302"/>
  <c r="AH37" i="302"/>
  <c r="AG37" i="302"/>
  <c r="AF37" i="302"/>
  <c r="AE37" i="302"/>
  <c r="AD37" i="302"/>
  <c r="AC37" i="302"/>
  <c r="AB37" i="302"/>
  <c r="AA37" i="302"/>
  <c r="Z37" i="302"/>
  <c r="Y37" i="302"/>
  <c r="X37" i="302"/>
  <c r="W37" i="302"/>
  <c r="V37" i="302"/>
  <c r="U37" i="302"/>
  <c r="T37" i="302"/>
  <c r="S37" i="302"/>
  <c r="R37" i="302"/>
  <c r="Q37" i="302"/>
  <c r="P37" i="302"/>
  <c r="O37" i="302"/>
  <c r="N37" i="302"/>
  <c r="M37" i="302"/>
  <c r="L37" i="302"/>
  <c r="K37" i="302"/>
  <c r="F37" i="302"/>
  <c r="AJ36" i="302"/>
  <c r="AI36" i="302"/>
  <c r="AH36" i="302"/>
  <c r="AG36" i="302"/>
  <c r="AF36" i="302"/>
  <c r="AE36" i="302"/>
  <c r="AD36" i="302"/>
  <c r="AC36" i="302"/>
  <c r="AB36" i="302"/>
  <c r="AA36" i="302"/>
  <c r="Z36" i="302"/>
  <c r="Y36" i="302"/>
  <c r="X36" i="302"/>
  <c r="W36" i="302"/>
  <c r="V36" i="302"/>
  <c r="U36" i="302"/>
  <c r="T36" i="302"/>
  <c r="S36" i="302"/>
  <c r="R36" i="302"/>
  <c r="Q36" i="302"/>
  <c r="P36" i="302"/>
  <c r="O36" i="302"/>
  <c r="N36" i="302"/>
  <c r="M36" i="302"/>
  <c r="L36" i="302"/>
  <c r="K36" i="302"/>
  <c r="F36" i="302"/>
  <c r="AJ35" i="302"/>
  <c r="AI35" i="302"/>
  <c r="AH35" i="302"/>
  <c r="AG35" i="302"/>
  <c r="AF35" i="302"/>
  <c r="AE35" i="302"/>
  <c r="AD35" i="302"/>
  <c r="AC35" i="302"/>
  <c r="AB35" i="302"/>
  <c r="AA35" i="302"/>
  <c r="Z35" i="302"/>
  <c r="Y35" i="302"/>
  <c r="X35" i="302"/>
  <c r="W35" i="302"/>
  <c r="V35" i="302"/>
  <c r="U35" i="302"/>
  <c r="T35" i="302"/>
  <c r="S35" i="302"/>
  <c r="R35" i="302"/>
  <c r="Q35" i="302"/>
  <c r="P35" i="302"/>
  <c r="O35" i="302"/>
  <c r="N35" i="302"/>
  <c r="M35" i="302"/>
  <c r="L35" i="302"/>
  <c r="K35" i="302"/>
  <c r="F35" i="302"/>
  <c r="AJ34" i="302"/>
  <c r="AI34" i="302"/>
  <c r="AH34" i="302"/>
  <c r="AG34" i="302"/>
  <c r="AF34" i="302"/>
  <c r="AE34" i="302"/>
  <c r="AD34" i="302"/>
  <c r="AC34" i="302"/>
  <c r="AB34" i="302"/>
  <c r="AA34" i="302"/>
  <c r="Z34" i="302"/>
  <c r="Y34" i="302"/>
  <c r="X34" i="302"/>
  <c r="W34" i="302"/>
  <c r="V34" i="302"/>
  <c r="U34" i="302"/>
  <c r="T34" i="302"/>
  <c r="S34" i="302"/>
  <c r="R34" i="302"/>
  <c r="Q34" i="302"/>
  <c r="P34" i="302"/>
  <c r="O34" i="302"/>
  <c r="N34" i="302"/>
  <c r="M34" i="302"/>
  <c r="L34" i="302"/>
  <c r="K34" i="302"/>
  <c r="F34" i="302"/>
  <c r="AJ33" i="302"/>
  <c r="AI33" i="302"/>
  <c r="AH33" i="302"/>
  <c r="AG33" i="302"/>
  <c r="AF33" i="302"/>
  <c r="AE33" i="302"/>
  <c r="AD33" i="302"/>
  <c r="AC33" i="302"/>
  <c r="AB33" i="302"/>
  <c r="AA33" i="302"/>
  <c r="Z33" i="302"/>
  <c r="Y33" i="302"/>
  <c r="X33" i="302"/>
  <c r="W33" i="302"/>
  <c r="V33" i="302"/>
  <c r="U33" i="302"/>
  <c r="T33" i="302"/>
  <c r="S33" i="302"/>
  <c r="R33" i="302"/>
  <c r="Q33" i="302"/>
  <c r="P33" i="302"/>
  <c r="O33" i="302"/>
  <c r="N33" i="302"/>
  <c r="M33" i="302"/>
  <c r="L33" i="302"/>
  <c r="K33" i="302"/>
  <c r="F33" i="302"/>
  <c r="AJ32" i="302"/>
  <c r="AI32" i="302"/>
  <c r="AH32" i="302"/>
  <c r="AG32" i="302"/>
  <c r="AF32" i="302"/>
  <c r="AE32" i="302"/>
  <c r="AD32" i="302"/>
  <c r="AC32" i="302"/>
  <c r="AB32" i="302"/>
  <c r="AA32" i="302"/>
  <c r="Z32" i="302"/>
  <c r="Y32" i="302"/>
  <c r="X32" i="302"/>
  <c r="W32" i="302"/>
  <c r="V32" i="302"/>
  <c r="U32" i="302"/>
  <c r="T32" i="302"/>
  <c r="S32" i="302"/>
  <c r="R32" i="302"/>
  <c r="Q32" i="302"/>
  <c r="P32" i="302"/>
  <c r="O32" i="302"/>
  <c r="N32" i="302"/>
  <c r="M32" i="302"/>
  <c r="L32" i="302"/>
  <c r="K32" i="302"/>
  <c r="F32" i="302"/>
  <c r="AJ31" i="302"/>
  <c r="AI31" i="302"/>
  <c r="AH31" i="302"/>
  <c r="AG31" i="302"/>
  <c r="AF31" i="302"/>
  <c r="AE31" i="302"/>
  <c r="AD31" i="302"/>
  <c r="AC31" i="302"/>
  <c r="AB31" i="302"/>
  <c r="AA31" i="302"/>
  <c r="Z31" i="302"/>
  <c r="Y31" i="302"/>
  <c r="X31" i="302"/>
  <c r="W31" i="302"/>
  <c r="V31" i="302"/>
  <c r="U31" i="302"/>
  <c r="T31" i="302"/>
  <c r="S31" i="302"/>
  <c r="R31" i="302"/>
  <c r="Q31" i="302"/>
  <c r="P31" i="302"/>
  <c r="O31" i="302"/>
  <c r="N31" i="302"/>
  <c r="M31" i="302"/>
  <c r="L31" i="302"/>
  <c r="K31" i="302"/>
  <c r="F31" i="302"/>
  <c r="AJ30" i="302"/>
  <c r="AI30" i="302"/>
  <c r="AH30" i="302"/>
  <c r="AG30" i="302"/>
  <c r="AF30" i="302"/>
  <c r="AE30" i="302"/>
  <c r="AD30" i="302"/>
  <c r="AC30" i="302"/>
  <c r="AB30" i="302"/>
  <c r="AA30" i="302"/>
  <c r="Z30" i="302"/>
  <c r="Y30" i="302"/>
  <c r="X30" i="302"/>
  <c r="W30" i="302"/>
  <c r="V30" i="302"/>
  <c r="U30" i="302"/>
  <c r="T30" i="302"/>
  <c r="S30" i="302"/>
  <c r="R30" i="302"/>
  <c r="Q30" i="302"/>
  <c r="P30" i="302"/>
  <c r="O30" i="302"/>
  <c r="N30" i="302"/>
  <c r="M30" i="302"/>
  <c r="L30" i="302"/>
  <c r="K30" i="302"/>
  <c r="F30" i="302"/>
  <c r="AJ29" i="302"/>
  <c r="AI29" i="302"/>
  <c r="AH29" i="302"/>
  <c r="AG29" i="302"/>
  <c r="AF29" i="302"/>
  <c r="AE29" i="302"/>
  <c r="AD29" i="302"/>
  <c r="AC29" i="302"/>
  <c r="AB29" i="302"/>
  <c r="AA29" i="302"/>
  <c r="Z29" i="302"/>
  <c r="Y29" i="302"/>
  <c r="X29" i="302"/>
  <c r="W29" i="302"/>
  <c r="V29" i="302"/>
  <c r="U29" i="302"/>
  <c r="T29" i="302"/>
  <c r="S29" i="302"/>
  <c r="R29" i="302"/>
  <c r="Q29" i="302"/>
  <c r="P29" i="302"/>
  <c r="O29" i="302"/>
  <c r="N29" i="302"/>
  <c r="M29" i="302"/>
  <c r="L29" i="302"/>
  <c r="K29" i="302"/>
  <c r="F29" i="302"/>
  <c r="AJ28" i="302"/>
  <c r="AI28" i="302"/>
  <c r="AH28" i="302"/>
  <c r="AG28" i="302"/>
  <c r="AF28" i="302"/>
  <c r="AE28" i="302"/>
  <c r="AD28" i="302"/>
  <c r="AC28" i="302"/>
  <c r="AB28" i="302"/>
  <c r="AA28" i="302"/>
  <c r="Z28" i="302"/>
  <c r="Y28" i="302"/>
  <c r="X28" i="302"/>
  <c r="W28" i="302"/>
  <c r="V28" i="302"/>
  <c r="U28" i="302"/>
  <c r="T28" i="302"/>
  <c r="S28" i="302"/>
  <c r="R28" i="302"/>
  <c r="Q28" i="302"/>
  <c r="P28" i="302"/>
  <c r="O28" i="302"/>
  <c r="N28" i="302"/>
  <c r="M28" i="302"/>
  <c r="L28" i="302"/>
  <c r="K28" i="302"/>
  <c r="F28" i="302"/>
  <c r="AJ27" i="302"/>
  <c r="AI27" i="302"/>
  <c r="AH27" i="302"/>
  <c r="AG27" i="302"/>
  <c r="AF27" i="302"/>
  <c r="AE27" i="302"/>
  <c r="AD27" i="302"/>
  <c r="AC27" i="302"/>
  <c r="AB27" i="302"/>
  <c r="AA27" i="302"/>
  <c r="Z27" i="302"/>
  <c r="Y27" i="302"/>
  <c r="X27" i="302"/>
  <c r="W27" i="302"/>
  <c r="V27" i="302"/>
  <c r="U27" i="302"/>
  <c r="T27" i="302"/>
  <c r="S27" i="302"/>
  <c r="R27" i="302"/>
  <c r="Q27" i="302"/>
  <c r="P27" i="302"/>
  <c r="O27" i="302"/>
  <c r="N27" i="302"/>
  <c r="M27" i="302"/>
  <c r="L27" i="302"/>
  <c r="K27" i="302"/>
  <c r="F27" i="302"/>
  <c r="AJ26" i="302"/>
  <c r="AI26" i="302"/>
  <c r="AH26" i="302"/>
  <c r="AG26" i="302"/>
  <c r="AF26" i="302"/>
  <c r="AE26" i="302"/>
  <c r="AD26" i="302"/>
  <c r="AC26" i="302"/>
  <c r="AB26" i="302"/>
  <c r="AA26" i="302"/>
  <c r="Z26" i="302"/>
  <c r="Y26" i="302"/>
  <c r="X26" i="302"/>
  <c r="W26" i="302"/>
  <c r="V26" i="302"/>
  <c r="U26" i="302"/>
  <c r="T26" i="302"/>
  <c r="S26" i="302"/>
  <c r="R26" i="302"/>
  <c r="Q26" i="302"/>
  <c r="P26" i="302"/>
  <c r="O26" i="302"/>
  <c r="N26" i="302"/>
  <c r="M26" i="302"/>
  <c r="L26" i="302"/>
  <c r="K26" i="302"/>
  <c r="F26" i="302"/>
  <c r="AJ25" i="302"/>
  <c r="AI25" i="302"/>
  <c r="AH25" i="302"/>
  <c r="AG25" i="302"/>
  <c r="AF25" i="302"/>
  <c r="AE25" i="302"/>
  <c r="AD25" i="302"/>
  <c r="AC25" i="302"/>
  <c r="AB25" i="302"/>
  <c r="AA25" i="302"/>
  <c r="Z25" i="302"/>
  <c r="Y25" i="302"/>
  <c r="X25" i="302"/>
  <c r="W25" i="302"/>
  <c r="V25" i="302"/>
  <c r="U25" i="302"/>
  <c r="T25" i="302"/>
  <c r="S25" i="302"/>
  <c r="R25" i="302"/>
  <c r="Q25" i="302"/>
  <c r="P25" i="302"/>
  <c r="O25" i="302"/>
  <c r="N25" i="302"/>
  <c r="M25" i="302"/>
  <c r="L25" i="302"/>
  <c r="K25" i="302"/>
  <c r="F25" i="302"/>
  <c r="AJ24" i="302"/>
  <c r="AI24" i="302"/>
  <c r="AH24" i="302"/>
  <c r="AG24" i="302"/>
  <c r="AF24" i="302"/>
  <c r="AE24" i="302"/>
  <c r="AD24" i="302"/>
  <c r="AC24" i="302"/>
  <c r="AB24" i="302"/>
  <c r="AA24" i="302"/>
  <c r="Z24" i="302"/>
  <c r="Y24" i="302"/>
  <c r="X24" i="302"/>
  <c r="W24" i="302"/>
  <c r="V24" i="302"/>
  <c r="U24" i="302"/>
  <c r="T24" i="302"/>
  <c r="S24" i="302"/>
  <c r="R24" i="302"/>
  <c r="Q24" i="302"/>
  <c r="P24" i="302"/>
  <c r="O24" i="302"/>
  <c r="N24" i="302"/>
  <c r="M24" i="302"/>
  <c r="L24" i="302"/>
  <c r="K24" i="302"/>
  <c r="F24" i="302"/>
  <c r="AI23" i="302"/>
  <c r="AH23" i="302"/>
  <c r="AG23" i="302"/>
  <c r="AJ23" i="302" s="1"/>
  <c r="F23" i="302" s="1"/>
  <c r="AE23" i="302"/>
  <c r="AD23" i="302"/>
  <c r="AC23" i="302"/>
  <c r="AB23" i="302"/>
  <c r="AA23" i="302"/>
  <c r="AF23" i="302" s="1"/>
  <c r="Z23" i="302"/>
  <c r="Y23" i="302"/>
  <c r="X23" i="302"/>
  <c r="W23" i="302"/>
  <c r="V23" i="302"/>
  <c r="U23" i="302"/>
  <c r="T23" i="302"/>
  <c r="S23" i="302"/>
  <c r="R23" i="302"/>
  <c r="Q23" i="302"/>
  <c r="O23" i="302"/>
  <c r="N23" i="302"/>
  <c r="M23" i="302"/>
  <c r="L23" i="302"/>
  <c r="K23" i="302"/>
  <c r="P23" i="302" s="1"/>
  <c r="AI22" i="302"/>
  <c r="AH22" i="302"/>
  <c r="AG22" i="302"/>
  <c r="AJ22" i="302" s="1"/>
  <c r="AE22" i="302"/>
  <c r="AD22" i="302"/>
  <c r="AC22" i="302"/>
  <c r="AB22" i="302"/>
  <c r="AA22" i="302"/>
  <c r="AF22" i="302" s="1"/>
  <c r="Y22" i="302"/>
  <c r="X22" i="302"/>
  <c r="W22" i="302"/>
  <c r="V22" i="302"/>
  <c r="Z22" i="302" s="1"/>
  <c r="F22" i="302" s="1"/>
  <c r="U22" i="302"/>
  <c r="T22" i="302"/>
  <c r="S22" i="302"/>
  <c r="R22" i="302"/>
  <c r="Q22" i="302"/>
  <c r="O22" i="302"/>
  <c r="N22" i="302"/>
  <c r="M22" i="302"/>
  <c r="L22" i="302"/>
  <c r="K22" i="302"/>
  <c r="P22" i="302" s="1"/>
  <c r="AJ21" i="302"/>
  <c r="AI21" i="302"/>
  <c r="AH21" i="302"/>
  <c r="AG21" i="302"/>
  <c r="AF21" i="302"/>
  <c r="AE21" i="302"/>
  <c r="AD21" i="302"/>
  <c r="AC21" i="302"/>
  <c r="AB21" i="302"/>
  <c r="AA21" i="302"/>
  <c r="Y21" i="302"/>
  <c r="X21" i="302"/>
  <c r="W21" i="302"/>
  <c r="V21" i="302"/>
  <c r="T21" i="302"/>
  <c r="S21" i="302"/>
  <c r="U21" i="302" s="1"/>
  <c r="R21" i="302"/>
  <c r="Q21" i="302"/>
  <c r="O21" i="302"/>
  <c r="N21" i="302"/>
  <c r="M21" i="302"/>
  <c r="L21" i="302"/>
  <c r="P21" i="302" s="1"/>
  <c r="K21" i="302"/>
  <c r="AJ20" i="302"/>
  <c r="AI20" i="302"/>
  <c r="AH20" i="302"/>
  <c r="AG20" i="302"/>
  <c r="AE20" i="302"/>
  <c r="AD20" i="302"/>
  <c r="AC20" i="302"/>
  <c r="AB20" i="302"/>
  <c r="AF20" i="302" s="1"/>
  <c r="AA20" i="302"/>
  <c r="Y20" i="302"/>
  <c r="X20" i="302"/>
  <c r="W20" i="302"/>
  <c r="Z20" i="302" s="1"/>
  <c r="V20" i="302"/>
  <c r="T20" i="302"/>
  <c r="S20" i="302"/>
  <c r="R20" i="302"/>
  <c r="U20" i="302" s="1"/>
  <c r="Q20" i="302"/>
  <c r="O20" i="302"/>
  <c r="N20" i="302"/>
  <c r="M20" i="302"/>
  <c r="L20" i="302"/>
  <c r="P20" i="302" s="1"/>
  <c r="K20" i="302"/>
  <c r="AJ19" i="302"/>
  <c r="AI19" i="302"/>
  <c r="AH19" i="302"/>
  <c r="AG19" i="302"/>
  <c r="AE19" i="302"/>
  <c r="AD19" i="302"/>
  <c r="AC19" i="302"/>
  <c r="AB19" i="302"/>
  <c r="AA19" i="302"/>
  <c r="Y19" i="302"/>
  <c r="X19" i="302"/>
  <c r="W19" i="302"/>
  <c r="V19" i="302"/>
  <c r="T19" i="302"/>
  <c r="S19" i="302"/>
  <c r="R19" i="302"/>
  <c r="Q19" i="302"/>
  <c r="O19" i="302"/>
  <c r="N19" i="302"/>
  <c r="M19" i="302"/>
  <c r="L19" i="302"/>
  <c r="K19" i="302"/>
  <c r="AI18" i="302"/>
  <c r="AH18" i="302"/>
  <c r="AG18" i="302"/>
  <c r="AJ18" i="302" s="1"/>
  <c r="F18" i="302" s="1"/>
  <c r="AF18" i="302"/>
  <c r="AE18" i="302"/>
  <c r="AD18" i="302"/>
  <c r="AC18" i="302"/>
  <c r="AB18" i="302"/>
  <c r="AA18" i="302"/>
  <c r="Z18" i="302"/>
  <c r="Y18" i="302"/>
  <c r="X18" i="302"/>
  <c r="W18" i="302"/>
  <c r="V18" i="302"/>
  <c r="T18" i="302"/>
  <c r="S18" i="302"/>
  <c r="R18" i="302"/>
  <c r="Q18" i="302"/>
  <c r="U18" i="302" s="1"/>
  <c r="P18" i="302"/>
  <c r="O18" i="302"/>
  <c r="N18" i="302"/>
  <c r="M18" i="302"/>
  <c r="L18" i="302"/>
  <c r="K18" i="302"/>
  <c r="AI17" i="302"/>
  <c r="AH17" i="302"/>
  <c r="AG17" i="302"/>
  <c r="AE17" i="302"/>
  <c r="AD17" i="302"/>
  <c r="AC17" i="302"/>
  <c r="AB17" i="302"/>
  <c r="AA17" i="302"/>
  <c r="Y17" i="302"/>
  <c r="X17" i="302"/>
  <c r="W17" i="302"/>
  <c r="V17" i="302"/>
  <c r="Z17" i="302" s="1"/>
  <c r="T17" i="302"/>
  <c r="S17" i="302"/>
  <c r="R17" i="302"/>
  <c r="Q17" i="302"/>
  <c r="U17" i="302" s="1"/>
  <c r="O17" i="302"/>
  <c r="N17" i="302"/>
  <c r="M17" i="302"/>
  <c r="L17" i="302"/>
  <c r="K17" i="302"/>
  <c r="AI16" i="302"/>
  <c r="AH16" i="302"/>
  <c r="AG16" i="302"/>
  <c r="AJ16" i="302" s="1"/>
  <c r="F16" i="302" s="1"/>
  <c r="AF16" i="302"/>
  <c r="AE16" i="302"/>
  <c r="AD16" i="302"/>
  <c r="AC16" i="302"/>
  <c r="AB16" i="302"/>
  <c r="AA16" i="302"/>
  <c r="Y16" i="302"/>
  <c r="X16" i="302"/>
  <c r="W16" i="302"/>
  <c r="V16" i="302"/>
  <c r="Z16" i="302" s="1"/>
  <c r="T16" i="302"/>
  <c r="S16" i="302"/>
  <c r="R16" i="302"/>
  <c r="Q16" i="302"/>
  <c r="U16" i="302" s="1"/>
  <c r="P16" i="302"/>
  <c r="O16" i="302"/>
  <c r="N16" i="302"/>
  <c r="M16" i="302"/>
  <c r="L16" i="302"/>
  <c r="K16" i="302"/>
  <c r="AI15" i="302"/>
  <c r="AH15" i="302"/>
  <c r="AG15" i="302"/>
  <c r="AJ15" i="302" s="1"/>
  <c r="AE15" i="302"/>
  <c r="AD15" i="302"/>
  <c r="AC15" i="302"/>
  <c r="AB15" i="302"/>
  <c r="AA15" i="302"/>
  <c r="AF15" i="302" s="1"/>
  <c r="Y15" i="302"/>
  <c r="X15" i="302"/>
  <c r="W15" i="302"/>
  <c r="V15" i="302"/>
  <c r="Z15" i="302" s="1"/>
  <c r="T15" i="302"/>
  <c r="S15" i="302"/>
  <c r="R15" i="302"/>
  <c r="Q15" i="302"/>
  <c r="U15" i="302" s="1"/>
  <c r="O15" i="302"/>
  <c r="N15" i="302"/>
  <c r="M15" i="302"/>
  <c r="L15" i="302"/>
  <c r="K15" i="302"/>
  <c r="P15" i="302" s="1"/>
  <c r="AJ14" i="302"/>
  <c r="AI14" i="302"/>
  <c r="AH14" i="302"/>
  <c r="AG14" i="302"/>
  <c r="AE14" i="302"/>
  <c r="AD14" i="302"/>
  <c r="AC14" i="302"/>
  <c r="AF14" i="302" s="1"/>
  <c r="AB14" i="302"/>
  <c r="AA14" i="302"/>
  <c r="Y14" i="302"/>
  <c r="X14" i="302"/>
  <c r="Z14" i="302" s="1"/>
  <c r="W14" i="302"/>
  <c r="V14" i="302"/>
  <c r="T14" i="302"/>
  <c r="S14" i="302"/>
  <c r="U14" i="302" s="1"/>
  <c r="R14" i="302"/>
  <c r="Q14" i="302"/>
  <c r="O14" i="302"/>
  <c r="N14" i="302"/>
  <c r="M14" i="302"/>
  <c r="L14" i="302"/>
  <c r="K14" i="302"/>
  <c r="AI13" i="302"/>
  <c r="AH13" i="302"/>
  <c r="AG13" i="302"/>
  <c r="AE13" i="302"/>
  <c r="AD13" i="302"/>
  <c r="AC13" i="302"/>
  <c r="AB13" i="302"/>
  <c r="AA13" i="302"/>
  <c r="Y13" i="302"/>
  <c r="X13" i="302"/>
  <c r="W13" i="302"/>
  <c r="V13" i="302"/>
  <c r="T13" i="302"/>
  <c r="S13" i="302"/>
  <c r="R13" i="302"/>
  <c r="Q13" i="302"/>
  <c r="O13" i="302"/>
  <c r="N13" i="302"/>
  <c r="M13" i="302"/>
  <c r="L13" i="302"/>
  <c r="K13" i="302"/>
  <c r="AI12" i="302"/>
  <c r="AH12" i="302"/>
  <c r="AJ12" i="302" s="1"/>
  <c r="AG12" i="302"/>
  <c r="AE12" i="302"/>
  <c r="AD12" i="302"/>
  <c r="AC12" i="302"/>
  <c r="AF12" i="302" s="1"/>
  <c r="AB12" i="302"/>
  <c r="AA12" i="302"/>
  <c r="Z12" i="302"/>
  <c r="F12" i="302" s="1"/>
  <c r="Y12" i="302"/>
  <c r="X12" i="302"/>
  <c r="W12" i="302"/>
  <c r="V12" i="302"/>
  <c r="T12" i="302"/>
  <c r="S12" i="302"/>
  <c r="U12" i="302" s="1"/>
  <c r="R12" i="302"/>
  <c r="Q12" i="302"/>
  <c r="P12" i="302"/>
  <c r="O12" i="302"/>
  <c r="N12" i="302"/>
  <c r="M12" i="302"/>
  <c r="L12" i="302"/>
  <c r="K12" i="302"/>
  <c r="AI11" i="302"/>
  <c r="AH11" i="302"/>
  <c r="AJ11" i="302" s="1"/>
  <c r="AG11" i="302"/>
  <c r="AE11" i="302"/>
  <c r="AD11" i="302"/>
  <c r="AC11" i="302"/>
  <c r="AB11" i="302"/>
  <c r="AF11" i="302" s="1"/>
  <c r="AA11" i="302"/>
  <c r="Y11" i="302"/>
  <c r="X11" i="302"/>
  <c r="W11" i="302"/>
  <c r="Z11" i="302" s="1"/>
  <c r="F11" i="302" s="1"/>
  <c r="V11" i="302"/>
  <c r="T11" i="302"/>
  <c r="S11" i="302"/>
  <c r="R11" i="302"/>
  <c r="U11" i="302" s="1"/>
  <c r="Q11" i="302"/>
  <c r="O11" i="302"/>
  <c r="N11" i="302"/>
  <c r="M11" i="302"/>
  <c r="L11" i="302"/>
  <c r="P11" i="302" s="1"/>
  <c r="K11" i="302"/>
  <c r="AI10" i="302"/>
  <c r="AH10" i="302"/>
  <c r="AJ10" i="302" s="1"/>
  <c r="AG10" i="302"/>
  <c r="AE10" i="302"/>
  <c r="AD10" i="302"/>
  <c r="AC10" i="302"/>
  <c r="AB10" i="302"/>
  <c r="AF10" i="302" s="1"/>
  <c r="AA10" i="302"/>
  <c r="Y10" i="302"/>
  <c r="X10" i="302"/>
  <c r="Z10" i="302" s="1"/>
  <c r="F10" i="302" s="1"/>
  <c r="W10" i="302"/>
  <c r="V10" i="302"/>
  <c r="T10" i="302"/>
  <c r="S10" i="302"/>
  <c r="R10" i="302"/>
  <c r="Q10" i="302"/>
  <c r="O10" i="302"/>
  <c r="N10" i="302"/>
  <c r="M10" i="302"/>
  <c r="L10" i="302"/>
  <c r="P10" i="302" s="1"/>
  <c r="K10" i="302"/>
  <c r="AI9" i="302"/>
  <c r="AH9" i="302"/>
  <c r="AJ9" i="302" s="1"/>
  <c r="AG9" i="302"/>
  <c r="AE9" i="302"/>
  <c r="AD9" i="302"/>
  <c r="AC9" i="302"/>
  <c r="AB9" i="302"/>
  <c r="AF9" i="302" s="1"/>
  <c r="AA9" i="302"/>
  <c r="Z9" i="302"/>
  <c r="F9" i="302" s="1"/>
  <c r="Y9" i="302"/>
  <c r="X9" i="302"/>
  <c r="W9" i="302"/>
  <c r="V9" i="302"/>
  <c r="T9" i="302"/>
  <c r="S9" i="302"/>
  <c r="U9" i="302" s="1"/>
  <c r="R9" i="302"/>
  <c r="Q9" i="302"/>
  <c r="O9" i="302"/>
  <c r="N9" i="302"/>
  <c r="M9" i="302"/>
  <c r="L9" i="302"/>
  <c r="K9" i="302"/>
  <c r="AI8" i="302"/>
  <c r="AH8" i="302"/>
  <c r="AJ8" i="302" s="1"/>
  <c r="AG8" i="302"/>
  <c r="AE8" i="302"/>
  <c r="AD8" i="302"/>
  <c r="AC8" i="302"/>
  <c r="AB8" i="302"/>
  <c r="AF8" i="302" s="1"/>
  <c r="AA8" i="302"/>
  <c r="Y8" i="302"/>
  <c r="X8" i="302"/>
  <c r="W8" i="302"/>
  <c r="Z8" i="302" s="1"/>
  <c r="F8" i="302" s="1"/>
  <c r="V8" i="302"/>
  <c r="T8" i="302"/>
  <c r="S8" i="302"/>
  <c r="R8" i="302"/>
  <c r="U8" i="302" s="1"/>
  <c r="Q8" i="302"/>
  <c r="P8" i="302"/>
  <c r="O8" i="302"/>
  <c r="N8" i="302"/>
  <c r="M8" i="302"/>
  <c r="L8" i="302"/>
  <c r="K8" i="302"/>
  <c r="AI7" i="302"/>
  <c r="AH7" i="302"/>
  <c r="AJ7" i="302" s="1"/>
  <c r="AG7" i="302"/>
  <c r="AE7" i="302"/>
  <c r="AD7" i="302"/>
  <c r="AC7" i="302"/>
  <c r="AB7" i="302"/>
  <c r="AF7" i="302" s="1"/>
  <c r="AA7" i="302"/>
  <c r="Z7" i="302"/>
  <c r="F7" i="302" s="1"/>
  <c r="Y7" i="302"/>
  <c r="X7" i="302"/>
  <c r="W7" i="302"/>
  <c r="V7" i="302"/>
  <c r="T7" i="302"/>
  <c r="S7" i="302"/>
  <c r="R7" i="302"/>
  <c r="U7" i="302" s="1"/>
  <c r="Q7" i="302"/>
  <c r="P7" i="302"/>
  <c r="O7" i="302"/>
  <c r="N7" i="302"/>
  <c r="M7" i="302"/>
  <c r="L7" i="302"/>
  <c r="K7" i="302"/>
  <c r="AI6" i="302"/>
  <c r="AH6" i="302"/>
  <c r="AG6" i="302"/>
  <c r="AE6" i="302"/>
  <c r="AD6" i="302"/>
  <c r="AC6" i="302"/>
  <c r="AB6" i="302"/>
  <c r="AA6" i="302"/>
  <c r="Y6" i="302"/>
  <c r="X6" i="302"/>
  <c r="W6" i="302"/>
  <c r="V6" i="302"/>
  <c r="U6" i="302"/>
  <c r="T6" i="302"/>
  <c r="S6" i="302"/>
  <c r="R6" i="302"/>
  <c r="Q6" i="302"/>
  <c r="O6" i="302"/>
  <c r="N6" i="302"/>
  <c r="M6" i="302"/>
  <c r="L6" i="302"/>
  <c r="K6" i="302"/>
  <c r="AI5" i="302"/>
  <c r="AH5" i="302"/>
  <c r="AG5" i="302"/>
  <c r="AE5" i="302"/>
  <c r="AD5" i="302"/>
  <c r="AC5" i="302"/>
  <c r="AB5" i="302"/>
  <c r="AA5" i="302"/>
  <c r="Y5" i="302"/>
  <c r="X5" i="302"/>
  <c r="W5" i="302"/>
  <c r="V5" i="302"/>
  <c r="T5" i="302"/>
  <c r="S5" i="302"/>
  <c r="R5" i="302"/>
  <c r="Q5" i="302"/>
  <c r="O5" i="302"/>
  <c r="N5" i="302"/>
  <c r="M5" i="302"/>
  <c r="L5" i="302"/>
  <c r="K5" i="302"/>
  <c r="AI4" i="302"/>
  <c r="AH4" i="302"/>
  <c r="AJ4" i="302" s="1"/>
  <c r="AG4" i="302"/>
  <c r="AE4" i="302"/>
  <c r="AD4" i="302"/>
  <c r="AC4" i="302"/>
  <c r="AB4" i="302"/>
  <c r="AA4" i="302"/>
  <c r="Y4" i="302"/>
  <c r="X4" i="302"/>
  <c r="W4" i="302"/>
  <c r="Z4" i="302" s="1"/>
  <c r="F4" i="302" s="1"/>
  <c r="V4" i="302"/>
  <c r="T4" i="302"/>
  <c r="S4" i="302"/>
  <c r="R4" i="302"/>
  <c r="Q4" i="302"/>
  <c r="O4" i="302"/>
  <c r="N4" i="302"/>
  <c r="M4" i="302"/>
  <c r="L4" i="302"/>
  <c r="K4" i="302"/>
  <c r="D57" i="301"/>
  <c r="E54" i="301"/>
  <c r="E55" i="301" s="1"/>
  <c r="D54" i="301"/>
  <c r="D55" i="301" s="1"/>
  <c r="C54" i="301"/>
  <c r="D50" i="301"/>
  <c r="E47" i="301"/>
  <c r="D47" i="301"/>
  <c r="D49" i="301" s="1"/>
  <c r="AJ43" i="301"/>
  <c r="AI43" i="301"/>
  <c r="AH43" i="301"/>
  <c r="AG43" i="301"/>
  <c r="AF43" i="301"/>
  <c r="AE43" i="301"/>
  <c r="AD43" i="301"/>
  <c r="AC43" i="301"/>
  <c r="AB43" i="301"/>
  <c r="AA43" i="301"/>
  <c r="Z43" i="301"/>
  <c r="Y43" i="301"/>
  <c r="X43" i="301"/>
  <c r="W43" i="301"/>
  <c r="V43" i="301"/>
  <c r="U43" i="301"/>
  <c r="T43" i="301"/>
  <c r="S43" i="301"/>
  <c r="R43" i="301"/>
  <c r="Q43" i="301"/>
  <c r="P43" i="301"/>
  <c r="O43" i="301"/>
  <c r="N43" i="301"/>
  <c r="M43" i="301"/>
  <c r="L43" i="301"/>
  <c r="K43" i="301"/>
  <c r="F43" i="301"/>
  <c r="AJ42" i="301"/>
  <c r="AI42" i="301"/>
  <c r="AH42" i="301"/>
  <c r="AG42" i="301"/>
  <c r="AF42" i="301"/>
  <c r="AE42" i="301"/>
  <c r="AD42" i="301"/>
  <c r="AC42" i="301"/>
  <c r="AB42" i="301"/>
  <c r="AA42" i="301"/>
  <c r="Z42" i="301"/>
  <c r="Y42" i="301"/>
  <c r="X42" i="301"/>
  <c r="W42" i="301"/>
  <c r="V42" i="301"/>
  <c r="U42" i="301"/>
  <c r="T42" i="301"/>
  <c r="S42" i="301"/>
  <c r="R42" i="301"/>
  <c r="Q42" i="301"/>
  <c r="P42" i="301"/>
  <c r="O42" i="301"/>
  <c r="N42" i="301"/>
  <c r="M42" i="301"/>
  <c r="L42" i="301"/>
  <c r="K42" i="301"/>
  <c r="F42" i="301"/>
  <c r="AJ41" i="301"/>
  <c r="AI41" i="301"/>
  <c r="AH41" i="301"/>
  <c r="AG41" i="301"/>
  <c r="AF41" i="301"/>
  <c r="AE41" i="301"/>
  <c r="AD41" i="301"/>
  <c r="AC41" i="301"/>
  <c r="AB41" i="301"/>
  <c r="AA41" i="301"/>
  <c r="Z41" i="301"/>
  <c r="Y41" i="301"/>
  <c r="X41" i="301"/>
  <c r="W41" i="301"/>
  <c r="V41" i="301"/>
  <c r="U41" i="301"/>
  <c r="T41" i="301"/>
  <c r="S41" i="301"/>
  <c r="R41" i="301"/>
  <c r="Q41" i="301"/>
  <c r="P41" i="301"/>
  <c r="O41" i="301"/>
  <c r="N41" i="301"/>
  <c r="M41" i="301"/>
  <c r="L41" i="301"/>
  <c r="K41" i="301"/>
  <c r="F41" i="301"/>
  <c r="AJ40" i="301"/>
  <c r="AI40" i="301"/>
  <c r="AH40" i="301"/>
  <c r="AG40" i="301"/>
  <c r="AF40" i="301"/>
  <c r="AE40" i="301"/>
  <c r="AD40" i="301"/>
  <c r="AC40" i="301"/>
  <c r="AB40" i="301"/>
  <c r="AA40" i="301"/>
  <c r="Z40" i="301"/>
  <c r="Y40" i="301"/>
  <c r="X40" i="301"/>
  <c r="W40" i="301"/>
  <c r="V40" i="301"/>
  <c r="U40" i="301"/>
  <c r="T40" i="301"/>
  <c r="S40" i="301"/>
  <c r="R40" i="301"/>
  <c r="Q40" i="301"/>
  <c r="P40" i="301"/>
  <c r="O40" i="301"/>
  <c r="N40" i="301"/>
  <c r="M40" i="301"/>
  <c r="L40" i="301"/>
  <c r="K40" i="301"/>
  <c r="F40" i="301"/>
  <c r="AJ39" i="301"/>
  <c r="AI39" i="301"/>
  <c r="AH39" i="301"/>
  <c r="AG39" i="301"/>
  <c r="AF39" i="301"/>
  <c r="AE39" i="301"/>
  <c r="AD39" i="301"/>
  <c r="AC39" i="301"/>
  <c r="AB39" i="301"/>
  <c r="AA39" i="301"/>
  <c r="Z39" i="301"/>
  <c r="Y39" i="301"/>
  <c r="X39" i="301"/>
  <c r="W39" i="301"/>
  <c r="V39" i="301"/>
  <c r="U39" i="301"/>
  <c r="T39" i="301"/>
  <c r="S39" i="301"/>
  <c r="R39" i="301"/>
  <c r="Q39" i="301"/>
  <c r="P39" i="301"/>
  <c r="O39" i="301"/>
  <c r="N39" i="301"/>
  <c r="M39" i="301"/>
  <c r="L39" i="301"/>
  <c r="K39" i="301"/>
  <c r="F39" i="301"/>
  <c r="AJ38" i="301"/>
  <c r="AI38" i="301"/>
  <c r="AH38" i="301"/>
  <c r="AG38" i="301"/>
  <c r="AF38" i="301"/>
  <c r="AE38" i="301"/>
  <c r="AD38" i="301"/>
  <c r="AC38" i="301"/>
  <c r="AB38" i="301"/>
  <c r="AA38" i="301"/>
  <c r="Z38" i="301"/>
  <c r="Y38" i="301"/>
  <c r="X38" i="301"/>
  <c r="W38" i="301"/>
  <c r="V38" i="301"/>
  <c r="U38" i="301"/>
  <c r="T38" i="301"/>
  <c r="S38" i="301"/>
  <c r="R38" i="301"/>
  <c r="Q38" i="301"/>
  <c r="P38" i="301"/>
  <c r="O38" i="301"/>
  <c r="N38" i="301"/>
  <c r="M38" i="301"/>
  <c r="L38" i="301"/>
  <c r="K38" i="301"/>
  <c r="F38" i="301"/>
  <c r="AJ37" i="301"/>
  <c r="AI37" i="301"/>
  <c r="AH37" i="301"/>
  <c r="AG37" i="301"/>
  <c r="AF37" i="301"/>
  <c r="AE37" i="301"/>
  <c r="AD37" i="301"/>
  <c r="AC37" i="301"/>
  <c r="AB37" i="301"/>
  <c r="AA37" i="301"/>
  <c r="Z37" i="301"/>
  <c r="Y37" i="301"/>
  <c r="X37" i="301"/>
  <c r="W37" i="301"/>
  <c r="V37" i="301"/>
  <c r="U37" i="301"/>
  <c r="T37" i="301"/>
  <c r="S37" i="301"/>
  <c r="R37" i="301"/>
  <c r="Q37" i="301"/>
  <c r="P37" i="301"/>
  <c r="O37" i="301"/>
  <c r="N37" i="301"/>
  <c r="M37" i="301"/>
  <c r="L37" i="301"/>
  <c r="K37" i="301"/>
  <c r="F37" i="301"/>
  <c r="AJ36" i="301"/>
  <c r="AI36" i="301"/>
  <c r="AH36" i="301"/>
  <c r="AG36" i="301"/>
  <c r="AF36" i="301"/>
  <c r="AE36" i="301"/>
  <c r="AD36" i="301"/>
  <c r="AC36" i="301"/>
  <c r="AB36" i="301"/>
  <c r="AA36" i="301"/>
  <c r="Z36" i="301"/>
  <c r="Y36" i="301"/>
  <c r="X36" i="301"/>
  <c r="W36" i="301"/>
  <c r="V36" i="301"/>
  <c r="U36" i="301"/>
  <c r="T36" i="301"/>
  <c r="S36" i="301"/>
  <c r="R36" i="301"/>
  <c r="Q36" i="301"/>
  <c r="P36" i="301"/>
  <c r="O36" i="301"/>
  <c r="N36" i="301"/>
  <c r="M36" i="301"/>
  <c r="L36" i="301"/>
  <c r="K36" i="301"/>
  <c r="F36" i="301"/>
  <c r="AJ35" i="301"/>
  <c r="AI35" i="301"/>
  <c r="AH35" i="301"/>
  <c r="AG35" i="301"/>
  <c r="AF35" i="301"/>
  <c r="AE35" i="301"/>
  <c r="AD35" i="301"/>
  <c r="AC35" i="301"/>
  <c r="AB35" i="301"/>
  <c r="AA35" i="301"/>
  <c r="Z35" i="301"/>
  <c r="Y35" i="301"/>
  <c r="X35" i="301"/>
  <c r="W35" i="301"/>
  <c r="V35" i="301"/>
  <c r="U35" i="301"/>
  <c r="T35" i="301"/>
  <c r="S35" i="301"/>
  <c r="R35" i="301"/>
  <c r="Q35" i="301"/>
  <c r="P35" i="301"/>
  <c r="O35" i="301"/>
  <c r="N35" i="301"/>
  <c r="M35" i="301"/>
  <c r="L35" i="301"/>
  <c r="K35" i="301"/>
  <c r="F35" i="301"/>
  <c r="AJ34" i="301"/>
  <c r="AI34" i="301"/>
  <c r="AH34" i="301"/>
  <c r="AG34" i="301"/>
  <c r="AF34" i="301"/>
  <c r="AE34" i="301"/>
  <c r="AD34" i="301"/>
  <c r="AC34" i="301"/>
  <c r="AB34" i="301"/>
  <c r="AA34" i="301"/>
  <c r="Z34" i="301"/>
  <c r="Y34" i="301"/>
  <c r="X34" i="301"/>
  <c r="W34" i="301"/>
  <c r="V34" i="301"/>
  <c r="U34" i="301"/>
  <c r="T34" i="301"/>
  <c r="S34" i="301"/>
  <c r="R34" i="301"/>
  <c r="Q34" i="301"/>
  <c r="P34" i="301"/>
  <c r="O34" i="301"/>
  <c r="N34" i="301"/>
  <c r="M34" i="301"/>
  <c r="L34" i="301"/>
  <c r="K34" i="301"/>
  <c r="F34" i="301"/>
  <c r="AJ33" i="301"/>
  <c r="AI33" i="301"/>
  <c r="AH33" i="301"/>
  <c r="AG33" i="301"/>
  <c r="AF33" i="301"/>
  <c r="AE33" i="301"/>
  <c r="AD33" i="301"/>
  <c r="AC33" i="301"/>
  <c r="AB33" i="301"/>
  <c r="AA33" i="301"/>
  <c r="Z33" i="301"/>
  <c r="Y33" i="301"/>
  <c r="X33" i="301"/>
  <c r="W33" i="301"/>
  <c r="V33" i="301"/>
  <c r="U33" i="301"/>
  <c r="T33" i="301"/>
  <c r="S33" i="301"/>
  <c r="R33" i="301"/>
  <c r="Q33" i="301"/>
  <c r="P33" i="301"/>
  <c r="O33" i="301"/>
  <c r="N33" i="301"/>
  <c r="M33" i="301"/>
  <c r="L33" i="301"/>
  <c r="K33" i="301"/>
  <c r="F33" i="301"/>
  <c r="AJ32" i="301"/>
  <c r="AI32" i="301"/>
  <c r="AH32" i="301"/>
  <c r="AG32" i="301"/>
  <c r="AF32" i="301"/>
  <c r="AE32" i="301"/>
  <c r="AD32" i="301"/>
  <c r="AC32" i="301"/>
  <c r="AB32" i="301"/>
  <c r="AA32" i="301"/>
  <c r="Z32" i="301"/>
  <c r="Y32" i="301"/>
  <c r="X32" i="301"/>
  <c r="W32" i="301"/>
  <c r="V32" i="301"/>
  <c r="U32" i="301"/>
  <c r="T32" i="301"/>
  <c r="S32" i="301"/>
  <c r="R32" i="301"/>
  <c r="Q32" i="301"/>
  <c r="P32" i="301"/>
  <c r="O32" i="301"/>
  <c r="N32" i="301"/>
  <c r="M32" i="301"/>
  <c r="L32" i="301"/>
  <c r="K32" i="301"/>
  <c r="F32" i="301"/>
  <c r="AJ31" i="301"/>
  <c r="AI31" i="301"/>
  <c r="AH31" i="301"/>
  <c r="AG31" i="301"/>
  <c r="AF31" i="301"/>
  <c r="AE31" i="301"/>
  <c r="AD31" i="301"/>
  <c r="AC31" i="301"/>
  <c r="AB31" i="301"/>
  <c r="AA31" i="301"/>
  <c r="Z31" i="301"/>
  <c r="Y31" i="301"/>
  <c r="X31" i="301"/>
  <c r="W31" i="301"/>
  <c r="V31" i="301"/>
  <c r="U31" i="301"/>
  <c r="T31" i="301"/>
  <c r="S31" i="301"/>
  <c r="R31" i="301"/>
  <c r="Q31" i="301"/>
  <c r="P31" i="301"/>
  <c r="O31" i="301"/>
  <c r="N31" i="301"/>
  <c r="M31" i="301"/>
  <c r="L31" i="301"/>
  <c r="K31" i="301"/>
  <c r="F31" i="301"/>
  <c r="AJ30" i="301"/>
  <c r="AI30" i="301"/>
  <c r="AH30" i="301"/>
  <c r="AG30" i="301"/>
  <c r="AF30" i="301"/>
  <c r="AE30" i="301"/>
  <c r="AD30" i="301"/>
  <c r="AC30" i="301"/>
  <c r="AB30" i="301"/>
  <c r="AA30" i="301"/>
  <c r="Z30" i="301"/>
  <c r="Y30" i="301"/>
  <c r="X30" i="301"/>
  <c r="W30" i="301"/>
  <c r="V30" i="301"/>
  <c r="U30" i="301"/>
  <c r="T30" i="301"/>
  <c r="S30" i="301"/>
  <c r="R30" i="301"/>
  <c r="Q30" i="301"/>
  <c r="P30" i="301"/>
  <c r="O30" i="301"/>
  <c r="N30" i="301"/>
  <c r="M30" i="301"/>
  <c r="L30" i="301"/>
  <c r="K30" i="301"/>
  <c r="F30" i="301"/>
  <c r="AJ29" i="301"/>
  <c r="AI29" i="301"/>
  <c r="AH29" i="301"/>
  <c r="AG29" i="301"/>
  <c r="AF29" i="301"/>
  <c r="AE29" i="301"/>
  <c r="AD29" i="301"/>
  <c r="AC29" i="301"/>
  <c r="AB29" i="301"/>
  <c r="AA29" i="301"/>
  <c r="Z29" i="301"/>
  <c r="Y29" i="301"/>
  <c r="X29" i="301"/>
  <c r="W29" i="301"/>
  <c r="V29" i="301"/>
  <c r="U29" i="301"/>
  <c r="T29" i="301"/>
  <c r="S29" i="301"/>
  <c r="R29" i="301"/>
  <c r="Q29" i="301"/>
  <c r="P29" i="301"/>
  <c r="O29" i="301"/>
  <c r="N29" i="301"/>
  <c r="M29" i="301"/>
  <c r="L29" i="301"/>
  <c r="K29" i="301"/>
  <c r="F29" i="301"/>
  <c r="AJ28" i="301"/>
  <c r="AI28" i="301"/>
  <c r="AH28" i="301"/>
  <c r="AG28" i="301"/>
  <c r="AF28" i="301"/>
  <c r="AE28" i="301"/>
  <c r="AD28" i="301"/>
  <c r="AC28" i="301"/>
  <c r="AB28" i="301"/>
  <c r="AA28" i="301"/>
  <c r="Z28" i="301"/>
  <c r="Y28" i="301"/>
  <c r="X28" i="301"/>
  <c r="W28" i="301"/>
  <c r="V28" i="301"/>
  <c r="U28" i="301"/>
  <c r="T28" i="301"/>
  <c r="S28" i="301"/>
  <c r="R28" i="301"/>
  <c r="Q28" i="301"/>
  <c r="P28" i="301"/>
  <c r="O28" i="301"/>
  <c r="N28" i="301"/>
  <c r="M28" i="301"/>
  <c r="L28" i="301"/>
  <c r="K28" i="301"/>
  <c r="F28" i="301"/>
  <c r="AJ27" i="301"/>
  <c r="AI27" i="301"/>
  <c r="AH27" i="301"/>
  <c r="AG27" i="301"/>
  <c r="AF27" i="301"/>
  <c r="AE27" i="301"/>
  <c r="AD27" i="301"/>
  <c r="AC27" i="301"/>
  <c r="AB27" i="301"/>
  <c r="AA27" i="301"/>
  <c r="Z27" i="301"/>
  <c r="Y27" i="301"/>
  <c r="X27" i="301"/>
  <c r="W27" i="301"/>
  <c r="V27" i="301"/>
  <c r="U27" i="301"/>
  <c r="T27" i="301"/>
  <c r="S27" i="301"/>
  <c r="R27" i="301"/>
  <c r="Q27" i="301"/>
  <c r="P27" i="301"/>
  <c r="O27" i="301"/>
  <c r="N27" i="301"/>
  <c r="M27" i="301"/>
  <c r="L27" i="301"/>
  <c r="K27" i="301"/>
  <c r="F27" i="301"/>
  <c r="AJ26" i="301"/>
  <c r="AI26" i="301"/>
  <c r="AH26" i="301"/>
  <c r="AG26" i="301"/>
  <c r="AF26" i="301"/>
  <c r="AE26" i="301"/>
  <c r="AD26" i="301"/>
  <c r="AC26" i="301"/>
  <c r="AB26" i="301"/>
  <c r="AA26" i="301"/>
  <c r="Z26" i="301"/>
  <c r="Y26" i="301"/>
  <c r="X26" i="301"/>
  <c r="W26" i="301"/>
  <c r="V26" i="301"/>
  <c r="U26" i="301"/>
  <c r="T26" i="301"/>
  <c r="S26" i="301"/>
  <c r="R26" i="301"/>
  <c r="Q26" i="301"/>
  <c r="P26" i="301"/>
  <c r="O26" i="301"/>
  <c r="N26" i="301"/>
  <c r="M26" i="301"/>
  <c r="L26" i="301"/>
  <c r="K26" i="301"/>
  <c r="F26" i="301"/>
  <c r="AJ25" i="301"/>
  <c r="AI25" i="301"/>
  <c r="AH25" i="301"/>
  <c r="AG25" i="301"/>
  <c r="AF25" i="301"/>
  <c r="AE25" i="301"/>
  <c r="AD25" i="301"/>
  <c r="AC25" i="301"/>
  <c r="AB25" i="301"/>
  <c r="AA25" i="301"/>
  <c r="Z25" i="301"/>
  <c r="Y25" i="301"/>
  <c r="X25" i="301"/>
  <c r="W25" i="301"/>
  <c r="V25" i="301"/>
  <c r="U25" i="301"/>
  <c r="T25" i="301"/>
  <c r="S25" i="301"/>
  <c r="R25" i="301"/>
  <c r="Q25" i="301"/>
  <c r="P25" i="301"/>
  <c r="O25" i="301"/>
  <c r="N25" i="301"/>
  <c r="M25" i="301"/>
  <c r="L25" i="301"/>
  <c r="K25" i="301"/>
  <c r="F25" i="301"/>
  <c r="AJ24" i="301"/>
  <c r="AI24" i="301"/>
  <c r="AH24" i="301"/>
  <c r="AG24" i="301"/>
  <c r="AF24" i="301"/>
  <c r="AE24" i="301"/>
  <c r="AD24" i="301"/>
  <c r="AC24" i="301"/>
  <c r="AB24" i="301"/>
  <c r="AA24" i="301"/>
  <c r="Z24" i="301"/>
  <c r="Y24" i="301"/>
  <c r="X24" i="301"/>
  <c r="W24" i="301"/>
  <c r="V24" i="301"/>
  <c r="U24" i="301"/>
  <c r="T24" i="301"/>
  <c r="S24" i="301"/>
  <c r="R24" i="301"/>
  <c r="Q24" i="301"/>
  <c r="P24" i="301"/>
  <c r="O24" i="301"/>
  <c r="N24" i="301"/>
  <c r="M24" i="301"/>
  <c r="L24" i="301"/>
  <c r="K24" i="301"/>
  <c r="F24" i="301"/>
  <c r="AJ23" i="301"/>
  <c r="AI23" i="301"/>
  <c r="AH23" i="301"/>
  <c r="AG23" i="301"/>
  <c r="AF23" i="301"/>
  <c r="AE23" i="301"/>
  <c r="AD23" i="301"/>
  <c r="AC23" i="301"/>
  <c r="AB23" i="301"/>
  <c r="AA23" i="301"/>
  <c r="Z23" i="301"/>
  <c r="Y23" i="301"/>
  <c r="X23" i="301"/>
  <c r="W23" i="301"/>
  <c r="V23" i="301"/>
  <c r="U23" i="301"/>
  <c r="T23" i="301"/>
  <c r="S23" i="301"/>
  <c r="R23" i="301"/>
  <c r="Q23" i="301"/>
  <c r="P23" i="301"/>
  <c r="O23" i="301"/>
  <c r="N23" i="301"/>
  <c r="M23" i="301"/>
  <c r="L23" i="301"/>
  <c r="K23" i="301"/>
  <c r="F23" i="301"/>
  <c r="AJ22" i="301"/>
  <c r="AI22" i="301"/>
  <c r="AH22" i="301"/>
  <c r="AG22" i="301"/>
  <c r="AF22" i="301"/>
  <c r="AE22" i="301"/>
  <c r="AD22" i="301"/>
  <c r="AC22" i="301"/>
  <c r="AB22" i="301"/>
  <c r="AA22" i="301"/>
  <c r="Z22" i="301"/>
  <c r="Y22" i="301"/>
  <c r="X22" i="301"/>
  <c r="W22" i="301"/>
  <c r="V22" i="301"/>
  <c r="U22" i="301"/>
  <c r="T22" i="301"/>
  <c r="S22" i="301"/>
  <c r="R22" i="301"/>
  <c r="Q22" i="301"/>
  <c r="P22" i="301"/>
  <c r="O22" i="301"/>
  <c r="N22" i="301"/>
  <c r="M22" i="301"/>
  <c r="L22" i="301"/>
  <c r="K22" i="301"/>
  <c r="F22" i="301"/>
  <c r="AJ21" i="301"/>
  <c r="AI21" i="301"/>
  <c r="AH21" i="301"/>
  <c r="AG21" i="301"/>
  <c r="AF21" i="301"/>
  <c r="AE21" i="301"/>
  <c r="AD21" i="301"/>
  <c r="AC21" i="301"/>
  <c r="AB21" i="301"/>
  <c r="AA21" i="301"/>
  <c r="Z21" i="301"/>
  <c r="Y21" i="301"/>
  <c r="X21" i="301"/>
  <c r="W21" i="301"/>
  <c r="V21" i="301"/>
  <c r="U21" i="301"/>
  <c r="T21" i="301"/>
  <c r="S21" i="301"/>
  <c r="R21" i="301"/>
  <c r="Q21" i="301"/>
  <c r="P21" i="301"/>
  <c r="O21" i="301"/>
  <c r="N21" i="301"/>
  <c r="M21" i="301"/>
  <c r="L21" i="301"/>
  <c r="K21" i="301"/>
  <c r="F21" i="301"/>
  <c r="AJ20" i="301"/>
  <c r="AI20" i="301"/>
  <c r="AH20" i="301"/>
  <c r="AG20" i="301"/>
  <c r="AF20" i="301"/>
  <c r="AE20" i="301"/>
  <c r="AD20" i="301"/>
  <c r="AC20" i="301"/>
  <c r="AB20" i="301"/>
  <c r="AA20" i="301"/>
  <c r="Z20" i="301"/>
  <c r="Y20" i="301"/>
  <c r="X20" i="301"/>
  <c r="W20" i="301"/>
  <c r="V20" i="301"/>
  <c r="U20" i="301"/>
  <c r="T20" i="301"/>
  <c r="S20" i="301"/>
  <c r="R20" i="301"/>
  <c r="Q20" i="301"/>
  <c r="P20" i="301"/>
  <c r="O20" i="301"/>
  <c r="N20" i="301"/>
  <c r="M20" i="301"/>
  <c r="L20" i="301"/>
  <c r="K20" i="301"/>
  <c r="F20" i="301"/>
  <c r="AJ19" i="301"/>
  <c r="AI19" i="301"/>
  <c r="AH19" i="301"/>
  <c r="AG19" i="301"/>
  <c r="AF19" i="301"/>
  <c r="AE19" i="301"/>
  <c r="AD19" i="301"/>
  <c r="AC19" i="301"/>
  <c r="AB19" i="301"/>
  <c r="AA19" i="301"/>
  <c r="Z19" i="301"/>
  <c r="Y19" i="301"/>
  <c r="X19" i="301"/>
  <c r="W19" i="301"/>
  <c r="V19" i="301"/>
  <c r="U19" i="301"/>
  <c r="T19" i="301"/>
  <c r="S19" i="301"/>
  <c r="R19" i="301"/>
  <c r="Q19" i="301"/>
  <c r="P19" i="301"/>
  <c r="O19" i="301"/>
  <c r="N19" i="301"/>
  <c r="M19" i="301"/>
  <c r="L19" i="301"/>
  <c r="K19" i="301"/>
  <c r="F19" i="301"/>
  <c r="AJ18" i="301"/>
  <c r="AI18" i="301"/>
  <c r="AH18" i="301"/>
  <c r="AG18" i="301"/>
  <c r="AF18" i="301"/>
  <c r="AE18" i="301"/>
  <c r="AD18" i="301"/>
  <c r="AC18" i="301"/>
  <c r="AB18" i="301"/>
  <c r="AA18" i="301"/>
  <c r="Z18" i="301"/>
  <c r="Y18" i="301"/>
  <c r="X18" i="301"/>
  <c r="W18" i="301"/>
  <c r="V18" i="301"/>
  <c r="U18" i="301"/>
  <c r="T18" i="301"/>
  <c r="S18" i="301"/>
  <c r="R18" i="301"/>
  <c r="Q18" i="301"/>
  <c r="P18" i="301"/>
  <c r="O18" i="301"/>
  <c r="N18" i="301"/>
  <c r="M18" i="301"/>
  <c r="L18" i="301"/>
  <c r="K18" i="301"/>
  <c r="F18" i="301"/>
  <c r="AJ17" i="301"/>
  <c r="AI17" i="301"/>
  <c r="AH17" i="301"/>
  <c r="AG17" i="301"/>
  <c r="AF17" i="301"/>
  <c r="AE17" i="301"/>
  <c r="AD17" i="301"/>
  <c r="AC17" i="301"/>
  <c r="AB17" i="301"/>
  <c r="AA17" i="301"/>
  <c r="Z17" i="301"/>
  <c r="Y17" i="301"/>
  <c r="X17" i="301"/>
  <c r="W17" i="301"/>
  <c r="V17" i="301"/>
  <c r="U17" i="301"/>
  <c r="T17" i="301"/>
  <c r="S17" i="301"/>
  <c r="R17" i="301"/>
  <c r="Q17" i="301"/>
  <c r="P17" i="301"/>
  <c r="O17" i="301"/>
  <c r="N17" i="301"/>
  <c r="M17" i="301"/>
  <c r="L17" i="301"/>
  <c r="K17" i="301"/>
  <c r="F17" i="301"/>
  <c r="AI16" i="301"/>
  <c r="AH16" i="301"/>
  <c r="AG16" i="301"/>
  <c r="AJ16" i="301" s="1"/>
  <c r="F16" i="301" s="1"/>
  <c r="AE16" i="301"/>
  <c r="AD16" i="301"/>
  <c r="AC16" i="301"/>
  <c r="AB16" i="301"/>
  <c r="AA16" i="301"/>
  <c r="AF16" i="301" s="1"/>
  <c r="Y16" i="301"/>
  <c r="X16" i="301"/>
  <c r="W16" i="301"/>
  <c r="V16" i="301"/>
  <c r="Z16" i="301" s="1"/>
  <c r="T16" i="301"/>
  <c r="S16" i="301"/>
  <c r="R16" i="301"/>
  <c r="Q16" i="301"/>
  <c r="U16" i="301" s="1"/>
  <c r="O16" i="301"/>
  <c r="N16" i="301"/>
  <c r="M16" i="301"/>
  <c r="L16" i="301"/>
  <c r="K16" i="301"/>
  <c r="P16" i="301" s="1"/>
  <c r="AI15" i="301"/>
  <c r="AH15" i="301"/>
  <c r="AG15" i="301"/>
  <c r="AJ15" i="301" s="1"/>
  <c r="F15" i="301" s="1"/>
  <c r="AE15" i="301"/>
  <c r="AD15" i="301"/>
  <c r="AC15" i="301"/>
  <c r="AB15" i="301"/>
  <c r="AA15" i="301"/>
  <c r="AF15" i="301" s="1"/>
  <c r="Y15" i="301"/>
  <c r="X15" i="301"/>
  <c r="W15" i="301"/>
  <c r="V15" i="301"/>
  <c r="Z15" i="301" s="1"/>
  <c r="T15" i="301"/>
  <c r="S15" i="301"/>
  <c r="R15" i="301"/>
  <c r="Q15" i="301"/>
  <c r="U15" i="301" s="1"/>
  <c r="O15" i="301"/>
  <c r="N15" i="301"/>
  <c r="M15" i="301"/>
  <c r="L15" i="301"/>
  <c r="K15" i="301"/>
  <c r="P15" i="301" s="1"/>
  <c r="AJ14" i="301"/>
  <c r="AI14" i="301"/>
  <c r="AH14" i="301"/>
  <c r="AG14" i="301"/>
  <c r="AE14" i="301"/>
  <c r="AD14" i="301"/>
  <c r="AC14" i="301"/>
  <c r="AB14" i="301"/>
  <c r="AF14" i="301" s="1"/>
  <c r="AA14" i="301"/>
  <c r="Y14" i="301"/>
  <c r="X14" i="301"/>
  <c r="W14" i="301"/>
  <c r="Z14" i="301" s="1"/>
  <c r="V14" i="301"/>
  <c r="T14" i="301"/>
  <c r="S14" i="301"/>
  <c r="R14" i="301"/>
  <c r="U14" i="301" s="1"/>
  <c r="Q14" i="301"/>
  <c r="O14" i="301"/>
  <c r="N14" i="301"/>
  <c r="M14" i="301"/>
  <c r="L14" i="301"/>
  <c r="P14" i="301" s="1"/>
  <c r="K14" i="301"/>
  <c r="F14" i="301"/>
  <c r="AI13" i="301"/>
  <c r="AH13" i="301"/>
  <c r="AJ13" i="301" s="1"/>
  <c r="AG13" i="301"/>
  <c r="AE13" i="301"/>
  <c r="AD13" i="301"/>
  <c r="AC13" i="301"/>
  <c r="AF13" i="301" s="1"/>
  <c r="AB13" i="301"/>
  <c r="AA13" i="301"/>
  <c r="Y13" i="301"/>
  <c r="X13" i="301"/>
  <c r="W13" i="301"/>
  <c r="V13" i="301"/>
  <c r="T13" i="301"/>
  <c r="S13" i="301"/>
  <c r="U13" i="301" s="1"/>
  <c r="R13" i="301"/>
  <c r="Q13" i="301"/>
  <c r="O13" i="301"/>
  <c r="N13" i="301"/>
  <c r="M13" i="301"/>
  <c r="P13" i="301" s="1"/>
  <c r="L13" i="301"/>
  <c r="K13" i="301"/>
  <c r="AI12" i="301"/>
  <c r="AH12" i="301"/>
  <c r="AG12" i="301"/>
  <c r="AJ12" i="301" s="1"/>
  <c r="AE12" i="301"/>
  <c r="AD12" i="301"/>
  <c r="AC12" i="301"/>
  <c r="AB12" i="301"/>
  <c r="AF12" i="301" s="1"/>
  <c r="AA12" i="301"/>
  <c r="Y12" i="301"/>
  <c r="X12" i="301"/>
  <c r="W12" i="301"/>
  <c r="V12" i="301"/>
  <c r="T12" i="301"/>
  <c r="S12" i="301"/>
  <c r="R12" i="301"/>
  <c r="U12" i="301" s="1"/>
  <c r="Q12" i="301"/>
  <c r="O12" i="301"/>
  <c r="N12" i="301"/>
  <c r="M12" i="301"/>
  <c r="L12" i="301"/>
  <c r="K12" i="301"/>
  <c r="AI11" i="301"/>
  <c r="AH11" i="301"/>
  <c r="AJ11" i="301" s="1"/>
  <c r="AG11" i="301"/>
  <c r="AE11" i="301"/>
  <c r="AD11" i="301"/>
  <c r="AC11" i="301"/>
  <c r="AB11" i="301"/>
  <c r="AA11" i="301"/>
  <c r="Y11" i="301"/>
  <c r="X11" i="301"/>
  <c r="W11" i="301"/>
  <c r="Z11" i="301" s="1"/>
  <c r="F11" i="301" s="1"/>
  <c r="V11" i="301"/>
  <c r="T11" i="301"/>
  <c r="U11" i="301" s="1"/>
  <c r="S11" i="301"/>
  <c r="R11" i="301"/>
  <c r="Q11" i="301"/>
  <c r="O11" i="301"/>
  <c r="N11" i="301"/>
  <c r="M11" i="301"/>
  <c r="L11" i="301"/>
  <c r="K11" i="301"/>
  <c r="AI10" i="301"/>
  <c r="AH10" i="301"/>
  <c r="AJ10" i="301" s="1"/>
  <c r="AG10" i="301"/>
  <c r="AE10" i="301"/>
  <c r="AD10" i="301"/>
  <c r="AC10" i="301"/>
  <c r="AB10" i="301"/>
  <c r="AF10" i="301" s="1"/>
  <c r="AA10" i="301"/>
  <c r="Y10" i="301"/>
  <c r="X10" i="301"/>
  <c r="W10" i="301"/>
  <c r="Z10" i="301" s="1"/>
  <c r="F10" i="301" s="1"/>
  <c r="V10" i="301"/>
  <c r="T10" i="301"/>
  <c r="S10" i="301"/>
  <c r="R10" i="301"/>
  <c r="U10" i="301" s="1"/>
  <c r="Q10" i="301"/>
  <c r="O10" i="301"/>
  <c r="N10" i="301"/>
  <c r="M10" i="301"/>
  <c r="L10" i="301"/>
  <c r="P10" i="301" s="1"/>
  <c r="K10" i="301"/>
  <c r="AI9" i="301"/>
  <c r="AH9" i="301"/>
  <c r="AJ9" i="301" s="1"/>
  <c r="AG9" i="301"/>
  <c r="AE9" i="301"/>
  <c r="AD9" i="301"/>
  <c r="AC9" i="301"/>
  <c r="AB9" i="301"/>
  <c r="AA9" i="301"/>
  <c r="Z9" i="301"/>
  <c r="F9" i="301" s="1"/>
  <c r="Y9" i="301"/>
  <c r="X9" i="301"/>
  <c r="W9" i="301"/>
  <c r="V9" i="301"/>
  <c r="T9" i="301"/>
  <c r="U9" i="301" s="1"/>
  <c r="S9" i="301"/>
  <c r="R9" i="301"/>
  <c r="Q9" i="301"/>
  <c r="O9" i="301"/>
  <c r="N9" i="301"/>
  <c r="M9" i="301"/>
  <c r="L9" i="301"/>
  <c r="K9" i="301"/>
  <c r="AI8" i="301"/>
  <c r="AH8" i="301"/>
  <c r="AJ8" i="301" s="1"/>
  <c r="AG8" i="301"/>
  <c r="AF8" i="301"/>
  <c r="AE8" i="301"/>
  <c r="AD8" i="301"/>
  <c r="AC8" i="301"/>
  <c r="AB8" i="301"/>
  <c r="AA8" i="301"/>
  <c r="Y8" i="301"/>
  <c r="X8" i="301"/>
  <c r="W8" i="301"/>
  <c r="V8" i="301"/>
  <c r="T8" i="301"/>
  <c r="S8" i="301"/>
  <c r="U8" i="301" s="1"/>
  <c r="R8" i="301"/>
  <c r="Q8" i="301"/>
  <c r="P8" i="301"/>
  <c r="O8" i="301"/>
  <c r="N8" i="301"/>
  <c r="M8" i="301"/>
  <c r="L8" i="301"/>
  <c r="K8" i="301"/>
  <c r="AI7" i="301"/>
  <c r="AH7" i="301"/>
  <c r="AJ7" i="301" s="1"/>
  <c r="AG7" i="301"/>
  <c r="AF7" i="301"/>
  <c r="AE7" i="301"/>
  <c r="AD7" i="301"/>
  <c r="AC7" i="301"/>
  <c r="AB7" i="301"/>
  <c r="AA7" i="301"/>
  <c r="Y7" i="301"/>
  <c r="X7" i="301"/>
  <c r="W7" i="301"/>
  <c r="V7" i="301"/>
  <c r="T7" i="301"/>
  <c r="S7" i="301"/>
  <c r="R7" i="301"/>
  <c r="Q7" i="301"/>
  <c r="P7" i="301"/>
  <c r="O7" i="301"/>
  <c r="N7" i="301"/>
  <c r="M7" i="301"/>
  <c r="L7" i="301"/>
  <c r="K7" i="301"/>
  <c r="AI6" i="301"/>
  <c r="AH6" i="301"/>
  <c r="AJ6" i="301" s="1"/>
  <c r="AG6" i="301"/>
  <c r="AE6" i="301"/>
  <c r="AD6" i="301"/>
  <c r="AC6" i="301"/>
  <c r="AB6" i="301"/>
  <c r="AA6" i="301"/>
  <c r="Y6" i="301"/>
  <c r="X6" i="301"/>
  <c r="Z6" i="301" s="1"/>
  <c r="F6" i="301" s="1"/>
  <c r="W6" i="301"/>
  <c r="V6" i="301"/>
  <c r="T6" i="301"/>
  <c r="S6" i="301"/>
  <c r="R6" i="301"/>
  <c r="Q6" i="301"/>
  <c r="O6" i="301"/>
  <c r="N6" i="301"/>
  <c r="M6" i="301"/>
  <c r="L6" i="301"/>
  <c r="K6" i="301"/>
  <c r="AJ5" i="301"/>
  <c r="AI5" i="301"/>
  <c r="AH5" i="301"/>
  <c r="AG5" i="301"/>
  <c r="AE5" i="301"/>
  <c r="AD5" i="301"/>
  <c r="AC5" i="301"/>
  <c r="AB5" i="301"/>
  <c r="AF5" i="301" s="1"/>
  <c r="AA5" i="301"/>
  <c r="Y5" i="301"/>
  <c r="X5" i="301"/>
  <c r="W5" i="301"/>
  <c r="Z5" i="301" s="1"/>
  <c r="F5" i="301" s="1"/>
  <c r="V5" i="301"/>
  <c r="U5" i="301"/>
  <c r="T5" i="301"/>
  <c r="S5" i="301"/>
  <c r="R5" i="301"/>
  <c r="Q5" i="301"/>
  <c r="O5" i="301"/>
  <c r="N5" i="301"/>
  <c r="M5" i="301"/>
  <c r="L5" i="301"/>
  <c r="P5" i="301" s="1"/>
  <c r="K5" i="301"/>
  <c r="AJ4" i="301"/>
  <c r="AI4" i="301"/>
  <c r="AH4" i="301"/>
  <c r="AG4" i="301"/>
  <c r="AE4" i="301"/>
  <c r="AD4" i="301"/>
  <c r="AC4" i="301"/>
  <c r="AB4" i="301"/>
  <c r="AF4" i="301" s="1"/>
  <c r="AA4" i="301"/>
  <c r="Y4" i="301"/>
  <c r="X4" i="301"/>
  <c r="W4" i="301"/>
  <c r="V4" i="301"/>
  <c r="T4" i="301"/>
  <c r="S4" i="301"/>
  <c r="R4" i="301"/>
  <c r="Q4" i="301"/>
  <c r="O4" i="301"/>
  <c r="N4" i="301"/>
  <c r="M4" i="301"/>
  <c r="L4" i="301"/>
  <c r="P4" i="301" s="1"/>
  <c r="K4" i="301"/>
  <c r="E54" i="300"/>
  <c r="E55" i="300" s="1"/>
  <c r="D54" i="300"/>
  <c r="D56" i="300" s="1"/>
  <c r="C54" i="300"/>
  <c r="C55" i="300" s="1"/>
  <c r="G55" i="300" s="1"/>
  <c r="E47" i="300"/>
  <c r="E49" i="300" s="1"/>
  <c r="D47" i="300"/>
  <c r="AJ43" i="300"/>
  <c r="AI43" i="300"/>
  <c r="AH43" i="300"/>
  <c r="AG43" i="300"/>
  <c r="AF43" i="300"/>
  <c r="AE43" i="300"/>
  <c r="AD43" i="300"/>
  <c r="AC43" i="300"/>
  <c r="AB43" i="300"/>
  <c r="AA43" i="300"/>
  <c r="Z43" i="300"/>
  <c r="Y43" i="300"/>
  <c r="X43" i="300"/>
  <c r="W43" i="300"/>
  <c r="V43" i="300"/>
  <c r="U43" i="300"/>
  <c r="T43" i="300"/>
  <c r="S43" i="300"/>
  <c r="R43" i="300"/>
  <c r="Q43" i="300"/>
  <c r="P43" i="300"/>
  <c r="O43" i="300"/>
  <c r="N43" i="300"/>
  <c r="M43" i="300"/>
  <c r="L43" i="300"/>
  <c r="K43" i="300"/>
  <c r="F43" i="300"/>
  <c r="AJ42" i="300"/>
  <c r="AI42" i="300"/>
  <c r="AH42" i="300"/>
  <c r="AG42" i="300"/>
  <c r="AF42" i="300"/>
  <c r="AE42" i="300"/>
  <c r="AD42" i="300"/>
  <c r="AC42" i="300"/>
  <c r="AB42" i="300"/>
  <c r="AA42" i="300"/>
  <c r="Z42" i="300"/>
  <c r="Y42" i="300"/>
  <c r="X42" i="300"/>
  <c r="W42" i="300"/>
  <c r="V42" i="300"/>
  <c r="U42" i="300"/>
  <c r="T42" i="300"/>
  <c r="S42" i="300"/>
  <c r="R42" i="300"/>
  <c r="Q42" i="300"/>
  <c r="P42" i="300"/>
  <c r="O42" i="300"/>
  <c r="N42" i="300"/>
  <c r="M42" i="300"/>
  <c r="L42" i="300"/>
  <c r="K42" i="300"/>
  <c r="F42" i="300"/>
  <c r="AJ41" i="300"/>
  <c r="AI41" i="300"/>
  <c r="AH41" i="300"/>
  <c r="AG41" i="300"/>
  <c r="AF41" i="300"/>
  <c r="AE41" i="300"/>
  <c r="AD41" i="300"/>
  <c r="AC41" i="300"/>
  <c r="AB41" i="300"/>
  <c r="AA41" i="300"/>
  <c r="Z41" i="300"/>
  <c r="Y41" i="300"/>
  <c r="X41" i="300"/>
  <c r="W41" i="300"/>
  <c r="V41" i="300"/>
  <c r="U41" i="300"/>
  <c r="T41" i="300"/>
  <c r="S41" i="300"/>
  <c r="R41" i="300"/>
  <c r="Q41" i="300"/>
  <c r="P41" i="300"/>
  <c r="O41" i="300"/>
  <c r="N41" i="300"/>
  <c r="M41" i="300"/>
  <c r="L41" i="300"/>
  <c r="K41" i="300"/>
  <c r="F41" i="300"/>
  <c r="AJ40" i="300"/>
  <c r="AI40" i="300"/>
  <c r="AH40" i="300"/>
  <c r="AG40" i="300"/>
  <c r="AF40" i="300"/>
  <c r="AE40" i="300"/>
  <c r="AD40" i="300"/>
  <c r="AC40" i="300"/>
  <c r="AB40" i="300"/>
  <c r="AA40" i="300"/>
  <c r="Z40" i="300"/>
  <c r="Y40" i="300"/>
  <c r="X40" i="300"/>
  <c r="W40" i="300"/>
  <c r="V40" i="300"/>
  <c r="U40" i="300"/>
  <c r="T40" i="300"/>
  <c r="S40" i="300"/>
  <c r="R40" i="300"/>
  <c r="Q40" i="300"/>
  <c r="P40" i="300"/>
  <c r="O40" i="300"/>
  <c r="N40" i="300"/>
  <c r="M40" i="300"/>
  <c r="L40" i="300"/>
  <c r="K40" i="300"/>
  <c r="F40" i="300"/>
  <c r="AJ39" i="300"/>
  <c r="AI39" i="300"/>
  <c r="AH39" i="300"/>
  <c r="AG39" i="300"/>
  <c r="AF39" i="300"/>
  <c r="AE39" i="300"/>
  <c r="AD39" i="300"/>
  <c r="AC39" i="300"/>
  <c r="AB39" i="300"/>
  <c r="AA39" i="300"/>
  <c r="Z39" i="300"/>
  <c r="Y39" i="300"/>
  <c r="X39" i="300"/>
  <c r="W39" i="300"/>
  <c r="V39" i="300"/>
  <c r="U39" i="300"/>
  <c r="T39" i="300"/>
  <c r="S39" i="300"/>
  <c r="R39" i="300"/>
  <c r="Q39" i="300"/>
  <c r="P39" i="300"/>
  <c r="O39" i="300"/>
  <c r="N39" i="300"/>
  <c r="M39" i="300"/>
  <c r="L39" i="300"/>
  <c r="K39" i="300"/>
  <c r="F39" i="300"/>
  <c r="AJ38" i="300"/>
  <c r="AI38" i="300"/>
  <c r="AH38" i="300"/>
  <c r="AG38" i="300"/>
  <c r="AF38" i="300"/>
  <c r="AE38" i="300"/>
  <c r="AD38" i="300"/>
  <c r="AC38" i="300"/>
  <c r="AB38" i="300"/>
  <c r="AA38" i="300"/>
  <c r="Z38" i="300"/>
  <c r="Y38" i="300"/>
  <c r="X38" i="300"/>
  <c r="W38" i="300"/>
  <c r="V38" i="300"/>
  <c r="U38" i="300"/>
  <c r="T38" i="300"/>
  <c r="S38" i="300"/>
  <c r="R38" i="300"/>
  <c r="Q38" i="300"/>
  <c r="P38" i="300"/>
  <c r="O38" i="300"/>
  <c r="N38" i="300"/>
  <c r="M38" i="300"/>
  <c r="L38" i="300"/>
  <c r="K38" i="300"/>
  <c r="F38" i="300"/>
  <c r="AJ37" i="300"/>
  <c r="AI37" i="300"/>
  <c r="AH37" i="300"/>
  <c r="AG37" i="300"/>
  <c r="AF37" i="300"/>
  <c r="AE37" i="300"/>
  <c r="AD37" i="300"/>
  <c r="AC37" i="300"/>
  <c r="AB37" i="300"/>
  <c r="AA37" i="300"/>
  <c r="Z37" i="300"/>
  <c r="Y37" i="300"/>
  <c r="X37" i="300"/>
  <c r="W37" i="300"/>
  <c r="V37" i="300"/>
  <c r="U37" i="300"/>
  <c r="T37" i="300"/>
  <c r="S37" i="300"/>
  <c r="R37" i="300"/>
  <c r="Q37" i="300"/>
  <c r="P37" i="300"/>
  <c r="O37" i="300"/>
  <c r="N37" i="300"/>
  <c r="M37" i="300"/>
  <c r="L37" i="300"/>
  <c r="K37" i="300"/>
  <c r="F37" i="300"/>
  <c r="AJ36" i="300"/>
  <c r="AI36" i="300"/>
  <c r="AH36" i="300"/>
  <c r="AG36" i="300"/>
  <c r="AF36" i="300"/>
  <c r="AE36" i="300"/>
  <c r="AD36" i="300"/>
  <c r="AC36" i="300"/>
  <c r="AB36" i="300"/>
  <c r="AA36" i="300"/>
  <c r="Z36" i="300"/>
  <c r="Y36" i="300"/>
  <c r="X36" i="300"/>
  <c r="W36" i="300"/>
  <c r="V36" i="300"/>
  <c r="U36" i="300"/>
  <c r="T36" i="300"/>
  <c r="S36" i="300"/>
  <c r="R36" i="300"/>
  <c r="Q36" i="300"/>
  <c r="P36" i="300"/>
  <c r="O36" i="300"/>
  <c r="N36" i="300"/>
  <c r="M36" i="300"/>
  <c r="L36" i="300"/>
  <c r="K36" i="300"/>
  <c r="F36" i="300"/>
  <c r="AJ35" i="300"/>
  <c r="AI35" i="300"/>
  <c r="AH35" i="300"/>
  <c r="AG35" i="300"/>
  <c r="AF35" i="300"/>
  <c r="AE35" i="300"/>
  <c r="AD35" i="300"/>
  <c r="AC35" i="300"/>
  <c r="AB35" i="300"/>
  <c r="AA35" i="300"/>
  <c r="Z35" i="300"/>
  <c r="Y35" i="300"/>
  <c r="X35" i="300"/>
  <c r="W35" i="300"/>
  <c r="V35" i="300"/>
  <c r="U35" i="300"/>
  <c r="T35" i="300"/>
  <c r="S35" i="300"/>
  <c r="R35" i="300"/>
  <c r="Q35" i="300"/>
  <c r="P35" i="300"/>
  <c r="O35" i="300"/>
  <c r="N35" i="300"/>
  <c r="M35" i="300"/>
  <c r="L35" i="300"/>
  <c r="K35" i="300"/>
  <c r="F35" i="300"/>
  <c r="AJ34" i="300"/>
  <c r="AI34" i="300"/>
  <c r="AH34" i="300"/>
  <c r="AG34" i="300"/>
  <c r="AF34" i="300"/>
  <c r="AE34" i="300"/>
  <c r="AD34" i="300"/>
  <c r="AC34" i="300"/>
  <c r="AB34" i="300"/>
  <c r="AA34" i="300"/>
  <c r="Z34" i="300"/>
  <c r="Y34" i="300"/>
  <c r="X34" i="300"/>
  <c r="W34" i="300"/>
  <c r="V34" i="300"/>
  <c r="U34" i="300"/>
  <c r="T34" i="300"/>
  <c r="S34" i="300"/>
  <c r="R34" i="300"/>
  <c r="Q34" i="300"/>
  <c r="P34" i="300"/>
  <c r="O34" i="300"/>
  <c r="N34" i="300"/>
  <c r="M34" i="300"/>
  <c r="L34" i="300"/>
  <c r="K34" i="300"/>
  <c r="F34" i="300"/>
  <c r="AJ33" i="300"/>
  <c r="AI33" i="300"/>
  <c r="AH33" i="300"/>
  <c r="AG33" i="300"/>
  <c r="AF33" i="300"/>
  <c r="AE33" i="300"/>
  <c r="AD33" i="300"/>
  <c r="AC33" i="300"/>
  <c r="AB33" i="300"/>
  <c r="AA33" i="300"/>
  <c r="Z33" i="300"/>
  <c r="Y33" i="300"/>
  <c r="X33" i="300"/>
  <c r="W33" i="300"/>
  <c r="V33" i="300"/>
  <c r="U33" i="300"/>
  <c r="T33" i="300"/>
  <c r="S33" i="300"/>
  <c r="R33" i="300"/>
  <c r="Q33" i="300"/>
  <c r="P33" i="300"/>
  <c r="O33" i="300"/>
  <c r="N33" i="300"/>
  <c r="M33" i="300"/>
  <c r="L33" i="300"/>
  <c r="K33" i="300"/>
  <c r="F33" i="300"/>
  <c r="AJ32" i="300"/>
  <c r="AI32" i="300"/>
  <c r="AH32" i="300"/>
  <c r="AG32" i="300"/>
  <c r="AF32" i="300"/>
  <c r="AE32" i="300"/>
  <c r="AD32" i="300"/>
  <c r="AC32" i="300"/>
  <c r="AB32" i="300"/>
  <c r="AA32" i="300"/>
  <c r="Z32" i="300"/>
  <c r="Y32" i="300"/>
  <c r="X32" i="300"/>
  <c r="W32" i="300"/>
  <c r="V32" i="300"/>
  <c r="U32" i="300"/>
  <c r="T32" i="300"/>
  <c r="S32" i="300"/>
  <c r="R32" i="300"/>
  <c r="Q32" i="300"/>
  <c r="P32" i="300"/>
  <c r="O32" i="300"/>
  <c r="N32" i="300"/>
  <c r="M32" i="300"/>
  <c r="L32" i="300"/>
  <c r="K32" i="300"/>
  <c r="F32" i="300"/>
  <c r="AJ31" i="300"/>
  <c r="AI31" i="300"/>
  <c r="AH31" i="300"/>
  <c r="AG31" i="300"/>
  <c r="AF31" i="300"/>
  <c r="AE31" i="300"/>
  <c r="AD31" i="300"/>
  <c r="AC31" i="300"/>
  <c r="AB31" i="300"/>
  <c r="AA31" i="300"/>
  <c r="Z31" i="300"/>
  <c r="Y31" i="300"/>
  <c r="X31" i="300"/>
  <c r="W31" i="300"/>
  <c r="V31" i="300"/>
  <c r="U31" i="300"/>
  <c r="T31" i="300"/>
  <c r="S31" i="300"/>
  <c r="R31" i="300"/>
  <c r="Q31" i="300"/>
  <c r="P31" i="300"/>
  <c r="O31" i="300"/>
  <c r="N31" i="300"/>
  <c r="M31" i="300"/>
  <c r="L31" i="300"/>
  <c r="K31" i="300"/>
  <c r="F31" i="300"/>
  <c r="AJ30" i="300"/>
  <c r="AI30" i="300"/>
  <c r="AH30" i="300"/>
  <c r="AG30" i="300"/>
  <c r="AF30" i="300"/>
  <c r="AE30" i="300"/>
  <c r="AD30" i="300"/>
  <c r="AC30" i="300"/>
  <c r="AB30" i="300"/>
  <c r="AA30" i="300"/>
  <c r="Z30" i="300"/>
  <c r="Y30" i="300"/>
  <c r="X30" i="300"/>
  <c r="W30" i="300"/>
  <c r="V30" i="300"/>
  <c r="U30" i="300"/>
  <c r="T30" i="300"/>
  <c r="S30" i="300"/>
  <c r="R30" i="300"/>
  <c r="Q30" i="300"/>
  <c r="P30" i="300"/>
  <c r="O30" i="300"/>
  <c r="N30" i="300"/>
  <c r="M30" i="300"/>
  <c r="L30" i="300"/>
  <c r="K30" i="300"/>
  <c r="F30" i="300"/>
  <c r="AJ29" i="300"/>
  <c r="AI29" i="300"/>
  <c r="AH29" i="300"/>
  <c r="AG29" i="300"/>
  <c r="AF29" i="300"/>
  <c r="AE29" i="300"/>
  <c r="AD29" i="300"/>
  <c r="AC29" i="300"/>
  <c r="AB29" i="300"/>
  <c r="AA29" i="300"/>
  <c r="Z29" i="300"/>
  <c r="Y29" i="300"/>
  <c r="X29" i="300"/>
  <c r="W29" i="300"/>
  <c r="V29" i="300"/>
  <c r="U29" i="300"/>
  <c r="T29" i="300"/>
  <c r="S29" i="300"/>
  <c r="R29" i="300"/>
  <c r="Q29" i="300"/>
  <c r="P29" i="300"/>
  <c r="O29" i="300"/>
  <c r="N29" i="300"/>
  <c r="M29" i="300"/>
  <c r="L29" i="300"/>
  <c r="K29" i="300"/>
  <c r="F29" i="300"/>
  <c r="AJ28" i="300"/>
  <c r="AI28" i="300"/>
  <c r="AH28" i="300"/>
  <c r="AG28" i="300"/>
  <c r="AE28" i="300"/>
  <c r="AD28" i="300"/>
  <c r="AC28" i="300"/>
  <c r="AB28" i="300"/>
  <c r="AA28" i="300"/>
  <c r="AF28" i="300" s="1"/>
  <c r="Y28" i="300"/>
  <c r="X28" i="300"/>
  <c r="W28" i="300"/>
  <c r="V28" i="300"/>
  <c r="Z28" i="300" s="1"/>
  <c r="F28" i="300" s="1"/>
  <c r="U28" i="300"/>
  <c r="T28" i="300"/>
  <c r="S28" i="300"/>
  <c r="R28" i="300"/>
  <c r="Q28" i="300"/>
  <c r="O28" i="300"/>
  <c r="N28" i="300"/>
  <c r="M28" i="300"/>
  <c r="L28" i="300"/>
  <c r="K28" i="300"/>
  <c r="P28" i="300" s="1"/>
  <c r="AI27" i="300"/>
  <c r="AH27" i="300"/>
  <c r="AJ27" i="300" s="1"/>
  <c r="AG27" i="300"/>
  <c r="AF27" i="300"/>
  <c r="AE27" i="300"/>
  <c r="AD27" i="300"/>
  <c r="AC27" i="300"/>
  <c r="AB27" i="300"/>
  <c r="AA27" i="300"/>
  <c r="Y27" i="300"/>
  <c r="X27" i="300"/>
  <c r="W27" i="300"/>
  <c r="Z27" i="300" s="1"/>
  <c r="F27" i="300" s="1"/>
  <c r="V27" i="300"/>
  <c r="T27" i="300"/>
  <c r="S27" i="300"/>
  <c r="R27" i="300"/>
  <c r="U27" i="300" s="1"/>
  <c r="Q27" i="300"/>
  <c r="P27" i="300"/>
  <c r="O27" i="300"/>
  <c r="N27" i="300"/>
  <c r="M27" i="300"/>
  <c r="L27" i="300"/>
  <c r="K27" i="300"/>
  <c r="AI26" i="300"/>
  <c r="AH26" i="300"/>
  <c r="AJ26" i="300" s="1"/>
  <c r="AG26" i="300"/>
  <c r="AE26" i="300"/>
  <c r="AD26" i="300"/>
  <c r="AC26" i="300"/>
  <c r="AB26" i="300"/>
  <c r="AF26" i="300" s="1"/>
  <c r="AA26" i="300"/>
  <c r="Z26" i="300"/>
  <c r="F26" i="300" s="1"/>
  <c r="Y26" i="300"/>
  <c r="X26" i="300"/>
  <c r="W26" i="300"/>
  <c r="V26" i="300"/>
  <c r="T26" i="300"/>
  <c r="S26" i="300"/>
  <c r="R26" i="300"/>
  <c r="U26" i="300" s="1"/>
  <c r="Q26" i="300"/>
  <c r="O26" i="300"/>
  <c r="N26" i="300"/>
  <c r="M26" i="300"/>
  <c r="L26" i="300"/>
  <c r="P26" i="300" s="1"/>
  <c r="K26" i="300"/>
  <c r="AI25" i="300"/>
  <c r="AH25" i="300"/>
  <c r="AJ25" i="300" s="1"/>
  <c r="AG25" i="300"/>
  <c r="AE25" i="300"/>
  <c r="AD25" i="300"/>
  <c r="AC25" i="300"/>
  <c r="AB25" i="300"/>
  <c r="AF25" i="300" s="1"/>
  <c r="AA25" i="300"/>
  <c r="Y25" i="300"/>
  <c r="X25" i="300"/>
  <c r="W25" i="300"/>
  <c r="Z25" i="300" s="1"/>
  <c r="F25" i="300" s="1"/>
  <c r="V25" i="300"/>
  <c r="U25" i="300"/>
  <c r="T25" i="300"/>
  <c r="S25" i="300"/>
  <c r="R25" i="300"/>
  <c r="Q25" i="300"/>
  <c r="P25" i="300"/>
  <c r="O25" i="300"/>
  <c r="N25" i="300"/>
  <c r="M25" i="300"/>
  <c r="L25" i="300"/>
  <c r="K25" i="300"/>
  <c r="AI24" i="300"/>
  <c r="AH24" i="300"/>
  <c r="AJ24" i="300" s="1"/>
  <c r="AG24" i="300"/>
  <c r="AF24" i="300"/>
  <c r="AE24" i="300"/>
  <c r="AD24" i="300"/>
  <c r="AC24" i="300"/>
  <c r="AB24" i="300"/>
  <c r="AA24" i="300"/>
  <c r="Y24" i="300"/>
  <c r="X24" i="300"/>
  <c r="W24" i="300"/>
  <c r="Z24" i="300" s="1"/>
  <c r="F24" i="300" s="1"/>
  <c r="V24" i="300"/>
  <c r="T24" i="300"/>
  <c r="S24" i="300"/>
  <c r="R24" i="300"/>
  <c r="U24" i="300" s="1"/>
  <c r="Q24" i="300"/>
  <c r="O24" i="300"/>
  <c r="N24" i="300"/>
  <c r="M24" i="300"/>
  <c r="L24" i="300"/>
  <c r="P24" i="300" s="1"/>
  <c r="K24" i="300"/>
  <c r="AJ23" i="300"/>
  <c r="AI23" i="300"/>
  <c r="AH23" i="300"/>
  <c r="AG23" i="300"/>
  <c r="AF23" i="300"/>
  <c r="AE23" i="300"/>
  <c r="AD23" i="300"/>
  <c r="AC23" i="300"/>
  <c r="AB23" i="300"/>
  <c r="AA23" i="300"/>
  <c r="Z23" i="300"/>
  <c r="F23" i="300" s="1"/>
  <c r="Y23" i="300"/>
  <c r="X23" i="300"/>
  <c r="W23" i="300"/>
  <c r="V23" i="300"/>
  <c r="T23" i="300"/>
  <c r="S23" i="300"/>
  <c r="R23" i="300"/>
  <c r="U23" i="300" s="1"/>
  <c r="Q23" i="300"/>
  <c r="P23" i="300"/>
  <c r="O23" i="300"/>
  <c r="N23" i="300"/>
  <c r="M23" i="300"/>
  <c r="L23" i="300"/>
  <c r="K23" i="300"/>
  <c r="AI22" i="300"/>
  <c r="AH22" i="300"/>
  <c r="AJ22" i="300" s="1"/>
  <c r="AG22" i="300"/>
  <c r="AE22" i="300"/>
  <c r="AD22" i="300"/>
  <c r="AC22" i="300"/>
  <c r="AF22" i="300" s="1"/>
  <c r="AB22" i="300"/>
  <c r="AA22" i="300"/>
  <c r="Y22" i="300"/>
  <c r="X22" i="300"/>
  <c r="Z22" i="300" s="1"/>
  <c r="F22" i="300" s="1"/>
  <c r="W22" i="300"/>
  <c r="V22" i="300"/>
  <c r="T22" i="300"/>
  <c r="S22" i="300"/>
  <c r="U22" i="300" s="1"/>
  <c r="R22" i="300"/>
  <c r="Q22" i="300"/>
  <c r="O22" i="300"/>
  <c r="N22" i="300"/>
  <c r="M22" i="300"/>
  <c r="P22" i="300" s="1"/>
  <c r="L22" i="300"/>
  <c r="K22" i="300"/>
  <c r="AI21" i="300"/>
  <c r="AH21" i="300"/>
  <c r="AG21" i="300"/>
  <c r="AJ21" i="300" s="1"/>
  <c r="AE21" i="300"/>
  <c r="AD21" i="300"/>
  <c r="AC21" i="300"/>
  <c r="AB21" i="300"/>
  <c r="AA21" i="300"/>
  <c r="AF21" i="300" s="1"/>
  <c r="Z21" i="300"/>
  <c r="F21" i="300" s="1"/>
  <c r="Y21" i="300"/>
  <c r="X21" i="300"/>
  <c r="W21" i="300"/>
  <c r="V21" i="300"/>
  <c r="T21" i="300"/>
  <c r="S21" i="300"/>
  <c r="R21" i="300"/>
  <c r="Q21" i="300"/>
  <c r="U21" i="300" s="1"/>
  <c r="O21" i="300"/>
  <c r="N21" i="300"/>
  <c r="M21" i="300"/>
  <c r="L21" i="300"/>
  <c r="K21" i="300"/>
  <c r="P21" i="300" s="1"/>
  <c r="AI20" i="300"/>
  <c r="AH20" i="300"/>
  <c r="AG20" i="300"/>
  <c r="AE20" i="300"/>
  <c r="AD20" i="300"/>
  <c r="AC20" i="300"/>
  <c r="AB20" i="300"/>
  <c r="AA20" i="300"/>
  <c r="AF20" i="300" s="1"/>
  <c r="Y20" i="300"/>
  <c r="X20" i="300"/>
  <c r="W20" i="300"/>
  <c r="V20" i="300"/>
  <c r="Z20" i="300" s="1"/>
  <c r="T20" i="300"/>
  <c r="S20" i="300"/>
  <c r="R20" i="300"/>
  <c r="Q20" i="300"/>
  <c r="O20" i="300"/>
  <c r="N20" i="300"/>
  <c r="M20" i="300"/>
  <c r="L20" i="300"/>
  <c r="K20" i="300"/>
  <c r="P20" i="300" s="1"/>
  <c r="AI19" i="300"/>
  <c r="AH19" i="300"/>
  <c r="AJ19" i="300" s="1"/>
  <c r="AG19" i="300"/>
  <c r="AE19" i="300"/>
  <c r="AD19" i="300"/>
  <c r="AC19" i="300"/>
  <c r="AB19" i="300"/>
  <c r="AA19" i="300"/>
  <c r="Y19" i="300"/>
  <c r="X19" i="300"/>
  <c r="W19" i="300"/>
  <c r="V19" i="300"/>
  <c r="T19" i="300"/>
  <c r="S19" i="300"/>
  <c r="U19" i="300" s="1"/>
  <c r="R19" i="300"/>
  <c r="Q19" i="300"/>
  <c r="O19" i="300"/>
  <c r="N19" i="300"/>
  <c r="M19" i="300"/>
  <c r="L19" i="300"/>
  <c r="K19" i="300"/>
  <c r="AI18" i="300"/>
  <c r="AH18" i="300"/>
  <c r="AJ18" i="300" s="1"/>
  <c r="AG18" i="300"/>
  <c r="AE18" i="300"/>
  <c r="AD18" i="300"/>
  <c r="AC18" i="300"/>
  <c r="AB18" i="300"/>
  <c r="AF18" i="300" s="1"/>
  <c r="AA18" i="300"/>
  <c r="Y18" i="300"/>
  <c r="X18" i="300"/>
  <c r="W18" i="300"/>
  <c r="V18" i="300"/>
  <c r="T18" i="300"/>
  <c r="S18" i="300"/>
  <c r="R18" i="300"/>
  <c r="U18" i="300" s="1"/>
  <c r="Q18" i="300"/>
  <c r="O18" i="300"/>
  <c r="N18" i="300"/>
  <c r="M18" i="300"/>
  <c r="L18" i="300"/>
  <c r="P18" i="300" s="1"/>
  <c r="K18" i="300"/>
  <c r="AI17" i="300"/>
  <c r="AH17" i="300"/>
  <c r="AG17" i="300"/>
  <c r="AE17" i="300"/>
  <c r="AD17" i="300"/>
  <c r="AC17" i="300"/>
  <c r="AB17" i="300"/>
  <c r="AA17" i="300"/>
  <c r="Y17" i="300"/>
  <c r="X17" i="300"/>
  <c r="Z17" i="300" s="1"/>
  <c r="W17" i="300"/>
  <c r="V17" i="300"/>
  <c r="T17" i="300"/>
  <c r="S17" i="300"/>
  <c r="R17" i="300"/>
  <c r="Q17" i="300"/>
  <c r="O17" i="300"/>
  <c r="N17" i="300"/>
  <c r="M17" i="300"/>
  <c r="L17" i="300"/>
  <c r="K17" i="300"/>
  <c r="AI16" i="300"/>
  <c r="AH16" i="300"/>
  <c r="AJ16" i="300" s="1"/>
  <c r="AG16" i="300"/>
  <c r="AE16" i="300"/>
  <c r="AD16" i="300"/>
  <c r="AC16" i="300"/>
  <c r="AB16" i="300"/>
  <c r="AF16" i="300" s="1"/>
  <c r="AA16" i="300"/>
  <c r="Y16" i="300"/>
  <c r="X16" i="300"/>
  <c r="W16" i="300"/>
  <c r="Z16" i="300" s="1"/>
  <c r="V16" i="300"/>
  <c r="T16" i="300"/>
  <c r="S16" i="300"/>
  <c r="R16" i="300"/>
  <c r="U16" i="300" s="1"/>
  <c r="Q16" i="300"/>
  <c r="O16" i="300"/>
  <c r="N16" i="300"/>
  <c r="M16" i="300"/>
  <c r="L16" i="300"/>
  <c r="P16" i="300" s="1"/>
  <c r="K16" i="300"/>
  <c r="AI15" i="300"/>
  <c r="AH15" i="300"/>
  <c r="AJ15" i="300" s="1"/>
  <c r="AG15" i="300"/>
  <c r="AE15" i="300"/>
  <c r="AD15" i="300"/>
  <c r="AC15" i="300"/>
  <c r="AF15" i="300" s="1"/>
  <c r="AB15" i="300"/>
  <c r="AA15" i="300"/>
  <c r="Y15" i="300"/>
  <c r="X15" i="300"/>
  <c r="W15" i="300"/>
  <c r="V15" i="300"/>
  <c r="T15" i="300"/>
  <c r="S15" i="300"/>
  <c r="R15" i="300"/>
  <c r="Q15" i="300"/>
  <c r="O15" i="300"/>
  <c r="N15" i="300"/>
  <c r="M15" i="300"/>
  <c r="P15" i="300" s="1"/>
  <c r="L15" i="300"/>
  <c r="K15" i="300"/>
  <c r="AI14" i="300"/>
  <c r="AH14" i="300"/>
  <c r="AJ14" i="300" s="1"/>
  <c r="AG14" i="300"/>
  <c r="AE14" i="300"/>
  <c r="AD14" i="300"/>
  <c r="AC14" i="300"/>
  <c r="AB14" i="300"/>
  <c r="AA14" i="300"/>
  <c r="Y14" i="300"/>
  <c r="X14" i="300"/>
  <c r="W14" i="300"/>
  <c r="Z14" i="300" s="1"/>
  <c r="V14" i="300"/>
  <c r="T14" i="300"/>
  <c r="S14" i="300"/>
  <c r="R14" i="300"/>
  <c r="U14" i="300" s="1"/>
  <c r="Q14" i="300"/>
  <c r="O14" i="300"/>
  <c r="N14" i="300"/>
  <c r="M14" i="300"/>
  <c r="L14" i="300"/>
  <c r="K14" i="300"/>
  <c r="AI13" i="300"/>
  <c r="AH13" i="300"/>
  <c r="AJ13" i="300" s="1"/>
  <c r="AG13" i="300"/>
  <c r="AE13" i="300"/>
  <c r="AD13" i="300"/>
  <c r="AC13" i="300"/>
  <c r="AB13" i="300"/>
  <c r="AF13" i="300" s="1"/>
  <c r="AA13" i="300"/>
  <c r="Y13" i="300"/>
  <c r="X13" i="300"/>
  <c r="W13" i="300"/>
  <c r="Z13" i="300" s="1"/>
  <c r="V13" i="300"/>
  <c r="T13" i="300"/>
  <c r="S13" i="300"/>
  <c r="R13" i="300"/>
  <c r="U13" i="300" s="1"/>
  <c r="Q13" i="300"/>
  <c r="O13" i="300"/>
  <c r="N13" i="300"/>
  <c r="M13" i="300"/>
  <c r="L13" i="300"/>
  <c r="P13" i="300" s="1"/>
  <c r="K13" i="300"/>
  <c r="AI12" i="300"/>
  <c r="AH12" i="300"/>
  <c r="AJ12" i="300" s="1"/>
  <c r="AG12" i="300"/>
  <c r="AE12" i="300"/>
  <c r="AD12" i="300"/>
  <c r="AC12" i="300"/>
  <c r="AB12" i="300"/>
  <c r="AF12" i="300" s="1"/>
  <c r="AA12" i="300"/>
  <c r="Z12" i="300"/>
  <c r="Y12" i="300"/>
  <c r="X12" i="300"/>
  <c r="W12" i="300"/>
  <c r="V12" i="300"/>
  <c r="T12" i="300"/>
  <c r="S12" i="300"/>
  <c r="R12" i="300"/>
  <c r="U12" i="300" s="1"/>
  <c r="Q12" i="300"/>
  <c r="O12" i="300"/>
  <c r="N12" i="300"/>
  <c r="M12" i="300"/>
  <c r="L12" i="300"/>
  <c r="P12" i="300" s="1"/>
  <c r="K12" i="300"/>
  <c r="AI11" i="300"/>
  <c r="AH11" i="300"/>
  <c r="AG11" i="300"/>
  <c r="AJ11" i="300" s="1"/>
  <c r="AE11" i="300"/>
  <c r="AD11" i="300"/>
  <c r="AC11" i="300"/>
  <c r="AB11" i="300"/>
  <c r="AA11" i="300"/>
  <c r="AF11" i="300" s="1"/>
  <c r="Y11" i="300"/>
  <c r="X11" i="300"/>
  <c r="W11" i="300"/>
  <c r="V11" i="300"/>
  <c r="Z11" i="300" s="1"/>
  <c r="T11" i="300"/>
  <c r="S11" i="300"/>
  <c r="R11" i="300"/>
  <c r="Q11" i="300"/>
  <c r="U11" i="300" s="1"/>
  <c r="O11" i="300"/>
  <c r="N11" i="300"/>
  <c r="M11" i="300"/>
  <c r="L11" i="300"/>
  <c r="K11" i="300"/>
  <c r="P11" i="300" s="1"/>
  <c r="AI10" i="300"/>
  <c r="AH10" i="300"/>
  <c r="AJ10" i="300" s="1"/>
  <c r="AG10" i="300"/>
  <c r="AF10" i="300"/>
  <c r="AE10" i="300"/>
  <c r="AD10" i="300"/>
  <c r="AC10" i="300"/>
  <c r="AB10" i="300"/>
  <c r="AA10" i="300"/>
  <c r="Y10" i="300"/>
  <c r="X10" i="300"/>
  <c r="Z10" i="300" s="1"/>
  <c r="F10" i="300" s="1"/>
  <c r="W10" i="300"/>
  <c r="V10" i="300"/>
  <c r="T10" i="300"/>
  <c r="S10" i="300"/>
  <c r="R10" i="300"/>
  <c r="U10" i="300" s="1"/>
  <c r="Q10" i="300"/>
  <c r="P10" i="300"/>
  <c r="O10" i="300"/>
  <c r="N10" i="300"/>
  <c r="M10" i="300"/>
  <c r="L10" i="300"/>
  <c r="K10" i="300"/>
  <c r="AI9" i="300"/>
  <c r="AH9" i="300"/>
  <c r="AJ9" i="300" s="1"/>
  <c r="AG9" i="300"/>
  <c r="AE9" i="300"/>
  <c r="AD9" i="300"/>
  <c r="AC9" i="300"/>
  <c r="AB9" i="300"/>
  <c r="AF9" i="300" s="1"/>
  <c r="AA9" i="300"/>
  <c r="Y9" i="300"/>
  <c r="X9" i="300"/>
  <c r="W9" i="300"/>
  <c r="Z9" i="300" s="1"/>
  <c r="F9" i="300" s="1"/>
  <c r="V9" i="300"/>
  <c r="T9" i="300"/>
  <c r="S9" i="300"/>
  <c r="R9" i="300"/>
  <c r="U9" i="300" s="1"/>
  <c r="Q9" i="300"/>
  <c r="O9" i="300"/>
  <c r="N9" i="300"/>
  <c r="M9" i="300"/>
  <c r="L9" i="300"/>
  <c r="P9" i="300" s="1"/>
  <c r="K9" i="300"/>
  <c r="AI8" i="300"/>
  <c r="AH8" i="300"/>
  <c r="AG8" i="300"/>
  <c r="AJ8" i="300" s="1"/>
  <c r="AE8" i="300"/>
  <c r="AD8" i="300"/>
  <c r="AC8" i="300"/>
  <c r="AF8" i="300" s="1"/>
  <c r="AB8" i="300"/>
  <c r="AA8" i="300"/>
  <c r="Y8" i="300"/>
  <c r="X8" i="300"/>
  <c r="W8" i="300"/>
  <c r="V8" i="300"/>
  <c r="Z8" i="300" s="1"/>
  <c r="F8" i="300" s="1"/>
  <c r="T8" i="300"/>
  <c r="S8" i="300"/>
  <c r="U8" i="300" s="1"/>
  <c r="R8" i="300"/>
  <c r="Q8" i="300"/>
  <c r="O8" i="300"/>
  <c r="N8" i="300"/>
  <c r="M8" i="300"/>
  <c r="P8" i="300" s="1"/>
  <c r="L8" i="300"/>
  <c r="K8" i="300"/>
  <c r="AI7" i="300"/>
  <c r="AH7" i="300"/>
  <c r="AG7" i="300"/>
  <c r="AE7" i="300"/>
  <c r="AD7" i="300"/>
  <c r="AC7" i="300"/>
  <c r="AB7" i="300"/>
  <c r="AA7" i="300"/>
  <c r="AF7" i="300" s="1"/>
  <c r="Y7" i="300"/>
  <c r="X7" i="300"/>
  <c r="W7" i="300"/>
  <c r="V7" i="300"/>
  <c r="T7" i="300"/>
  <c r="S7" i="300"/>
  <c r="R7" i="300"/>
  <c r="Q7" i="300"/>
  <c r="O7" i="300"/>
  <c r="N7" i="300"/>
  <c r="M7" i="300"/>
  <c r="L7" i="300"/>
  <c r="K7" i="300"/>
  <c r="P7" i="300" s="1"/>
  <c r="AI6" i="300"/>
  <c r="AH6" i="300"/>
  <c r="AJ6" i="300" s="1"/>
  <c r="AG6" i="300"/>
  <c r="AE6" i="300"/>
  <c r="AD6" i="300"/>
  <c r="AC6" i="300"/>
  <c r="AB6" i="300"/>
  <c r="AF6" i="300" s="1"/>
  <c r="AA6" i="300"/>
  <c r="Z6" i="300"/>
  <c r="F6" i="300" s="1"/>
  <c r="Y6" i="300"/>
  <c r="X6" i="300"/>
  <c r="W6" i="300"/>
  <c r="V6" i="300"/>
  <c r="T6" i="300"/>
  <c r="S6" i="300"/>
  <c r="R6" i="300"/>
  <c r="U6" i="300" s="1"/>
  <c r="Q6" i="300"/>
  <c r="O6" i="300"/>
  <c r="N6" i="300"/>
  <c r="M6" i="300"/>
  <c r="L6" i="300"/>
  <c r="P6" i="300" s="1"/>
  <c r="K6" i="300"/>
  <c r="AI5" i="300"/>
  <c r="AH5" i="300"/>
  <c r="AJ5" i="300" s="1"/>
  <c r="AG5" i="300"/>
  <c r="AE5" i="300"/>
  <c r="AD5" i="300"/>
  <c r="AC5" i="300"/>
  <c r="AB5" i="300"/>
  <c r="AA5" i="300"/>
  <c r="Y5" i="300"/>
  <c r="X5" i="300"/>
  <c r="Z5" i="300" s="1"/>
  <c r="F5" i="300" s="1"/>
  <c r="W5" i="300"/>
  <c r="V5" i="300"/>
  <c r="U5" i="300"/>
  <c r="T5" i="300"/>
  <c r="S5" i="300"/>
  <c r="R5" i="300"/>
  <c r="Q5" i="300"/>
  <c r="O5" i="300"/>
  <c r="N5" i="300"/>
  <c r="M5" i="300"/>
  <c r="L5" i="300"/>
  <c r="K5" i="300"/>
  <c r="AI4" i="300"/>
  <c r="AH4" i="300"/>
  <c r="AJ4" i="300" s="1"/>
  <c r="AG4" i="300"/>
  <c r="AE4" i="300"/>
  <c r="AD4" i="300"/>
  <c r="AC4" i="300"/>
  <c r="AB4" i="300"/>
  <c r="AF4" i="300" s="1"/>
  <c r="AA4" i="300"/>
  <c r="Y4" i="300"/>
  <c r="X4" i="300"/>
  <c r="W4" i="300"/>
  <c r="Z4" i="300" s="1"/>
  <c r="F4" i="300" s="1"/>
  <c r="V4" i="300"/>
  <c r="T4" i="300"/>
  <c r="S4" i="300"/>
  <c r="R4" i="300"/>
  <c r="Q4" i="300"/>
  <c r="O4" i="300"/>
  <c r="N4" i="300"/>
  <c r="M4" i="300"/>
  <c r="L4" i="300"/>
  <c r="P4" i="300" s="1"/>
  <c r="K4" i="300"/>
  <c r="E55" i="299"/>
  <c r="E54" i="299"/>
  <c r="D54" i="299"/>
  <c r="D56" i="299" s="1"/>
  <c r="C54" i="299"/>
  <c r="C55" i="299" s="1"/>
  <c r="G55" i="299" s="1"/>
  <c r="E47" i="299"/>
  <c r="E49" i="299" s="1"/>
  <c r="D47" i="299"/>
  <c r="AJ43" i="299"/>
  <c r="AI43" i="299"/>
  <c r="AH43" i="299"/>
  <c r="AG43" i="299"/>
  <c r="AF43" i="299"/>
  <c r="AE43" i="299"/>
  <c r="AD43" i="299"/>
  <c r="AC43" i="299"/>
  <c r="AB43" i="299"/>
  <c r="AA43" i="299"/>
  <c r="Z43" i="299"/>
  <c r="Y43" i="299"/>
  <c r="X43" i="299"/>
  <c r="W43" i="299"/>
  <c r="V43" i="299"/>
  <c r="U43" i="299"/>
  <c r="T43" i="299"/>
  <c r="S43" i="299"/>
  <c r="R43" i="299"/>
  <c r="Q43" i="299"/>
  <c r="P43" i="299"/>
  <c r="O43" i="299"/>
  <c r="N43" i="299"/>
  <c r="M43" i="299"/>
  <c r="L43" i="299"/>
  <c r="K43" i="299"/>
  <c r="F43" i="299"/>
  <c r="AJ42" i="299"/>
  <c r="AI42" i="299"/>
  <c r="AH42" i="299"/>
  <c r="AG42" i="299"/>
  <c r="AF42" i="299"/>
  <c r="AE42" i="299"/>
  <c r="AD42" i="299"/>
  <c r="AC42" i="299"/>
  <c r="AB42" i="299"/>
  <c r="AA42" i="299"/>
  <c r="Z42" i="299"/>
  <c r="Y42" i="299"/>
  <c r="X42" i="299"/>
  <c r="W42" i="299"/>
  <c r="V42" i="299"/>
  <c r="U42" i="299"/>
  <c r="T42" i="299"/>
  <c r="S42" i="299"/>
  <c r="R42" i="299"/>
  <c r="Q42" i="299"/>
  <c r="P42" i="299"/>
  <c r="O42" i="299"/>
  <c r="N42" i="299"/>
  <c r="M42" i="299"/>
  <c r="L42" i="299"/>
  <c r="K42" i="299"/>
  <c r="F42" i="299"/>
  <c r="AJ41" i="299"/>
  <c r="AI41" i="299"/>
  <c r="AH41" i="299"/>
  <c r="AG41" i="299"/>
  <c r="AF41" i="299"/>
  <c r="AE41" i="299"/>
  <c r="AD41" i="299"/>
  <c r="AC41" i="299"/>
  <c r="AB41" i="299"/>
  <c r="AA41" i="299"/>
  <c r="Z41" i="299"/>
  <c r="Y41" i="299"/>
  <c r="X41" i="299"/>
  <c r="W41" i="299"/>
  <c r="V41" i="299"/>
  <c r="U41" i="299"/>
  <c r="T41" i="299"/>
  <c r="S41" i="299"/>
  <c r="R41" i="299"/>
  <c r="Q41" i="299"/>
  <c r="P41" i="299"/>
  <c r="O41" i="299"/>
  <c r="N41" i="299"/>
  <c r="M41" i="299"/>
  <c r="L41" i="299"/>
  <c r="K41" i="299"/>
  <c r="F41" i="299"/>
  <c r="AJ40" i="299"/>
  <c r="AI40" i="299"/>
  <c r="AH40" i="299"/>
  <c r="AG40" i="299"/>
  <c r="AF40" i="299"/>
  <c r="AE40" i="299"/>
  <c r="AD40" i="299"/>
  <c r="AC40" i="299"/>
  <c r="AB40" i="299"/>
  <c r="AA40" i="299"/>
  <c r="Z40" i="299"/>
  <c r="Y40" i="299"/>
  <c r="X40" i="299"/>
  <c r="W40" i="299"/>
  <c r="V40" i="299"/>
  <c r="U40" i="299"/>
  <c r="T40" i="299"/>
  <c r="S40" i="299"/>
  <c r="R40" i="299"/>
  <c r="Q40" i="299"/>
  <c r="P40" i="299"/>
  <c r="O40" i="299"/>
  <c r="N40" i="299"/>
  <c r="M40" i="299"/>
  <c r="L40" i="299"/>
  <c r="K40" i="299"/>
  <c r="F40" i="299"/>
  <c r="AJ39" i="299"/>
  <c r="AI39" i="299"/>
  <c r="AH39" i="299"/>
  <c r="AG39" i="299"/>
  <c r="AF39" i="299"/>
  <c r="AE39" i="299"/>
  <c r="AD39" i="299"/>
  <c r="AC39" i="299"/>
  <c r="AB39" i="299"/>
  <c r="AA39" i="299"/>
  <c r="Z39" i="299"/>
  <c r="Y39" i="299"/>
  <c r="X39" i="299"/>
  <c r="W39" i="299"/>
  <c r="V39" i="299"/>
  <c r="U39" i="299"/>
  <c r="T39" i="299"/>
  <c r="S39" i="299"/>
  <c r="R39" i="299"/>
  <c r="Q39" i="299"/>
  <c r="P39" i="299"/>
  <c r="O39" i="299"/>
  <c r="N39" i="299"/>
  <c r="M39" i="299"/>
  <c r="L39" i="299"/>
  <c r="K39" i="299"/>
  <c r="F39" i="299"/>
  <c r="AJ38" i="299"/>
  <c r="AI38" i="299"/>
  <c r="AH38" i="299"/>
  <c r="AG38" i="299"/>
  <c r="AF38" i="299"/>
  <c r="AE38" i="299"/>
  <c r="AD38" i="299"/>
  <c r="AC38" i="299"/>
  <c r="AB38" i="299"/>
  <c r="AA38" i="299"/>
  <c r="Z38" i="299"/>
  <c r="Y38" i="299"/>
  <c r="X38" i="299"/>
  <c r="W38" i="299"/>
  <c r="V38" i="299"/>
  <c r="U38" i="299"/>
  <c r="T38" i="299"/>
  <c r="S38" i="299"/>
  <c r="R38" i="299"/>
  <c r="Q38" i="299"/>
  <c r="P38" i="299"/>
  <c r="O38" i="299"/>
  <c r="N38" i="299"/>
  <c r="M38" i="299"/>
  <c r="L38" i="299"/>
  <c r="K38" i="299"/>
  <c r="F38" i="299"/>
  <c r="AJ37" i="299"/>
  <c r="AI37" i="299"/>
  <c r="AH37" i="299"/>
  <c r="AG37" i="299"/>
  <c r="AF37" i="299"/>
  <c r="AE37" i="299"/>
  <c r="AD37" i="299"/>
  <c r="AC37" i="299"/>
  <c r="AB37" i="299"/>
  <c r="AA37" i="299"/>
  <c r="Z37" i="299"/>
  <c r="Y37" i="299"/>
  <c r="X37" i="299"/>
  <c r="W37" i="299"/>
  <c r="V37" i="299"/>
  <c r="U37" i="299"/>
  <c r="T37" i="299"/>
  <c r="S37" i="299"/>
  <c r="R37" i="299"/>
  <c r="Q37" i="299"/>
  <c r="P37" i="299"/>
  <c r="O37" i="299"/>
  <c r="N37" i="299"/>
  <c r="M37" i="299"/>
  <c r="L37" i="299"/>
  <c r="K37" i="299"/>
  <c r="F37" i="299"/>
  <c r="AJ36" i="299"/>
  <c r="AI36" i="299"/>
  <c r="AH36" i="299"/>
  <c r="AG36" i="299"/>
  <c r="AF36" i="299"/>
  <c r="AE36" i="299"/>
  <c r="AD36" i="299"/>
  <c r="AC36" i="299"/>
  <c r="AB36" i="299"/>
  <c r="AA36" i="299"/>
  <c r="Z36" i="299"/>
  <c r="Y36" i="299"/>
  <c r="X36" i="299"/>
  <c r="W36" i="299"/>
  <c r="V36" i="299"/>
  <c r="U36" i="299"/>
  <c r="T36" i="299"/>
  <c r="S36" i="299"/>
  <c r="R36" i="299"/>
  <c r="Q36" i="299"/>
  <c r="P36" i="299"/>
  <c r="O36" i="299"/>
  <c r="N36" i="299"/>
  <c r="M36" i="299"/>
  <c r="L36" i="299"/>
  <c r="K36" i="299"/>
  <c r="F36" i="299"/>
  <c r="AJ35" i="299"/>
  <c r="AI35" i="299"/>
  <c r="AH35" i="299"/>
  <c r="AG35" i="299"/>
  <c r="AF35" i="299"/>
  <c r="AE35" i="299"/>
  <c r="AD35" i="299"/>
  <c r="AC35" i="299"/>
  <c r="AB35" i="299"/>
  <c r="AA35" i="299"/>
  <c r="Z35" i="299"/>
  <c r="Y35" i="299"/>
  <c r="X35" i="299"/>
  <c r="W35" i="299"/>
  <c r="V35" i="299"/>
  <c r="U35" i="299"/>
  <c r="T35" i="299"/>
  <c r="S35" i="299"/>
  <c r="R35" i="299"/>
  <c r="Q35" i="299"/>
  <c r="P35" i="299"/>
  <c r="O35" i="299"/>
  <c r="N35" i="299"/>
  <c r="M35" i="299"/>
  <c r="L35" i="299"/>
  <c r="K35" i="299"/>
  <c r="F35" i="299"/>
  <c r="AJ34" i="299"/>
  <c r="AI34" i="299"/>
  <c r="AH34" i="299"/>
  <c r="AG34" i="299"/>
  <c r="AF34" i="299"/>
  <c r="AE34" i="299"/>
  <c r="AD34" i="299"/>
  <c r="AC34" i="299"/>
  <c r="AB34" i="299"/>
  <c r="AA34" i="299"/>
  <c r="Z34" i="299"/>
  <c r="Y34" i="299"/>
  <c r="X34" i="299"/>
  <c r="W34" i="299"/>
  <c r="V34" i="299"/>
  <c r="U34" i="299"/>
  <c r="T34" i="299"/>
  <c r="S34" i="299"/>
  <c r="R34" i="299"/>
  <c r="Q34" i="299"/>
  <c r="P34" i="299"/>
  <c r="O34" i="299"/>
  <c r="N34" i="299"/>
  <c r="M34" i="299"/>
  <c r="L34" i="299"/>
  <c r="K34" i="299"/>
  <c r="F34" i="299"/>
  <c r="AJ33" i="299"/>
  <c r="AI33" i="299"/>
  <c r="AH33" i="299"/>
  <c r="AG33" i="299"/>
  <c r="AF33" i="299"/>
  <c r="AE33" i="299"/>
  <c r="AD33" i="299"/>
  <c r="AC33" i="299"/>
  <c r="AB33" i="299"/>
  <c r="AA33" i="299"/>
  <c r="Z33" i="299"/>
  <c r="Y33" i="299"/>
  <c r="X33" i="299"/>
  <c r="W33" i="299"/>
  <c r="V33" i="299"/>
  <c r="U33" i="299"/>
  <c r="T33" i="299"/>
  <c r="S33" i="299"/>
  <c r="R33" i="299"/>
  <c r="Q33" i="299"/>
  <c r="P33" i="299"/>
  <c r="O33" i="299"/>
  <c r="N33" i="299"/>
  <c r="M33" i="299"/>
  <c r="L33" i="299"/>
  <c r="K33" i="299"/>
  <c r="F33" i="299"/>
  <c r="AJ32" i="299"/>
  <c r="AI32" i="299"/>
  <c r="AH32" i="299"/>
  <c r="AG32" i="299"/>
  <c r="AF32" i="299"/>
  <c r="AE32" i="299"/>
  <c r="AD32" i="299"/>
  <c r="AC32" i="299"/>
  <c r="AB32" i="299"/>
  <c r="AA32" i="299"/>
  <c r="Z32" i="299"/>
  <c r="Y32" i="299"/>
  <c r="X32" i="299"/>
  <c r="W32" i="299"/>
  <c r="V32" i="299"/>
  <c r="U32" i="299"/>
  <c r="T32" i="299"/>
  <c r="S32" i="299"/>
  <c r="R32" i="299"/>
  <c r="Q32" i="299"/>
  <c r="P32" i="299"/>
  <c r="O32" i="299"/>
  <c r="N32" i="299"/>
  <c r="M32" i="299"/>
  <c r="L32" i="299"/>
  <c r="K32" i="299"/>
  <c r="F32" i="299"/>
  <c r="AJ31" i="299"/>
  <c r="AI31" i="299"/>
  <c r="AH31" i="299"/>
  <c r="AG31" i="299"/>
  <c r="AF31" i="299"/>
  <c r="AE31" i="299"/>
  <c r="AD31" i="299"/>
  <c r="AC31" i="299"/>
  <c r="AB31" i="299"/>
  <c r="AA31" i="299"/>
  <c r="Z31" i="299"/>
  <c r="Y31" i="299"/>
  <c r="X31" i="299"/>
  <c r="W31" i="299"/>
  <c r="V31" i="299"/>
  <c r="U31" i="299"/>
  <c r="T31" i="299"/>
  <c r="S31" i="299"/>
  <c r="R31" i="299"/>
  <c r="Q31" i="299"/>
  <c r="P31" i="299"/>
  <c r="O31" i="299"/>
  <c r="N31" i="299"/>
  <c r="M31" i="299"/>
  <c r="L31" i="299"/>
  <c r="K31" i="299"/>
  <c r="F31" i="299"/>
  <c r="AJ30" i="299"/>
  <c r="AI30" i="299"/>
  <c r="AH30" i="299"/>
  <c r="AG30" i="299"/>
  <c r="AF30" i="299"/>
  <c r="AE30" i="299"/>
  <c r="AD30" i="299"/>
  <c r="AC30" i="299"/>
  <c r="AB30" i="299"/>
  <c r="AA30" i="299"/>
  <c r="Z30" i="299"/>
  <c r="Y30" i="299"/>
  <c r="X30" i="299"/>
  <c r="W30" i="299"/>
  <c r="V30" i="299"/>
  <c r="U30" i="299"/>
  <c r="T30" i="299"/>
  <c r="S30" i="299"/>
  <c r="R30" i="299"/>
  <c r="Q30" i="299"/>
  <c r="P30" i="299"/>
  <c r="O30" i="299"/>
  <c r="N30" i="299"/>
  <c r="M30" i="299"/>
  <c r="L30" i="299"/>
  <c r="K30" i="299"/>
  <c r="F30" i="299"/>
  <c r="AJ29" i="299"/>
  <c r="AI29" i="299"/>
  <c r="AH29" i="299"/>
  <c r="AG29" i="299"/>
  <c r="AF29" i="299"/>
  <c r="AE29" i="299"/>
  <c r="AD29" i="299"/>
  <c r="AC29" i="299"/>
  <c r="AB29" i="299"/>
  <c r="AA29" i="299"/>
  <c r="Z29" i="299"/>
  <c r="Y29" i="299"/>
  <c r="X29" i="299"/>
  <c r="W29" i="299"/>
  <c r="V29" i="299"/>
  <c r="U29" i="299"/>
  <c r="T29" i="299"/>
  <c r="S29" i="299"/>
  <c r="R29" i="299"/>
  <c r="Q29" i="299"/>
  <c r="P29" i="299"/>
  <c r="O29" i="299"/>
  <c r="N29" i="299"/>
  <c r="M29" i="299"/>
  <c r="L29" i="299"/>
  <c r="K29" i="299"/>
  <c r="F29" i="299"/>
  <c r="AJ28" i="299"/>
  <c r="AI28" i="299"/>
  <c r="AH28" i="299"/>
  <c r="AG28" i="299"/>
  <c r="AF28" i="299"/>
  <c r="AE28" i="299"/>
  <c r="AD28" i="299"/>
  <c r="AC28" i="299"/>
  <c r="AB28" i="299"/>
  <c r="AA28" i="299"/>
  <c r="Z28" i="299"/>
  <c r="Y28" i="299"/>
  <c r="X28" i="299"/>
  <c r="W28" i="299"/>
  <c r="V28" i="299"/>
  <c r="U28" i="299"/>
  <c r="T28" i="299"/>
  <c r="S28" i="299"/>
  <c r="R28" i="299"/>
  <c r="Q28" i="299"/>
  <c r="P28" i="299"/>
  <c r="O28" i="299"/>
  <c r="N28" i="299"/>
  <c r="M28" i="299"/>
  <c r="L28" i="299"/>
  <c r="K28" i="299"/>
  <c r="F28" i="299"/>
  <c r="AJ27" i="299"/>
  <c r="AI27" i="299"/>
  <c r="AH27" i="299"/>
  <c r="AG27" i="299"/>
  <c r="AF27" i="299"/>
  <c r="AE27" i="299"/>
  <c r="AD27" i="299"/>
  <c r="AC27" i="299"/>
  <c r="AB27" i="299"/>
  <c r="AA27" i="299"/>
  <c r="Z27" i="299"/>
  <c r="Y27" i="299"/>
  <c r="X27" i="299"/>
  <c r="W27" i="299"/>
  <c r="V27" i="299"/>
  <c r="U27" i="299"/>
  <c r="T27" i="299"/>
  <c r="S27" i="299"/>
  <c r="R27" i="299"/>
  <c r="Q27" i="299"/>
  <c r="P27" i="299"/>
  <c r="O27" i="299"/>
  <c r="N27" i="299"/>
  <c r="M27" i="299"/>
  <c r="L27" i="299"/>
  <c r="K27" i="299"/>
  <c r="F27" i="299"/>
  <c r="AI26" i="299"/>
  <c r="AH26" i="299"/>
  <c r="AJ26" i="299" s="1"/>
  <c r="AG26" i="299"/>
  <c r="AE26" i="299"/>
  <c r="AD26" i="299"/>
  <c r="AC26" i="299"/>
  <c r="AF26" i="299" s="1"/>
  <c r="AB26" i="299"/>
  <c r="AA26" i="299"/>
  <c r="Y26" i="299"/>
  <c r="X26" i="299"/>
  <c r="Z26" i="299" s="1"/>
  <c r="F26" i="299" s="1"/>
  <c r="W26" i="299"/>
  <c r="V26" i="299"/>
  <c r="T26" i="299"/>
  <c r="S26" i="299"/>
  <c r="U26" i="299" s="1"/>
  <c r="R26" i="299"/>
  <c r="Q26" i="299"/>
  <c r="P26" i="299"/>
  <c r="O26" i="299"/>
  <c r="N26" i="299"/>
  <c r="M26" i="299"/>
  <c r="L26" i="299"/>
  <c r="K26" i="299"/>
  <c r="AI25" i="299"/>
  <c r="AH25" i="299"/>
  <c r="AJ25" i="299" s="1"/>
  <c r="AG25" i="299"/>
  <c r="AE25" i="299"/>
  <c r="AD25" i="299"/>
  <c r="AC25" i="299"/>
  <c r="AB25" i="299"/>
  <c r="AF25" i="299" s="1"/>
  <c r="AA25" i="299"/>
  <c r="Y25" i="299"/>
  <c r="X25" i="299"/>
  <c r="W25" i="299"/>
  <c r="Z25" i="299" s="1"/>
  <c r="F25" i="299" s="1"/>
  <c r="V25" i="299"/>
  <c r="U25" i="299"/>
  <c r="T25" i="299"/>
  <c r="S25" i="299"/>
  <c r="R25" i="299"/>
  <c r="Q25" i="299"/>
  <c r="O25" i="299"/>
  <c r="N25" i="299"/>
  <c r="M25" i="299"/>
  <c r="L25" i="299"/>
  <c r="P25" i="299" s="1"/>
  <c r="K25" i="299"/>
  <c r="AI24" i="299"/>
  <c r="AH24" i="299"/>
  <c r="AJ24" i="299" s="1"/>
  <c r="AG24" i="299"/>
  <c r="AE24" i="299"/>
  <c r="AD24" i="299"/>
  <c r="AC24" i="299"/>
  <c r="AB24" i="299"/>
  <c r="AF24" i="299" s="1"/>
  <c r="AA24" i="299"/>
  <c r="Y24" i="299"/>
  <c r="X24" i="299"/>
  <c r="W24" i="299"/>
  <c r="Z24" i="299" s="1"/>
  <c r="F24" i="299" s="1"/>
  <c r="V24" i="299"/>
  <c r="U24" i="299"/>
  <c r="T24" i="299"/>
  <c r="S24" i="299"/>
  <c r="R24" i="299"/>
  <c r="Q24" i="299"/>
  <c r="O24" i="299"/>
  <c r="N24" i="299"/>
  <c r="M24" i="299"/>
  <c r="L24" i="299"/>
  <c r="P24" i="299" s="1"/>
  <c r="K24" i="299"/>
  <c r="AI23" i="299"/>
  <c r="AH23" i="299"/>
  <c r="AG23" i="299"/>
  <c r="AJ23" i="299" s="1"/>
  <c r="AE23" i="299"/>
  <c r="AD23" i="299"/>
  <c r="AC23" i="299"/>
  <c r="AB23" i="299"/>
  <c r="AA23" i="299"/>
  <c r="AF23" i="299" s="1"/>
  <c r="Y23" i="299"/>
  <c r="X23" i="299"/>
  <c r="W23" i="299"/>
  <c r="V23" i="299"/>
  <c r="Z23" i="299" s="1"/>
  <c r="F23" i="299" s="1"/>
  <c r="T23" i="299"/>
  <c r="S23" i="299"/>
  <c r="R23" i="299"/>
  <c r="Q23" i="299"/>
  <c r="U23" i="299" s="1"/>
  <c r="O23" i="299"/>
  <c r="N23" i="299"/>
  <c r="M23" i="299"/>
  <c r="L23" i="299"/>
  <c r="K23" i="299"/>
  <c r="P23" i="299" s="1"/>
  <c r="AJ22" i="299"/>
  <c r="AI22" i="299"/>
  <c r="AH22" i="299"/>
  <c r="AG22" i="299"/>
  <c r="AE22" i="299"/>
  <c r="AD22" i="299"/>
  <c r="AC22" i="299"/>
  <c r="AB22" i="299"/>
  <c r="AF22" i="299" s="1"/>
  <c r="AA22" i="299"/>
  <c r="Y22" i="299"/>
  <c r="X22" i="299"/>
  <c r="W22" i="299"/>
  <c r="Z22" i="299" s="1"/>
  <c r="V22" i="299"/>
  <c r="T22" i="299"/>
  <c r="S22" i="299"/>
  <c r="R22" i="299"/>
  <c r="U22" i="299" s="1"/>
  <c r="Q22" i="299"/>
  <c r="O22" i="299"/>
  <c r="N22" i="299"/>
  <c r="M22" i="299"/>
  <c r="L22" i="299"/>
  <c r="P22" i="299" s="1"/>
  <c r="K22" i="299"/>
  <c r="AJ21" i="299"/>
  <c r="AI21" i="299"/>
  <c r="AH21" i="299"/>
  <c r="AG21" i="299"/>
  <c r="AE21" i="299"/>
  <c r="AD21" i="299"/>
  <c r="AC21" i="299"/>
  <c r="AB21" i="299"/>
  <c r="AA21" i="299"/>
  <c r="AF21" i="299" s="1"/>
  <c r="Y21" i="299"/>
  <c r="X21" i="299"/>
  <c r="W21" i="299"/>
  <c r="V21" i="299"/>
  <c r="T21" i="299"/>
  <c r="S21" i="299"/>
  <c r="R21" i="299"/>
  <c r="Q21" i="299"/>
  <c r="U21" i="299" s="1"/>
  <c r="O21" i="299"/>
  <c r="N21" i="299"/>
  <c r="M21" i="299"/>
  <c r="L21" i="299"/>
  <c r="K21" i="299"/>
  <c r="P21" i="299" s="1"/>
  <c r="AI20" i="299"/>
  <c r="AH20" i="299"/>
  <c r="AG20" i="299"/>
  <c r="AJ20" i="299" s="1"/>
  <c r="AE20" i="299"/>
  <c r="AD20" i="299"/>
  <c r="AC20" i="299"/>
  <c r="AB20" i="299"/>
  <c r="AA20" i="299"/>
  <c r="AF20" i="299" s="1"/>
  <c r="Y20" i="299"/>
  <c r="X20" i="299"/>
  <c r="W20" i="299"/>
  <c r="V20" i="299"/>
  <c r="Z20" i="299" s="1"/>
  <c r="T20" i="299"/>
  <c r="S20" i="299"/>
  <c r="R20" i="299"/>
  <c r="Q20" i="299"/>
  <c r="U20" i="299" s="1"/>
  <c r="O20" i="299"/>
  <c r="N20" i="299"/>
  <c r="M20" i="299"/>
  <c r="L20" i="299"/>
  <c r="K20" i="299"/>
  <c r="P20" i="299" s="1"/>
  <c r="AJ19" i="299"/>
  <c r="AI19" i="299"/>
  <c r="AH19" i="299"/>
  <c r="AG19" i="299"/>
  <c r="AE19" i="299"/>
  <c r="AD19" i="299"/>
  <c r="AC19" i="299"/>
  <c r="AB19" i="299"/>
  <c r="AA19" i="299"/>
  <c r="AF19" i="299" s="1"/>
  <c r="Y19" i="299"/>
  <c r="X19" i="299"/>
  <c r="W19" i="299"/>
  <c r="V19" i="299"/>
  <c r="T19" i="299"/>
  <c r="S19" i="299"/>
  <c r="U19" i="299" s="1"/>
  <c r="R19" i="299"/>
  <c r="Q19" i="299"/>
  <c r="O19" i="299"/>
  <c r="N19" i="299"/>
  <c r="M19" i="299"/>
  <c r="L19" i="299"/>
  <c r="K19" i="299"/>
  <c r="AI18" i="299"/>
  <c r="AH18" i="299"/>
  <c r="AJ18" i="299" s="1"/>
  <c r="AG18" i="299"/>
  <c r="AE18" i="299"/>
  <c r="AD18" i="299"/>
  <c r="AC18" i="299"/>
  <c r="AB18" i="299"/>
  <c r="AF18" i="299" s="1"/>
  <c r="AA18" i="299"/>
  <c r="Y18" i="299"/>
  <c r="X18" i="299"/>
  <c r="W18" i="299"/>
  <c r="V18" i="299"/>
  <c r="T18" i="299"/>
  <c r="S18" i="299"/>
  <c r="R18" i="299"/>
  <c r="U18" i="299" s="1"/>
  <c r="Q18" i="299"/>
  <c r="P18" i="299"/>
  <c r="O18" i="299"/>
  <c r="N18" i="299"/>
  <c r="M18" i="299"/>
  <c r="L18" i="299"/>
  <c r="K18" i="299"/>
  <c r="AJ17" i="299"/>
  <c r="AI17" i="299"/>
  <c r="AH17" i="299"/>
  <c r="AG17" i="299"/>
  <c r="AE17" i="299"/>
  <c r="AD17" i="299"/>
  <c r="AC17" i="299"/>
  <c r="AB17" i="299"/>
  <c r="AF17" i="299" s="1"/>
  <c r="AA17" i="299"/>
  <c r="Z17" i="299"/>
  <c r="F17" i="299" s="1"/>
  <c r="Y17" i="299"/>
  <c r="X17" i="299"/>
  <c r="W17" i="299"/>
  <c r="V17" i="299"/>
  <c r="T17" i="299"/>
  <c r="S17" i="299"/>
  <c r="R17" i="299"/>
  <c r="U17" i="299" s="1"/>
  <c r="Q17" i="299"/>
  <c r="O17" i="299"/>
  <c r="N17" i="299"/>
  <c r="M17" i="299"/>
  <c r="L17" i="299"/>
  <c r="P17" i="299" s="1"/>
  <c r="K17" i="299"/>
  <c r="AI16" i="299"/>
  <c r="AH16" i="299"/>
  <c r="AJ16" i="299" s="1"/>
  <c r="AG16" i="299"/>
  <c r="AE16" i="299"/>
  <c r="AD16" i="299"/>
  <c r="AC16" i="299"/>
  <c r="AB16" i="299"/>
  <c r="AA16" i="299"/>
  <c r="Y16" i="299"/>
  <c r="X16" i="299"/>
  <c r="W16" i="299"/>
  <c r="V16" i="299"/>
  <c r="T16" i="299"/>
  <c r="S16" i="299"/>
  <c r="U16" i="299" s="1"/>
  <c r="R16" i="299"/>
  <c r="Q16" i="299"/>
  <c r="O16" i="299"/>
  <c r="N16" i="299"/>
  <c r="M16" i="299"/>
  <c r="L16" i="299"/>
  <c r="K16" i="299"/>
  <c r="AI15" i="299"/>
  <c r="AH15" i="299"/>
  <c r="AJ15" i="299" s="1"/>
  <c r="AG15" i="299"/>
  <c r="AF15" i="299"/>
  <c r="AE15" i="299"/>
  <c r="AD15" i="299"/>
  <c r="AC15" i="299"/>
  <c r="AB15" i="299"/>
  <c r="AA15" i="299"/>
  <c r="Y15" i="299"/>
  <c r="X15" i="299"/>
  <c r="W15" i="299"/>
  <c r="V15" i="299"/>
  <c r="T15" i="299"/>
  <c r="S15" i="299"/>
  <c r="R15" i="299"/>
  <c r="U15" i="299" s="1"/>
  <c r="Q15" i="299"/>
  <c r="O15" i="299"/>
  <c r="N15" i="299"/>
  <c r="M15" i="299"/>
  <c r="P15" i="299" s="1"/>
  <c r="L15" i="299"/>
  <c r="K15" i="299"/>
  <c r="AI14" i="299"/>
  <c r="AH14" i="299"/>
  <c r="AJ14" i="299" s="1"/>
  <c r="AG14" i="299"/>
  <c r="AE14" i="299"/>
  <c r="AD14" i="299"/>
  <c r="AC14" i="299"/>
  <c r="AB14" i="299"/>
  <c r="AA14" i="299"/>
  <c r="Y14" i="299"/>
  <c r="X14" i="299"/>
  <c r="W14" i="299"/>
  <c r="Z14" i="299" s="1"/>
  <c r="F14" i="299" s="1"/>
  <c r="V14" i="299"/>
  <c r="U14" i="299"/>
  <c r="T14" i="299"/>
  <c r="S14" i="299"/>
  <c r="R14" i="299"/>
  <c r="Q14" i="299"/>
  <c r="O14" i="299"/>
  <c r="N14" i="299"/>
  <c r="M14" i="299"/>
  <c r="L14" i="299"/>
  <c r="K14" i="299"/>
  <c r="AJ13" i="299"/>
  <c r="AI13" i="299"/>
  <c r="AH13" i="299"/>
  <c r="AG13" i="299"/>
  <c r="AE13" i="299"/>
  <c r="AD13" i="299"/>
  <c r="AC13" i="299"/>
  <c r="AB13" i="299"/>
  <c r="AA13" i="299"/>
  <c r="Y13" i="299"/>
  <c r="X13" i="299"/>
  <c r="W13" i="299"/>
  <c r="V13" i="299"/>
  <c r="T13" i="299"/>
  <c r="S13" i="299"/>
  <c r="R13" i="299"/>
  <c r="U13" i="299" s="1"/>
  <c r="Q13" i="299"/>
  <c r="O13" i="299"/>
  <c r="N13" i="299"/>
  <c r="M13" i="299"/>
  <c r="L13" i="299"/>
  <c r="K13" i="299"/>
  <c r="AI12" i="299"/>
  <c r="AH12" i="299"/>
  <c r="AG12" i="299"/>
  <c r="AE12" i="299"/>
  <c r="AD12" i="299"/>
  <c r="AC12" i="299"/>
  <c r="AF12" i="299" s="1"/>
  <c r="AB12" i="299"/>
  <c r="AA12" i="299"/>
  <c r="Y12" i="299"/>
  <c r="X12" i="299"/>
  <c r="Z12" i="299" s="1"/>
  <c r="F12" i="299" s="1"/>
  <c r="W12" i="299"/>
  <c r="V12" i="299"/>
  <c r="T12" i="299"/>
  <c r="S12" i="299"/>
  <c r="R12" i="299"/>
  <c r="Q12" i="299"/>
  <c r="U12" i="299" s="1"/>
  <c r="O12" i="299"/>
  <c r="N12" i="299"/>
  <c r="M12" i="299"/>
  <c r="P12" i="299" s="1"/>
  <c r="L12" i="299"/>
  <c r="K12" i="299"/>
  <c r="AI11" i="299"/>
  <c r="AH11" i="299"/>
  <c r="AJ11" i="299" s="1"/>
  <c r="AG11" i="299"/>
  <c r="AE11" i="299"/>
  <c r="AD11" i="299"/>
  <c r="AC11" i="299"/>
  <c r="AB11" i="299"/>
  <c r="AF11" i="299" s="1"/>
  <c r="AA11" i="299"/>
  <c r="Y11" i="299"/>
  <c r="X11" i="299"/>
  <c r="W11" i="299"/>
  <c r="Z11" i="299" s="1"/>
  <c r="F11" i="299" s="1"/>
  <c r="V11" i="299"/>
  <c r="T11" i="299"/>
  <c r="S11" i="299"/>
  <c r="R11" i="299"/>
  <c r="U11" i="299" s="1"/>
  <c r="Q11" i="299"/>
  <c r="O11" i="299"/>
  <c r="N11" i="299"/>
  <c r="M11" i="299"/>
  <c r="L11" i="299"/>
  <c r="P11" i="299" s="1"/>
  <c r="K11" i="299"/>
  <c r="AI10" i="299"/>
  <c r="AH10" i="299"/>
  <c r="AJ10" i="299" s="1"/>
  <c r="AG10" i="299"/>
  <c r="AF10" i="299"/>
  <c r="AE10" i="299"/>
  <c r="AD10" i="299"/>
  <c r="AC10" i="299"/>
  <c r="AB10" i="299"/>
  <c r="AA10" i="299"/>
  <c r="Y10" i="299"/>
  <c r="X10" i="299"/>
  <c r="W10" i="299"/>
  <c r="Z10" i="299" s="1"/>
  <c r="F10" i="299" s="1"/>
  <c r="V10" i="299"/>
  <c r="U10" i="299"/>
  <c r="T10" i="299"/>
  <c r="S10" i="299"/>
  <c r="R10" i="299"/>
  <c r="Q10" i="299"/>
  <c r="P10" i="299"/>
  <c r="O10" i="299"/>
  <c r="N10" i="299"/>
  <c r="M10" i="299"/>
  <c r="L10" i="299"/>
  <c r="K10" i="299"/>
  <c r="AI9" i="299"/>
  <c r="AH9" i="299"/>
  <c r="AG9" i="299"/>
  <c r="AJ9" i="299" s="1"/>
  <c r="AE9" i="299"/>
  <c r="AD9" i="299"/>
  <c r="AC9" i="299"/>
  <c r="AB9" i="299"/>
  <c r="AA9" i="299"/>
  <c r="AF9" i="299" s="1"/>
  <c r="Y9" i="299"/>
  <c r="X9" i="299"/>
  <c r="W9" i="299"/>
  <c r="V9" i="299"/>
  <c r="Z9" i="299" s="1"/>
  <c r="F9" i="299" s="1"/>
  <c r="T9" i="299"/>
  <c r="S9" i="299"/>
  <c r="R9" i="299"/>
  <c r="Q9" i="299"/>
  <c r="U9" i="299" s="1"/>
  <c r="O9" i="299"/>
  <c r="N9" i="299"/>
  <c r="M9" i="299"/>
  <c r="L9" i="299"/>
  <c r="K9" i="299"/>
  <c r="P9" i="299" s="1"/>
  <c r="AI8" i="299"/>
  <c r="AH8" i="299"/>
  <c r="AJ8" i="299" s="1"/>
  <c r="AG8" i="299"/>
  <c r="AE8" i="299"/>
  <c r="AD8" i="299"/>
  <c r="AC8" i="299"/>
  <c r="AB8" i="299"/>
  <c r="AF8" i="299" s="1"/>
  <c r="AA8" i="299"/>
  <c r="Y8" i="299"/>
  <c r="X8" i="299"/>
  <c r="W8" i="299"/>
  <c r="Z8" i="299" s="1"/>
  <c r="F8" i="299" s="1"/>
  <c r="V8" i="299"/>
  <c r="T8" i="299"/>
  <c r="S8" i="299"/>
  <c r="R8" i="299"/>
  <c r="U8" i="299" s="1"/>
  <c r="Q8" i="299"/>
  <c r="O8" i="299"/>
  <c r="N8" i="299"/>
  <c r="M8" i="299"/>
  <c r="L8" i="299"/>
  <c r="P8" i="299" s="1"/>
  <c r="K8" i="299"/>
  <c r="AI7" i="299"/>
  <c r="AH7" i="299"/>
  <c r="AJ7" i="299" s="1"/>
  <c r="AG7" i="299"/>
  <c r="AE7" i="299"/>
  <c r="AD7" i="299"/>
  <c r="AC7" i="299"/>
  <c r="AB7" i="299"/>
  <c r="AF7" i="299" s="1"/>
  <c r="AA7" i="299"/>
  <c r="Y7" i="299"/>
  <c r="X7" i="299"/>
  <c r="W7" i="299"/>
  <c r="Z7" i="299" s="1"/>
  <c r="F7" i="299" s="1"/>
  <c r="V7" i="299"/>
  <c r="T7" i="299"/>
  <c r="S7" i="299"/>
  <c r="R7" i="299"/>
  <c r="U7" i="299" s="1"/>
  <c r="Q7" i="299"/>
  <c r="P7" i="299"/>
  <c r="O7" i="299"/>
  <c r="N7" i="299"/>
  <c r="M7" i="299"/>
  <c r="L7" i="299"/>
  <c r="K7" i="299"/>
  <c r="AI6" i="299"/>
  <c r="AH6" i="299"/>
  <c r="AG6" i="299"/>
  <c r="AJ6" i="299" s="1"/>
  <c r="AE6" i="299"/>
  <c r="AD6" i="299"/>
  <c r="AC6" i="299"/>
  <c r="AB6" i="299"/>
  <c r="AA6" i="299"/>
  <c r="Y6" i="299"/>
  <c r="X6" i="299"/>
  <c r="W6" i="299"/>
  <c r="V6" i="299"/>
  <c r="Z6" i="299" s="1"/>
  <c r="F6" i="299" s="1"/>
  <c r="T6" i="299"/>
  <c r="S6" i="299"/>
  <c r="R6" i="299"/>
  <c r="Q6" i="299"/>
  <c r="U6" i="299" s="1"/>
  <c r="O6" i="299"/>
  <c r="N6" i="299"/>
  <c r="M6" i="299"/>
  <c r="P6" i="299" s="1"/>
  <c r="L6" i="299"/>
  <c r="K6" i="299"/>
  <c r="AJ5" i="299"/>
  <c r="AI5" i="299"/>
  <c r="AH5" i="299"/>
  <c r="AG5" i="299"/>
  <c r="AE5" i="299"/>
  <c r="AD5" i="299"/>
  <c r="AC5" i="299"/>
  <c r="AF5" i="299" s="1"/>
  <c r="AB5" i="299"/>
  <c r="AA5" i="299"/>
  <c r="Y5" i="299"/>
  <c r="X5" i="299"/>
  <c r="Z5" i="299" s="1"/>
  <c r="F5" i="299" s="1"/>
  <c r="W5" i="299"/>
  <c r="V5" i="299"/>
  <c r="U5" i="299"/>
  <c r="T5" i="299"/>
  <c r="S5" i="299"/>
  <c r="R5" i="299"/>
  <c r="Q5" i="299"/>
  <c r="O5" i="299"/>
  <c r="N5" i="299"/>
  <c r="M5" i="299"/>
  <c r="P5" i="299" s="1"/>
  <c r="L5" i="299"/>
  <c r="K5" i="299"/>
  <c r="AI4" i="299"/>
  <c r="AH4" i="299"/>
  <c r="AJ4" i="299" s="1"/>
  <c r="AG4" i="299"/>
  <c r="AE4" i="299"/>
  <c r="AD4" i="299"/>
  <c r="AC4" i="299"/>
  <c r="AB4" i="299"/>
  <c r="AF4" i="299" s="1"/>
  <c r="AA4" i="299"/>
  <c r="Y4" i="299"/>
  <c r="X4" i="299"/>
  <c r="W4" i="299"/>
  <c r="Z4" i="299" s="1"/>
  <c r="F4" i="299" s="1"/>
  <c r="V4" i="299"/>
  <c r="U4" i="299"/>
  <c r="T4" i="299"/>
  <c r="S4" i="299"/>
  <c r="R4" i="299"/>
  <c r="Q4" i="299"/>
  <c r="O4" i="299"/>
  <c r="N4" i="299"/>
  <c r="M4" i="299"/>
  <c r="L4" i="299"/>
  <c r="P4" i="299" s="1"/>
  <c r="K4" i="299"/>
  <c r="E54" i="298"/>
  <c r="E55" i="298" s="1"/>
  <c r="D54" i="298"/>
  <c r="D56" i="298" s="1"/>
  <c r="C54" i="298"/>
  <c r="C55" i="298" s="1"/>
  <c r="G55" i="298" s="1"/>
  <c r="E47" i="298"/>
  <c r="E49" i="298" s="1"/>
  <c r="D47" i="298"/>
  <c r="AJ43" i="298"/>
  <c r="AI43" i="298"/>
  <c r="AH43" i="298"/>
  <c r="AG43" i="298"/>
  <c r="AF43" i="298"/>
  <c r="AE43" i="298"/>
  <c r="AD43" i="298"/>
  <c r="AC43" i="298"/>
  <c r="AB43" i="298"/>
  <c r="AA43" i="298"/>
  <c r="Z43" i="298"/>
  <c r="Y43" i="298"/>
  <c r="X43" i="298"/>
  <c r="W43" i="298"/>
  <c r="V43" i="298"/>
  <c r="U43" i="298"/>
  <c r="T43" i="298"/>
  <c r="S43" i="298"/>
  <c r="R43" i="298"/>
  <c r="Q43" i="298"/>
  <c r="P43" i="298"/>
  <c r="O43" i="298"/>
  <c r="N43" i="298"/>
  <c r="M43" i="298"/>
  <c r="L43" i="298"/>
  <c r="K43" i="298"/>
  <c r="F43" i="298"/>
  <c r="AJ42" i="298"/>
  <c r="AI42" i="298"/>
  <c r="AH42" i="298"/>
  <c r="AG42" i="298"/>
  <c r="AF42" i="298"/>
  <c r="AE42" i="298"/>
  <c r="AD42" i="298"/>
  <c r="AC42" i="298"/>
  <c r="AB42" i="298"/>
  <c r="AA42" i="298"/>
  <c r="Z42" i="298"/>
  <c r="Y42" i="298"/>
  <c r="X42" i="298"/>
  <c r="W42" i="298"/>
  <c r="V42" i="298"/>
  <c r="U42" i="298"/>
  <c r="T42" i="298"/>
  <c r="S42" i="298"/>
  <c r="R42" i="298"/>
  <c r="Q42" i="298"/>
  <c r="P42" i="298"/>
  <c r="O42" i="298"/>
  <c r="N42" i="298"/>
  <c r="M42" i="298"/>
  <c r="L42" i="298"/>
  <c r="K42" i="298"/>
  <c r="F42" i="298"/>
  <c r="AJ41" i="298"/>
  <c r="AI41" i="298"/>
  <c r="AH41" i="298"/>
  <c r="AG41" i="298"/>
  <c r="AF41" i="298"/>
  <c r="AE41" i="298"/>
  <c r="AD41" i="298"/>
  <c r="AC41" i="298"/>
  <c r="AB41" i="298"/>
  <c r="AA41" i="298"/>
  <c r="Z41" i="298"/>
  <c r="Y41" i="298"/>
  <c r="X41" i="298"/>
  <c r="W41" i="298"/>
  <c r="V41" i="298"/>
  <c r="U41" i="298"/>
  <c r="T41" i="298"/>
  <c r="S41" i="298"/>
  <c r="R41" i="298"/>
  <c r="Q41" i="298"/>
  <c r="P41" i="298"/>
  <c r="O41" i="298"/>
  <c r="N41" i="298"/>
  <c r="M41" i="298"/>
  <c r="L41" i="298"/>
  <c r="K41" i="298"/>
  <c r="F41" i="298"/>
  <c r="AJ40" i="298"/>
  <c r="AI40" i="298"/>
  <c r="AH40" i="298"/>
  <c r="AG40" i="298"/>
  <c r="AF40" i="298"/>
  <c r="AE40" i="298"/>
  <c r="AD40" i="298"/>
  <c r="AC40" i="298"/>
  <c r="AB40" i="298"/>
  <c r="AA40" i="298"/>
  <c r="Z40" i="298"/>
  <c r="Y40" i="298"/>
  <c r="X40" i="298"/>
  <c r="W40" i="298"/>
  <c r="V40" i="298"/>
  <c r="U40" i="298"/>
  <c r="T40" i="298"/>
  <c r="S40" i="298"/>
  <c r="R40" i="298"/>
  <c r="Q40" i="298"/>
  <c r="P40" i="298"/>
  <c r="O40" i="298"/>
  <c r="N40" i="298"/>
  <c r="M40" i="298"/>
  <c r="L40" i="298"/>
  <c r="K40" i="298"/>
  <c r="F40" i="298"/>
  <c r="AJ39" i="298"/>
  <c r="AI39" i="298"/>
  <c r="AH39" i="298"/>
  <c r="AG39" i="298"/>
  <c r="AF39" i="298"/>
  <c r="AE39" i="298"/>
  <c r="AD39" i="298"/>
  <c r="AC39" i="298"/>
  <c r="AB39" i="298"/>
  <c r="AA39" i="298"/>
  <c r="Z39" i="298"/>
  <c r="Y39" i="298"/>
  <c r="X39" i="298"/>
  <c r="W39" i="298"/>
  <c r="V39" i="298"/>
  <c r="U39" i="298"/>
  <c r="T39" i="298"/>
  <c r="S39" i="298"/>
  <c r="R39" i="298"/>
  <c r="Q39" i="298"/>
  <c r="P39" i="298"/>
  <c r="O39" i="298"/>
  <c r="N39" i="298"/>
  <c r="M39" i="298"/>
  <c r="L39" i="298"/>
  <c r="K39" i="298"/>
  <c r="F39" i="298"/>
  <c r="AJ38" i="298"/>
  <c r="AI38" i="298"/>
  <c r="AH38" i="298"/>
  <c r="AG38" i="298"/>
  <c r="AF38" i="298"/>
  <c r="AE38" i="298"/>
  <c r="AD38" i="298"/>
  <c r="AC38" i="298"/>
  <c r="AB38" i="298"/>
  <c r="AA38" i="298"/>
  <c r="Z38" i="298"/>
  <c r="Y38" i="298"/>
  <c r="X38" i="298"/>
  <c r="W38" i="298"/>
  <c r="V38" i="298"/>
  <c r="U38" i="298"/>
  <c r="T38" i="298"/>
  <c r="S38" i="298"/>
  <c r="R38" i="298"/>
  <c r="Q38" i="298"/>
  <c r="P38" i="298"/>
  <c r="O38" i="298"/>
  <c r="N38" i="298"/>
  <c r="M38" i="298"/>
  <c r="L38" i="298"/>
  <c r="K38" i="298"/>
  <c r="F38" i="298"/>
  <c r="AJ37" i="298"/>
  <c r="AI37" i="298"/>
  <c r="AH37" i="298"/>
  <c r="AG37" i="298"/>
  <c r="AF37" i="298"/>
  <c r="AE37" i="298"/>
  <c r="AD37" i="298"/>
  <c r="AC37" i="298"/>
  <c r="AB37" i="298"/>
  <c r="AA37" i="298"/>
  <c r="Z37" i="298"/>
  <c r="Y37" i="298"/>
  <c r="X37" i="298"/>
  <c r="W37" i="298"/>
  <c r="V37" i="298"/>
  <c r="U37" i="298"/>
  <c r="T37" i="298"/>
  <c r="S37" i="298"/>
  <c r="R37" i="298"/>
  <c r="Q37" i="298"/>
  <c r="P37" i="298"/>
  <c r="O37" i="298"/>
  <c r="N37" i="298"/>
  <c r="M37" i="298"/>
  <c r="L37" i="298"/>
  <c r="K37" i="298"/>
  <c r="F37" i="298"/>
  <c r="AJ36" i="298"/>
  <c r="AI36" i="298"/>
  <c r="AH36" i="298"/>
  <c r="AG36" i="298"/>
  <c r="AF36" i="298"/>
  <c r="AE36" i="298"/>
  <c r="AD36" i="298"/>
  <c r="AC36" i="298"/>
  <c r="AB36" i="298"/>
  <c r="AA36" i="298"/>
  <c r="Z36" i="298"/>
  <c r="Y36" i="298"/>
  <c r="X36" i="298"/>
  <c r="W36" i="298"/>
  <c r="V36" i="298"/>
  <c r="U36" i="298"/>
  <c r="T36" i="298"/>
  <c r="S36" i="298"/>
  <c r="R36" i="298"/>
  <c r="Q36" i="298"/>
  <c r="P36" i="298"/>
  <c r="O36" i="298"/>
  <c r="N36" i="298"/>
  <c r="M36" i="298"/>
  <c r="L36" i="298"/>
  <c r="K36" i="298"/>
  <c r="F36" i="298"/>
  <c r="AJ35" i="298"/>
  <c r="AI35" i="298"/>
  <c r="AH35" i="298"/>
  <c r="AG35" i="298"/>
  <c r="AF35" i="298"/>
  <c r="AE35" i="298"/>
  <c r="AD35" i="298"/>
  <c r="AC35" i="298"/>
  <c r="AB35" i="298"/>
  <c r="AA35" i="298"/>
  <c r="Z35" i="298"/>
  <c r="Y35" i="298"/>
  <c r="X35" i="298"/>
  <c r="W35" i="298"/>
  <c r="V35" i="298"/>
  <c r="U35" i="298"/>
  <c r="T35" i="298"/>
  <c r="S35" i="298"/>
  <c r="R35" i="298"/>
  <c r="Q35" i="298"/>
  <c r="P35" i="298"/>
  <c r="O35" i="298"/>
  <c r="N35" i="298"/>
  <c r="M35" i="298"/>
  <c r="L35" i="298"/>
  <c r="K35" i="298"/>
  <c r="F35" i="298"/>
  <c r="AJ34" i="298"/>
  <c r="AI34" i="298"/>
  <c r="AH34" i="298"/>
  <c r="AG34" i="298"/>
  <c r="AF34" i="298"/>
  <c r="AE34" i="298"/>
  <c r="AD34" i="298"/>
  <c r="AC34" i="298"/>
  <c r="AB34" i="298"/>
  <c r="AA34" i="298"/>
  <c r="Z34" i="298"/>
  <c r="Y34" i="298"/>
  <c r="X34" i="298"/>
  <c r="W34" i="298"/>
  <c r="V34" i="298"/>
  <c r="U34" i="298"/>
  <c r="T34" i="298"/>
  <c r="S34" i="298"/>
  <c r="R34" i="298"/>
  <c r="Q34" i="298"/>
  <c r="P34" i="298"/>
  <c r="O34" i="298"/>
  <c r="N34" i="298"/>
  <c r="M34" i="298"/>
  <c r="L34" i="298"/>
  <c r="K34" i="298"/>
  <c r="F34" i="298"/>
  <c r="AJ33" i="298"/>
  <c r="AI33" i="298"/>
  <c r="AH33" i="298"/>
  <c r="AG33" i="298"/>
  <c r="AF33" i="298"/>
  <c r="AE33" i="298"/>
  <c r="AD33" i="298"/>
  <c r="AC33" i="298"/>
  <c r="AB33" i="298"/>
  <c r="AA33" i="298"/>
  <c r="Z33" i="298"/>
  <c r="Y33" i="298"/>
  <c r="X33" i="298"/>
  <c r="W33" i="298"/>
  <c r="V33" i="298"/>
  <c r="U33" i="298"/>
  <c r="T33" i="298"/>
  <c r="S33" i="298"/>
  <c r="R33" i="298"/>
  <c r="Q33" i="298"/>
  <c r="P33" i="298"/>
  <c r="O33" i="298"/>
  <c r="N33" i="298"/>
  <c r="M33" i="298"/>
  <c r="L33" i="298"/>
  <c r="K33" i="298"/>
  <c r="F33" i="298"/>
  <c r="AJ32" i="298"/>
  <c r="AI32" i="298"/>
  <c r="AH32" i="298"/>
  <c r="AG32" i="298"/>
  <c r="AF32" i="298"/>
  <c r="AE32" i="298"/>
  <c r="AD32" i="298"/>
  <c r="AC32" i="298"/>
  <c r="AB32" i="298"/>
  <c r="AA32" i="298"/>
  <c r="Z32" i="298"/>
  <c r="Y32" i="298"/>
  <c r="X32" i="298"/>
  <c r="W32" i="298"/>
  <c r="V32" i="298"/>
  <c r="U32" i="298"/>
  <c r="T32" i="298"/>
  <c r="S32" i="298"/>
  <c r="R32" i="298"/>
  <c r="Q32" i="298"/>
  <c r="P32" i="298"/>
  <c r="O32" i="298"/>
  <c r="N32" i="298"/>
  <c r="M32" i="298"/>
  <c r="L32" i="298"/>
  <c r="K32" i="298"/>
  <c r="F32" i="298"/>
  <c r="AJ31" i="298"/>
  <c r="AI31" i="298"/>
  <c r="AH31" i="298"/>
  <c r="AG31" i="298"/>
  <c r="AF31" i="298"/>
  <c r="AE31" i="298"/>
  <c r="AD31" i="298"/>
  <c r="AC31" i="298"/>
  <c r="AB31" i="298"/>
  <c r="AA31" i="298"/>
  <c r="Z31" i="298"/>
  <c r="Y31" i="298"/>
  <c r="X31" i="298"/>
  <c r="W31" i="298"/>
  <c r="V31" i="298"/>
  <c r="U31" i="298"/>
  <c r="T31" i="298"/>
  <c r="S31" i="298"/>
  <c r="R31" i="298"/>
  <c r="Q31" i="298"/>
  <c r="P31" i="298"/>
  <c r="O31" i="298"/>
  <c r="N31" i="298"/>
  <c r="M31" i="298"/>
  <c r="L31" i="298"/>
  <c r="K31" i="298"/>
  <c r="F31" i="298"/>
  <c r="AJ30" i="298"/>
  <c r="AI30" i="298"/>
  <c r="AH30" i="298"/>
  <c r="AG30" i="298"/>
  <c r="AF30" i="298"/>
  <c r="AE30" i="298"/>
  <c r="AD30" i="298"/>
  <c r="AC30" i="298"/>
  <c r="AB30" i="298"/>
  <c r="AA30" i="298"/>
  <c r="Z30" i="298"/>
  <c r="Y30" i="298"/>
  <c r="X30" i="298"/>
  <c r="W30" i="298"/>
  <c r="V30" i="298"/>
  <c r="U30" i="298"/>
  <c r="T30" i="298"/>
  <c r="S30" i="298"/>
  <c r="R30" i="298"/>
  <c r="Q30" i="298"/>
  <c r="P30" i="298"/>
  <c r="O30" i="298"/>
  <c r="N30" i="298"/>
  <c r="M30" i="298"/>
  <c r="L30" i="298"/>
  <c r="K30" i="298"/>
  <c r="F30" i="298"/>
  <c r="AJ29" i="298"/>
  <c r="AI29" i="298"/>
  <c r="AH29" i="298"/>
  <c r="AG29" i="298"/>
  <c r="AF29" i="298"/>
  <c r="AE29" i="298"/>
  <c r="AD29" i="298"/>
  <c r="AC29" i="298"/>
  <c r="AB29" i="298"/>
  <c r="AA29" i="298"/>
  <c r="Z29" i="298"/>
  <c r="Y29" i="298"/>
  <c r="X29" i="298"/>
  <c r="W29" i="298"/>
  <c r="V29" i="298"/>
  <c r="U29" i="298"/>
  <c r="T29" i="298"/>
  <c r="S29" i="298"/>
  <c r="R29" i="298"/>
  <c r="Q29" i="298"/>
  <c r="P29" i="298"/>
  <c r="O29" i="298"/>
  <c r="N29" i="298"/>
  <c r="M29" i="298"/>
  <c r="L29" i="298"/>
  <c r="K29" i="298"/>
  <c r="F29" i="298"/>
  <c r="AJ28" i="298"/>
  <c r="AI28" i="298"/>
  <c r="AH28" i="298"/>
  <c r="AG28" i="298"/>
  <c r="AF28" i="298"/>
  <c r="AE28" i="298"/>
  <c r="AD28" i="298"/>
  <c r="AC28" i="298"/>
  <c r="AB28" i="298"/>
  <c r="AA28" i="298"/>
  <c r="Z28" i="298"/>
  <c r="Y28" i="298"/>
  <c r="X28" i="298"/>
  <c r="W28" i="298"/>
  <c r="V28" i="298"/>
  <c r="U28" i="298"/>
  <c r="T28" i="298"/>
  <c r="S28" i="298"/>
  <c r="R28" i="298"/>
  <c r="Q28" i="298"/>
  <c r="P28" i="298"/>
  <c r="O28" i="298"/>
  <c r="N28" i="298"/>
  <c r="M28" i="298"/>
  <c r="L28" i="298"/>
  <c r="K28" i="298"/>
  <c r="F28" i="298"/>
  <c r="AJ27" i="298"/>
  <c r="AI27" i="298"/>
  <c r="AH27" i="298"/>
  <c r="AG27" i="298"/>
  <c r="AF27" i="298"/>
  <c r="AE27" i="298"/>
  <c r="AD27" i="298"/>
  <c r="AC27" i="298"/>
  <c r="AB27" i="298"/>
  <c r="AA27" i="298"/>
  <c r="Z27" i="298"/>
  <c r="Y27" i="298"/>
  <c r="X27" i="298"/>
  <c r="W27" i="298"/>
  <c r="V27" i="298"/>
  <c r="U27" i="298"/>
  <c r="T27" i="298"/>
  <c r="S27" i="298"/>
  <c r="R27" i="298"/>
  <c r="Q27" i="298"/>
  <c r="P27" i="298"/>
  <c r="O27" i="298"/>
  <c r="N27" i="298"/>
  <c r="M27" i="298"/>
  <c r="L27" i="298"/>
  <c r="K27" i="298"/>
  <c r="F27" i="298"/>
  <c r="AJ26" i="298"/>
  <c r="AI26" i="298"/>
  <c r="AH26" i="298"/>
  <c r="AG26" i="298"/>
  <c r="AF26" i="298"/>
  <c r="AE26" i="298"/>
  <c r="AD26" i="298"/>
  <c r="AC26" i="298"/>
  <c r="AB26" i="298"/>
  <c r="AA26" i="298"/>
  <c r="Z26" i="298"/>
  <c r="Y26" i="298"/>
  <c r="X26" i="298"/>
  <c r="W26" i="298"/>
  <c r="V26" i="298"/>
  <c r="U26" i="298"/>
  <c r="T26" i="298"/>
  <c r="S26" i="298"/>
  <c r="R26" i="298"/>
  <c r="Q26" i="298"/>
  <c r="P26" i="298"/>
  <c r="O26" i="298"/>
  <c r="N26" i="298"/>
  <c r="M26" i="298"/>
  <c r="L26" i="298"/>
  <c r="K26" i="298"/>
  <c r="F26" i="298"/>
  <c r="AI25" i="298"/>
  <c r="AH25" i="298"/>
  <c r="AG25" i="298"/>
  <c r="AJ25" i="298" s="1"/>
  <c r="F25" i="298" s="1"/>
  <c r="AE25" i="298"/>
  <c r="AD25" i="298"/>
  <c r="AC25" i="298"/>
  <c r="AB25" i="298"/>
  <c r="AA25" i="298"/>
  <c r="AF25" i="298" s="1"/>
  <c r="Y25" i="298"/>
  <c r="X25" i="298"/>
  <c r="W25" i="298"/>
  <c r="V25" i="298"/>
  <c r="Z25" i="298" s="1"/>
  <c r="U25" i="298"/>
  <c r="T25" i="298"/>
  <c r="S25" i="298"/>
  <c r="R25" i="298"/>
  <c r="Q25" i="298"/>
  <c r="O25" i="298"/>
  <c r="N25" i="298"/>
  <c r="M25" i="298"/>
  <c r="L25" i="298"/>
  <c r="K25" i="298"/>
  <c r="P25" i="298" s="1"/>
  <c r="AI24" i="298"/>
  <c r="AH24" i="298"/>
  <c r="AG24" i="298"/>
  <c r="AJ24" i="298" s="1"/>
  <c r="F24" i="298" s="1"/>
  <c r="AE24" i="298"/>
  <c r="AD24" i="298"/>
  <c r="AC24" i="298"/>
  <c r="AB24" i="298"/>
  <c r="AA24" i="298"/>
  <c r="AF24" i="298" s="1"/>
  <c r="Y24" i="298"/>
  <c r="X24" i="298"/>
  <c r="W24" i="298"/>
  <c r="V24" i="298"/>
  <c r="Z24" i="298" s="1"/>
  <c r="T24" i="298"/>
  <c r="S24" i="298"/>
  <c r="R24" i="298"/>
  <c r="Q24" i="298"/>
  <c r="U24" i="298" s="1"/>
  <c r="O24" i="298"/>
  <c r="N24" i="298"/>
  <c r="M24" i="298"/>
  <c r="L24" i="298"/>
  <c r="K24" i="298"/>
  <c r="P24" i="298" s="1"/>
  <c r="AI23" i="298"/>
  <c r="AH23" i="298"/>
  <c r="AG23" i="298"/>
  <c r="AJ23" i="298" s="1"/>
  <c r="F23" i="298" s="1"/>
  <c r="AE23" i="298"/>
  <c r="AD23" i="298"/>
  <c r="AC23" i="298"/>
  <c r="AB23" i="298"/>
  <c r="AA23" i="298"/>
  <c r="AF23" i="298" s="1"/>
  <c r="Y23" i="298"/>
  <c r="X23" i="298"/>
  <c r="W23" i="298"/>
  <c r="V23" i="298"/>
  <c r="Z23" i="298" s="1"/>
  <c r="T23" i="298"/>
  <c r="S23" i="298"/>
  <c r="R23" i="298"/>
  <c r="Q23" i="298"/>
  <c r="U23" i="298" s="1"/>
  <c r="O23" i="298"/>
  <c r="N23" i="298"/>
  <c r="M23" i="298"/>
  <c r="L23" i="298"/>
  <c r="K23" i="298"/>
  <c r="P23" i="298" s="1"/>
  <c r="AI22" i="298"/>
  <c r="AH22" i="298"/>
  <c r="AG22" i="298"/>
  <c r="AJ22" i="298" s="1"/>
  <c r="F22" i="298" s="1"/>
  <c r="AE22" i="298"/>
  <c r="AD22" i="298"/>
  <c r="AC22" i="298"/>
  <c r="AB22" i="298"/>
  <c r="AA22" i="298"/>
  <c r="Y22" i="298"/>
  <c r="X22" i="298"/>
  <c r="W22" i="298"/>
  <c r="Z22" i="298" s="1"/>
  <c r="V22" i="298"/>
  <c r="T22" i="298"/>
  <c r="S22" i="298"/>
  <c r="R22" i="298"/>
  <c r="Q22" i="298"/>
  <c r="U22" i="298" s="1"/>
  <c r="O22" i="298"/>
  <c r="N22" i="298"/>
  <c r="M22" i="298"/>
  <c r="L22" i="298"/>
  <c r="K22" i="298"/>
  <c r="AI21" i="298"/>
  <c r="AH21" i="298"/>
  <c r="AJ21" i="298" s="1"/>
  <c r="AG21" i="298"/>
  <c r="AE21" i="298"/>
  <c r="AD21" i="298"/>
  <c r="AC21" i="298"/>
  <c r="AB21" i="298"/>
  <c r="AF21" i="298" s="1"/>
  <c r="AA21" i="298"/>
  <c r="Y21" i="298"/>
  <c r="X21" i="298"/>
  <c r="W21" i="298"/>
  <c r="Z21" i="298" s="1"/>
  <c r="F21" i="298" s="1"/>
  <c r="V21" i="298"/>
  <c r="T21" i="298"/>
  <c r="S21" i="298"/>
  <c r="R21" i="298"/>
  <c r="U21" i="298" s="1"/>
  <c r="Q21" i="298"/>
  <c r="O21" i="298"/>
  <c r="N21" i="298"/>
  <c r="M21" i="298"/>
  <c r="L21" i="298"/>
  <c r="P21" i="298" s="1"/>
  <c r="K21" i="298"/>
  <c r="AI20" i="298"/>
  <c r="AH20" i="298"/>
  <c r="AJ20" i="298" s="1"/>
  <c r="AG20" i="298"/>
  <c r="AE20" i="298"/>
  <c r="AD20" i="298"/>
  <c r="AC20" i="298"/>
  <c r="AB20" i="298"/>
  <c r="AF20" i="298" s="1"/>
  <c r="AA20" i="298"/>
  <c r="Y20" i="298"/>
  <c r="X20" i="298"/>
  <c r="W20" i="298"/>
  <c r="Z20" i="298" s="1"/>
  <c r="F20" i="298" s="1"/>
  <c r="V20" i="298"/>
  <c r="T20" i="298"/>
  <c r="S20" i="298"/>
  <c r="R20" i="298"/>
  <c r="U20" i="298" s="1"/>
  <c r="Q20" i="298"/>
  <c r="O20" i="298"/>
  <c r="N20" i="298"/>
  <c r="M20" i="298"/>
  <c r="L20" i="298"/>
  <c r="P20" i="298" s="1"/>
  <c r="K20" i="298"/>
  <c r="AI19" i="298"/>
  <c r="AH19" i="298"/>
  <c r="AJ19" i="298" s="1"/>
  <c r="AG19" i="298"/>
  <c r="AE19" i="298"/>
  <c r="AD19" i="298"/>
  <c r="AC19" i="298"/>
  <c r="AB19" i="298"/>
  <c r="AF19" i="298" s="1"/>
  <c r="AA19" i="298"/>
  <c r="Z19" i="298"/>
  <c r="F19" i="298" s="1"/>
  <c r="Y19" i="298"/>
  <c r="X19" i="298"/>
  <c r="W19" i="298"/>
  <c r="V19" i="298"/>
  <c r="T19" i="298"/>
  <c r="S19" i="298"/>
  <c r="R19" i="298"/>
  <c r="U19" i="298" s="1"/>
  <c r="Q19" i="298"/>
  <c r="O19" i="298"/>
  <c r="N19" i="298"/>
  <c r="M19" i="298"/>
  <c r="L19" i="298"/>
  <c r="P19" i="298" s="1"/>
  <c r="K19" i="298"/>
  <c r="AI18" i="298"/>
  <c r="AH18" i="298"/>
  <c r="AJ18" i="298" s="1"/>
  <c r="AG18" i="298"/>
  <c r="AE18" i="298"/>
  <c r="AD18" i="298"/>
  <c r="AC18" i="298"/>
  <c r="AB18" i="298"/>
  <c r="AF18" i="298" s="1"/>
  <c r="AA18" i="298"/>
  <c r="Y18" i="298"/>
  <c r="X18" i="298"/>
  <c r="W18" i="298"/>
  <c r="Z18" i="298" s="1"/>
  <c r="F18" i="298" s="1"/>
  <c r="V18" i="298"/>
  <c r="T18" i="298"/>
  <c r="S18" i="298"/>
  <c r="R18" i="298"/>
  <c r="U18" i="298" s="1"/>
  <c r="Q18" i="298"/>
  <c r="O18" i="298"/>
  <c r="N18" i="298"/>
  <c r="M18" i="298"/>
  <c r="L18" i="298"/>
  <c r="P18" i="298" s="1"/>
  <c r="K18" i="298"/>
  <c r="AI17" i="298"/>
  <c r="AH17" i="298"/>
  <c r="AJ17" i="298" s="1"/>
  <c r="AG17" i="298"/>
  <c r="AE17" i="298"/>
  <c r="AD17" i="298"/>
  <c r="AC17" i="298"/>
  <c r="AB17" i="298"/>
  <c r="AA17" i="298"/>
  <c r="Y17" i="298"/>
  <c r="X17" i="298"/>
  <c r="Z17" i="298" s="1"/>
  <c r="W17" i="298"/>
  <c r="V17" i="298"/>
  <c r="T17" i="298"/>
  <c r="S17" i="298"/>
  <c r="R17" i="298"/>
  <c r="U17" i="298" s="1"/>
  <c r="Q17" i="298"/>
  <c r="O17" i="298"/>
  <c r="N17" i="298"/>
  <c r="M17" i="298"/>
  <c r="L17" i="298"/>
  <c r="P17" i="298" s="1"/>
  <c r="K17" i="298"/>
  <c r="AJ16" i="298"/>
  <c r="AI16" i="298"/>
  <c r="AH16" i="298"/>
  <c r="AG16" i="298"/>
  <c r="AE16" i="298"/>
  <c r="AD16" i="298"/>
  <c r="AC16" i="298"/>
  <c r="AB16" i="298"/>
  <c r="AF16" i="298" s="1"/>
  <c r="AA16" i="298"/>
  <c r="Y16" i="298"/>
  <c r="X16" i="298"/>
  <c r="W16" i="298"/>
  <c r="Z16" i="298" s="1"/>
  <c r="V16" i="298"/>
  <c r="T16" i="298"/>
  <c r="S16" i="298"/>
  <c r="R16" i="298"/>
  <c r="Q16" i="298"/>
  <c r="O16" i="298"/>
  <c r="N16" i="298"/>
  <c r="M16" i="298"/>
  <c r="L16" i="298"/>
  <c r="P16" i="298" s="1"/>
  <c r="K16" i="298"/>
  <c r="AI15" i="298"/>
  <c r="AH15" i="298"/>
  <c r="AJ15" i="298" s="1"/>
  <c r="AG15" i="298"/>
  <c r="AF15" i="298"/>
  <c r="AE15" i="298"/>
  <c r="AD15" i="298"/>
  <c r="AC15" i="298"/>
  <c r="AB15" i="298"/>
  <c r="AA15" i="298"/>
  <c r="Y15" i="298"/>
  <c r="X15" i="298"/>
  <c r="W15" i="298"/>
  <c r="Z15" i="298" s="1"/>
  <c r="F15" i="298" s="1"/>
  <c r="V15" i="298"/>
  <c r="T15" i="298"/>
  <c r="S15" i="298"/>
  <c r="R15" i="298"/>
  <c r="Q15" i="298"/>
  <c r="O15" i="298"/>
  <c r="N15" i="298"/>
  <c r="M15" i="298"/>
  <c r="L15" i="298"/>
  <c r="K15" i="298"/>
  <c r="AI14" i="298"/>
  <c r="AH14" i="298"/>
  <c r="AJ14" i="298" s="1"/>
  <c r="AG14" i="298"/>
  <c r="AE14" i="298"/>
  <c r="AD14" i="298"/>
  <c r="AC14" i="298"/>
  <c r="AB14" i="298"/>
  <c r="AA14" i="298"/>
  <c r="Y14" i="298"/>
  <c r="X14" i="298"/>
  <c r="W14" i="298"/>
  <c r="Z14" i="298" s="1"/>
  <c r="F14" i="298" s="1"/>
  <c r="V14" i="298"/>
  <c r="T14" i="298"/>
  <c r="S14" i="298"/>
  <c r="R14" i="298"/>
  <c r="Q14" i="298"/>
  <c r="O14" i="298"/>
  <c r="N14" i="298"/>
  <c r="M14" i="298"/>
  <c r="L14" i="298"/>
  <c r="K14" i="298"/>
  <c r="AJ13" i="298"/>
  <c r="AI13" i="298"/>
  <c r="AH13" i="298"/>
  <c r="AG13" i="298"/>
  <c r="AE13" i="298"/>
  <c r="AD13" i="298"/>
  <c r="AC13" i="298"/>
  <c r="AB13" i="298"/>
  <c r="AA13" i="298"/>
  <c r="Y13" i="298"/>
  <c r="X13" i="298"/>
  <c r="W13" i="298"/>
  <c r="V13" i="298"/>
  <c r="U13" i="298"/>
  <c r="T13" i="298"/>
  <c r="S13" i="298"/>
  <c r="R13" i="298"/>
  <c r="Q13" i="298"/>
  <c r="O13" i="298"/>
  <c r="N13" i="298"/>
  <c r="M13" i="298"/>
  <c r="L13" i="298"/>
  <c r="K13" i="298"/>
  <c r="AI12" i="298"/>
  <c r="AH12" i="298"/>
  <c r="AJ12" i="298" s="1"/>
  <c r="AG12" i="298"/>
  <c r="AE12" i="298"/>
  <c r="AD12" i="298"/>
  <c r="AC12" i="298"/>
  <c r="AB12" i="298"/>
  <c r="AA12" i="298"/>
  <c r="Y12" i="298"/>
  <c r="X12" i="298"/>
  <c r="W12" i="298"/>
  <c r="V12" i="298"/>
  <c r="Z12" i="298" s="1"/>
  <c r="F12" i="298" s="1"/>
  <c r="T12" i="298"/>
  <c r="S12" i="298"/>
  <c r="R12" i="298"/>
  <c r="Q12" i="298"/>
  <c r="O12" i="298"/>
  <c r="N12" i="298"/>
  <c r="M12" i="298"/>
  <c r="L12" i="298"/>
  <c r="K12" i="298"/>
  <c r="AI11" i="298"/>
  <c r="AH11" i="298"/>
  <c r="AG11" i="298"/>
  <c r="AE11" i="298"/>
  <c r="AD11" i="298"/>
  <c r="AC11" i="298"/>
  <c r="AB11" i="298"/>
  <c r="AA11" i="298"/>
  <c r="Y11" i="298"/>
  <c r="X11" i="298"/>
  <c r="Z11" i="298" s="1"/>
  <c r="F11" i="298" s="1"/>
  <c r="W11" i="298"/>
  <c r="V11" i="298"/>
  <c r="T11" i="298"/>
  <c r="S11" i="298"/>
  <c r="R11" i="298"/>
  <c r="Q11" i="298"/>
  <c r="O11" i="298"/>
  <c r="N11" i="298"/>
  <c r="M11" i="298"/>
  <c r="L11" i="298"/>
  <c r="K11" i="298"/>
  <c r="AI10" i="298"/>
  <c r="AH10" i="298"/>
  <c r="AJ10" i="298" s="1"/>
  <c r="AG10" i="298"/>
  <c r="AE10" i="298"/>
  <c r="AD10" i="298"/>
  <c r="AC10" i="298"/>
  <c r="AB10" i="298"/>
  <c r="AF10" i="298" s="1"/>
  <c r="AA10" i="298"/>
  <c r="Y10" i="298"/>
  <c r="X10" i="298"/>
  <c r="W10" i="298"/>
  <c r="V10" i="298"/>
  <c r="T10" i="298"/>
  <c r="S10" i="298"/>
  <c r="R10" i="298"/>
  <c r="Q10" i="298"/>
  <c r="O10" i="298"/>
  <c r="N10" i="298"/>
  <c r="M10" i="298"/>
  <c r="L10" i="298"/>
  <c r="P10" i="298" s="1"/>
  <c r="K10" i="298"/>
  <c r="AI9" i="298"/>
  <c r="AH9" i="298"/>
  <c r="AJ9" i="298" s="1"/>
  <c r="AG9" i="298"/>
  <c r="AE9" i="298"/>
  <c r="AD9" i="298"/>
  <c r="AC9" i="298"/>
  <c r="AB9" i="298"/>
  <c r="AF9" i="298" s="1"/>
  <c r="AA9" i="298"/>
  <c r="Y9" i="298"/>
  <c r="X9" i="298"/>
  <c r="W9" i="298"/>
  <c r="V9" i="298"/>
  <c r="T9" i="298"/>
  <c r="S9" i="298"/>
  <c r="U9" i="298" s="1"/>
  <c r="R9" i="298"/>
  <c r="Q9" i="298"/>
  <c r="O9" i="298"/>
  <c r="N9" i="298"/>
  <c r="M9" i="298"/>
  <c r="L9" i="298"/>
  <c r="P9" i="298" s="1"/>
  <c r="K9" i="298"/>
  <c r="AI8" i="298"/>
  <c r="AH8" i="298"/>
  <c r="AJ8" i="298" s="1"/>
  <c r="AG8" i="298"/>
  <c r="AE8" i="298"/>
  <c r="AD8" i="298"/>
  <c r="AC8" i="298"/>
  <c r="AB8" i="298"/>
  <c r="AF8" i="298" s="1"/>
  <c r="AA8" i="298"/>
  <c r="Y8" i="298"/>
  <c r="X8" i="298"/>
  <c r="W8" i="298"/>
  <c r="Z8" i="298" s="1"/>
  <c r="F8" i="298" s="1"/>
  <c r="V8" i="298"/>
  <c r="T8" i="298"/>
  <c r="S8" i="298"/>
  <c r="R8" i="298"/>
  <c r="U8" i="298" s="1"/>
  <c r="Q8" i="298"/>
  <c r="O8" i="298"/>
  <c r="N8" i="298"/>
  <c r="M8" i="298"/>
  <c r="L8" i="298"/>
  <c r="P8" i="298" s="1"/>
  <c r="K8" i="298"/>
  <c r="AI7" i="298"/>
  <c r="AH7" i="298"/>
  <c r="AJ7" i="298" s="1"/>
  <c r="AG7" i="298"/>
  <c r="AE7" i="298"/>
  <c r="AD7" i="298"/>
  <c r="AC7" i="298"/>
  <c r="AB7" i="298"/>
  <c r="AF7" i="298" s="1"/>
  <c r="AA7" i="298"/>
  <c r="Y7" i="298"/>
  <c r="X7" i="298"/>
  <c r="W7" i="298"/>
  <c r="Z7" i="298" s="1"/>
  <c r="F7" i="298" s="1"/>
  <c r="V7" i="298"/>
  <c r="T7" i="298"/>
  <c r="S7" i="298"/>
  <c r="R7" i="298"/>
  <c r="U7" i="298" s="1"/>
  <c r="Q7" i="298"/>
  <c r="O7" i="298"/>
  <c r="N7" i="298"/>
  <c r="M7" i="298"/>
  <c r="L7" i="298"/>
  <c r="P7" i="298" s="1"/>
  <c r="K7" i="298"/>
  <c r="AJ6" i="298"/>
  <c r="AI6" i="298"/>
  <c r="AH6" i="298"/>
  <c r="AG6" i="298"/>
  <c r="AE6" i="298"/>
  <c r="AD6" i="298"/>
  <c r="AC6" i="298"/>
  <c r="AB6" i="298"/>
  <c r="AF6" i="298" s="1"/>
  <c r="AA6" i="298"/>
  <c r="Y6" i="298"/>
  <c r="X6" i="298"/>
  <c r="W6" i="298"/>
  <c r="Z6" i="298" s="1"/>
  <c r="F6" i="298" s="1"/>
  <c r="V6" i="298"/>
  <c r="T6" i="298"/>
  <c r="S6" i="298"/>
  <c r="R6" i="298"/>
  <c r="U6" i="298" s="1"/>
  <c r="Q6" i="298"/>
  <c r="O6" i="298"/>
  <c r="N6" i="298"/>
  <c r="M6" i="298"/>
  <c r="L6" i="298"/>
  <c r="P6" i="298" s="1"/>
  <c r="K6" i="298"/>
  <c r="AI5" i="298"/>
  <c r="AH5" i="298"/>
  <c r="AJ5" i="298" s="1"/>
  <c r="AG5" i="298"/>
  <c r="AE5" i="298"/>
  <c r="AD5" i="298"/>
  <c r="AC5" i="298"/>
  <c r="AB5" i="298"/>
  <c r="AF5" i="298" s="1"/>
  <c r="AA5" i="298"/>
  <c r="Y5" i="298"/>
  <c r="X5" i="298"/>
  <c r="W5" i="298"/>
  <c r="Z5" i="298" s="1"/>
  <c r="F5" i="298" s="1"/>
  <c r="V5" i="298"/>
  <c r="U5" i="298"/>
  <c r="T5" i="298"/>
  <c r="S5" i="298"/>
  <c r="R5" i="298"/>
  <c r="Q5" i="298"/>
  <c r="O5" i="298"/>
  <c r="N5" i="298"/>
  <c r="M5" i="298"/>
  <c r="L5" i="298"/>
  <c r="P5" i="298" s="1"/>
  <c r="K5" i="298"/>
  <c r="AI4" i="298"/>
  <c r="AH4" i="298"/>
  <c r="AJ4" i="298" s="1"/>
  <c r="AG4" i="298"/>
  <c r="AE4" i="298"/>
  <c r="AD4" i="298"/>
  <c r="AC4" i="298"/>
  <c r="AB4" i="298"/>
  <c r="AF4" i="298" s="1"/>
  <c r="AA4" i="298"/>
  <c r="Y4" i="298"/>
  <c r="X4" i="298"/>
  <c r="W4" i="298"/>
  <c r="Z4" i="298" s="1"/>
  <c r="F4" i="298" s="1"/>
  <c r="V4" i="298"/>
  <c r="T4" i="298"/>
  <c r="S4" i="298"/>
  <c r="R4" i="298"/>
  <c r="Q4" i="298"/>
  <c r="O4" i="298"/>
  <c r="N4" i="298"/>
  <c r="M4" i="298"/>
  <c r="L4" i="298"/>
  <c r="P4" i="298" s="1"/>
  <c r="K4" i="298"/>
  <c r="D57" i="296"/>
  <c r="E54" i="296"/>
  <c r="E55" i="296" s="1"/>
  <c r="D54" i="296"/>
  <c r="D56" i="296" s="1"/>
  <c r="C54" i="296"/>
  <c r="C55" i="296" s="1"/>
  <c r="G55" i="296" s="1"/>
  <c r="D50" i="296"/>
  <c r="E47" i="296"/>
  <c r="E49" i="296" s="1"/>
  <c r="D47" i="296"/>
  <c r="D62" i="296" s="1"/>
  <c r="AJ43" i="296"/>
  <c r="AI43" i="296"/>
  <c r="AH43" i="296"/>
  <c r="AG43" i="296"/>
  <c r="AF43" i="296"/>
  <c r="AE43" i="296"/>
  <c r="AD43" i="296"/>
  <c r="AC43" i="296"/>
  <c r="AB43" i="296"/>
  <c r="AA43" i="296"/>
  <c r="Z43" i="296"/>
  <c r="Y43" i="296"/>
  <c r="X43" i="296"/>
  <c r="W43" i="296"/>
  <c r="V43" i="296"/>
  <c r="U43" i="296"/>
  <c r="T43" i="296"/>
  <c r="S43" i="296"/>
  <c r="R43" i="296"/>
  <c r="Q43" i="296"/>
  <c r="P43" i="296"/>
  <c r="O43" i="296"/>
  <c r="N43" i="296"/>
  <c r="M43" i="296"/>
  <c r="L43" i="296"/>
  <c r="K43" i="296"/>
  <c r="F43" i="296"/>
  <c r="AJ42" i="296"/>
  <c r="AI42" i="296"/>
  <c r="AH42" i="296"/>
  <c r="AG42" i="296"/>
  <c r="AF42" i="296"/>
  <c r="AE42" i="296"/>
  <c r="AD42" i="296"/>
  <c r="AC42" i="296"/>
  <c r="AB42" i="296"/>
  <c r="AA42" i="296"/>
  <c r="Z42" i="296"/>
  <c r="Y42" i="296"/>
  <c r="X42" i="296"/>
  <c r="W42" i="296"/>
  <c r="V42" i="296"/>
  <c r="U42" i="296"/>
  <c r="T42" i="296"/>
  <c r="S42" i="296"/>
  <c r="R42" i="296"/>
  <c r="Q42" i="296"/>
  <c r="P42" i="296"/>
  <c r="O42" i="296"/>
  <c r="N42" i="296"/>
  <c r="M42" i="296"/>
  <c r="L42" i="296"/>
  <c r="K42" i="296"/>
  <c r="F42" i="296"/>
  <c r="AJ41" i="296"/>
  <c r="AI41" i="296"/>
  <c r="AH41" i="296"/>
  <c r="AG41" i="296"/>
  <c r="AF41" i="296"/>
  <c r="AE41" i="296"/>
  <c r="AD41" i="296"/>
  <c r="AC41" i="296"/>
  <c r="AB41" i="296"/>
  <c r="AA41" i="296"/>
  <c r="Z41" i="296"/>
  <c r="Y41" i="296"/>
  <c r="X41" i="296"/>
  <c r="W41" i="296"/>
  <c r="V41" i="296"/>
  <c r="U41" i="296"/>
  <c r="T41" i="296"/>
  <c r="S41" i="296"/>
  <c r="R41" i="296"/>
  <c r="Q41" i="296"/>
  <c r="P41" i="296"/>
  <c r="O41" i="296"/>
  <c r="N41" i="296"/>
  <c r="M41" i="296"/>
  <c r="L41" i="296"/>
  <c r="K41" i="296"/>
  <c r="F41" i="296"/>
  <c r="AJ40" i="296"/>
  <c r="AI40" i="296"/>
  <c r="AH40" i="296"/>
  <c r="AG40" i="296"/>
  <c r="AF40" i="296"/>
  <c r="AE40" i="296"/>
  <c r="AD40" i="296"/>
  <c r="AC40" i="296"/>
  <c r="AB40" i="296"/>
  <c r="AA40" i="296"/>
  <c r="Z40" i="296"/>
  <c r="Y40" i="296"/>
  <c r="X40" i="296"/>
  <c r="W40" i="296"/>
  <c r="V40" i="296"/>
  <c r="U40" i="296"/>
  <c r="T40" i="296"/>
  <c r="S40" i="296"/>
  <c r="R40" i="296"/>
  <c r="Q40" i="296"/>
  <c r="P40" i="296"/>
  <c r="O40" i="296"/>
  <c r="N40" i="296"/>
  <c r="M40" i="296"/>
  <c r="L40" i="296"/>
  <c r="K40" i="296"/>
  <c r="F40" i="296"/>
  <c r="AJ39" i="296"/>
  <c r="AI39" i="296"/>
  <c r="AH39" i="296"/>
  <c r="AG39" i="296"/>
  <c r="AF39" i="296"/>
  <c r="AE39" i="296"/>
  <c r="AD39" i="296"/>
  <c r="AC39" i="296"/>
  <c r="AB39" i="296"/>
  <c r="AA39" i="296"/>
  <c r="Z39" i="296"/>
  <c r="Y39" i="296"/>
  <c r="X39" i="296"/>
  <c r="W39" i="296"/>
  <c r="V39" i="296"/>
  <c r="U39" i="296"/>
  <c r="T39" i="296"/>
  <c r="S39" i="296"/>
  <c r="R39" i="296"/>
  <c r="Q39" i="296"/>
  <c r="P39" i="296"/>
  <c r="O39" i="296"/>
  <c r="N39" i="296"/>
  <c r="M39" i="296"/>
  <c r="L39" i="296"/>
  <c r="K39" i="296"/>
  <c r="F39" i="296"/>
  <c r="AJ38" i="296"/>
  <c r="AI38" i="296"/>
  <c r="AH38" i="296"/>
  <c r="AG38" i="296"/>
  <c r="AF38" i="296"/>
  <c r="AE38" i="296"/>
  <c r="AD38" i="296"/>
  <c r="AC38" i="296"/>
  <c r="AB38" i="296"/>
  <c r="AA38" i="296"/>
  <c r="Z38" i="296"/>
  <c r="Y38" i="296"/>
  <c r="X38" i="296"/>
  <c r="W38" i="296"/>
  <c r="V38" i="296"/>
  <c r="U38" i="296"/>
  <c r="T38" i="296"/>
  <c r="S38" i="296"/>
  <c r="R38" i="296"/>
  <c r="Q38" i="296"/>
  <c r="P38" i="296"/>
  <c r="O38" i="296"/>
  <c r="N38" i="296"/>
  <c r="M38" i="296"/>
  <c r="L38" i="296"/>
  <c r="K38" i="296"/>
  <c r="F38" i="296"/>
  <c r="AJ37" i="296"/>
  <c r="AI37" i="296"/>
  <c r="AH37" i="296"/>
  <c r="AG37" i="296"/>
  <c r="AF37" i="296"/>
  <c r="AE37" i="296"/>
  <c r="AD37" i="296"/>
  <c r="AC37" i="296"/>
  <c r="AB37" i="296"/>
  <c r="AA37" i="296"/>
  <c r="Z37" i="296"/>
  <c r="Y37" i="296"/>
  <c r="X37" i="296"/>
  <c r="W37" i="296"/>
  <c r="V37" i="296"/>
  <c r="U37" i="296"/>
  <c r="T37" i="296"/>
  <c r="S37" i="296"/>
  <c r="R37" i="296"/>
  <c r="Q37" i="296"/>
  <c r="P37" i="296"/>
  <c r="O37" i="296"/>
  <c r="N37" i="296"/>
  <c r="M37" i="296"/>
  <c r="L37" i="296"/>
  <c r="K37" i="296"/>
  <c r="F37" i="296"/>
  <c r="AJ36" i="296"/>
  <c r="AI36" i="296"/>
  <c r="AH36" i="296"/>
  <c r="AG36" i="296"/>
  <c r="AF36" i="296"/>
  <c r="AE36" i="296"/>
  <c r="AD36" i="296"/>
  <c r="AC36" i="296"/>
  <c r="AB36" i="296"/>
  <c r="AA36" i="296"/>
  <c r="Z36" i="296"/>
  <c r="Y36" i="296"/>
  <c r="X36" i="296"/>
  <c r="W36" i="296"/>
  <c r="V36" i="296"/>
  <c r="U36" i="296"/>
  <c r="T36" i="296"/>
  <c r="S36" i="296"/>
  <c r="R36" i="296"/>
  <c r="Q36" i="296"/>
  <c r="P36" i="296"/>
  <c r="O36" i="296"/>
  <c r="N36" i="296"/>
  <c r="M36" i="296"/>
  <c r="L36" i="296"/>
  <c r="K36" i="296"/>
  <c r="F36" i="296"/>
  <c r="AJ35" i="296"/>
  <c r="AI35" i="296"/>
  <c r="AH35" i="296"/>
  <c r="AG35" i="296"/>
  <c r="AF35" i="296"/>
  <c r="AE35" i="296"/>
  <c r="AD35" i="296"/>
  <c r="AC35" i="296"/>
  <c r="AB35" i="296"/>
  <c r="AA35" i="296"/>
  <c r="Z35" i="296"/>
  <c r="Y35" i="296"/>
  <c r="X35" i="296"/>
  <c r="W35" i="296"/>
  <c r="V35" i="296"/>
  <c r="U35" i="296"/>
  <c r="T35" i="296"/>
  <c r="S35" i="296"/>
  <c r="R35" i="296"/>
  <c r="Q35" i="296"/>
  <c r="P35" i="296"/>
  <c r="O35" i="296"/>
  <c r="N35" i="296"/>
  <c r="M35" i="296"/>
  <c r="L35" i="296"/>
  <c r="K35" i="296"/>
  <c r="F35" i="296"/>
  <c r="AJ34" i="296"/>
  <c r="AI34" i="296"/>
  <c r="AH34" i="296"/>
  <c r="AG34" i="296"/>
  <c r="AF34" i="296"/>
  <c r="AE34" i="296"/>
  <c r="AD34" i="296"/>
  <c r="AC34" i="296"/>
  <c r="AB34" i="296"/>
  <c r="AA34" i="296"/>
  <c r="Z34" i="296"/>
  <c r="Y34" i="296"/>
  <c r="X34" i="296"/>
  <c r="W34" i="296"/>
  <c r="V34" i="296"/>
  <c r="U34" i="296"/>
  <c r="T34" i="296"/>
  <c r="S34" i="296"/>
  <c r="R34" i="296"/>
  <c r="Q34" i="296"/>
  <c r="P34" i="296"/>
  <c r="O34" i="296"/>
  <c r="N34" i="296"/>
  <c r="M34" i="296"/>
  <c r="L34" i="296"/>
  <c r="K34" i="296"/>
  <c r="F34" i="296"/>
  <c r="AJ33" i="296"/>
  <c r="AI33" i="296"/>
  <c r="AH33" i="296"/>
  <c r="AG33" i="296"/>
  <c r="AF33" i="296"/>
  <c r="AE33" i="296"/>
  <c r="AD33" i="296"/>
  <c r="AC33" i="296"/>
  <c r="AB33" i="296"/>
  <c r="AA33" i="296"/>
  <c r="Z33" i="296"/>
  <c r="Y33" i="296"/>
  <c r="X33" i="296"/>
  <c r="W33" i="296"/>
  <c r="V33" i="296"/>
  <c r="U33" i="296"/>
  <c r="T33" i="296"/>
  <c r="S33" i="296"/>
  <c r="R33" i="296"/>
  <c r="Q33" i="296"/>
  <c r="P33" i="296"/>
  <c r="O33" i="296"/>
  <c r="N33" i="296"/>
  <c r="M33" i="296"/>
  <c r="L33" i="296"/>
  <c r="K33" i="296"/>
  <c r="F33" i="296"/>
  <c r="AJ32" i="296"/>
  <c r="AI32" i="296"/>
  <c r="AH32" i="296"/>
  <c r="AG32" i="296"/>
  <c r="AF32" i="296"/>
  <c r="AE32" i="296"/>
  <c r="AD32" i="296"/>
  <c r="AC32" i="296"/>
  <c r="AB32" i="296"/>
  <c r="AA32" i="296"/>
  <c r="Z32" i="296"/>
  <c r="Y32" i="296"/>
  <c r="X32" i="296"/>
  <c r="W32" i="296"/>
  <c r="V32" i="296"/>
  <c r="U32" i="296"/>
  <c r="T32" i="296"/>
  <c r="S32" i="296"/>
  <c r="R32" i="296"/>
  <c r="Q32" i="296"/>
  <c r="P32" i="296"/>
  <c r="O32" i="296"/>
  <c r="N32" i="296"/>
  <c r="M32" i="296"/>
  <c r="L32" i="296"/>
  <c r="K32" i="296"/>
  <c r="F32" i="296"/>
  <c r="AJ31" i="296"/>
  <c r="AI31" i="296"/>
  <c r="AH31" i="296"/>
  <c r="AG31" i="296"/>
  <c r="AF31" i="296"/>
  <c r="AE31" i="296"/>
  <c r="AD31" i="296"/>
  <c r="AC31" i="296"/>
  <c r="AB31" i="296"/>
  <c r="AA31" i="296"/>
  <c r="Z31" i="296"/>
  <c r="Y31" i="296"/>
  <c r="X31" i="296"/>
  <c r="W31" i="296"/>
  <c r="V31" i="296"/>
  <c r="U31" i="296"/>
  <c r="T31" i="296"/>
  <c r="S31" i="296"/>
  <c r="R31" i="296"/>
  <c r="Q31" i="296"/>
  <c r="P31" i="296"/>
  <c r="O31" i="296"/>
  <c r="N31" i="296"/>
  <c r="M31" i="296"/>
  <c r="L31" i="296"/>
  <c r="K31" i="296"/>
  <c r="F31" i="296"/>
  <c r="AJ30" i="296"/>
  <c r="AI30" i="296"/>
  <c r="AH30" i="296"/>
  <c r="AG30" i="296"/>
  <c r="AF30" i="296"/>
  <c r="AE30" i="296"/>
  <c r="AD30" i="296"/>
  <c r="AC30" i="296"/>
  <c r="AB30" i="296"/>
  <c r="AA30" i="296"/>
  <c r="Z30" i="296"/>
  <c r="Y30" i="296"/>
  <c r="X30" i="296"/>
  <c r="W30" i="296"/>
  <c r="V30" i="296"/>
  <c r="U30" i="296"/>
  <c r="T30" i="296"/>
  <c r="S30" i="296"/>
  <c r="R30" i="296"/>
  <c r="Q30" i="296"/>
  <c r="P30" i="296"/>
  <c r="O30" i="296"/>
  <c r="N30" i="296"/>
  <c r="M30" i="296"/>
  <c r="L30" i="296"/>
  <c r="K30" i="296"/>
  <c r="F30" i="296"/>
  <c r="AJ29" i="296"/>
  <c r="AI29" i="296"/>
  <c r="AH29" i="296"/>
  <c r="AG29" i="296"/>
  <c r="AF29" i="296"/>
  <c r="AE29" i="296"/>
  <c r="AD29" i="296"/>
  <c r="AC29" i="296"/>
  <c r="AB29" i="296"/>
  <c r="AA29" i="296"/>
  <c r="Z29" i="296"/>
  <c r="Y29" i="296"/>
  <c r="X29" i="296"/>
  <c r="W29" i="296"/>
  <c r="V29" i="296"/>
  <c r="U29" i="296"/>
  <c r="T29" i="296"/>
  <c r="S29" i="296"/>
  <c r="R29" i="296"/>
  <c r="Q29" i="296"/>
  <c r="P29" i="296"/>
  <c r="O29" i="296"/>
  <c r="N29" i="296"/>
  <c r="M29" i="296"/>
  <c r="L29" i="296"/>
  <c r="K29" i="296"/>
  <c r="F29" i="296"/>
  <c r="AJ28" i="296"/>
  <c r="AI28" i="296"/>
  <c r="AH28" i="296"/>
  <c r="AG28" i="296"/>
  <c r="AF28" i="296"/>
  <c r="AE28" i="296"/>
  <c r="AD28" i="296"/>
  <c r="AC28" i="296"/>
  <c r="AB28" i="296"/>
  <c r="AA28" i="296"/>
  <c r="Z28" i="296"/>
  <c r="Y28" i="296"/>
  <c r="X28" i="296"/>
  <c r="W28" i="296"/>
  <c r="V28" i="296"/>
  <c r="U28" i="296"/>
  <c r="T28" i="296"/>
  <c r="S28" i="296"/>
  <c r="R28" i="296"/>
  <c r="Q28" i="296"/>
  <c r="P28" i="296"/>
  <c r="O28" i="296"/>
  <c r="N28" i="296"/>
  <c r="M28" i="296"/>
  <c r="L28" i="296"/>
  <c r="K28" i="296"/>
  <c r="F28" i="296"/>
  <c r="AJ27" i="296"/>
  <c r="AI27" i="296"/>
  <c r="AH27" i="296"/>
  <c r="AG27" i="296"/>
  <c r="AF27" i="296"/>
  <c r="AE27" i="296"/>
  <c r="AD27" i="296"/>
  <c r="AC27" i="296"/>
  <c r="AB27" i="296"/>
  <c r="AA27" i="296"/>
  <c r="Z27" i="296"/>
  <c r="Y27" i="296"/>
  <c r="X27" i="296"/>
  <c r="W27" i="296"/>
  <c r="V27" i="296"/>
  <c r="U27" i="296"/>
  <c r="T27" i="296"/>
  <c r="S27" i="296"/>
  <c r="R27" i="296"/>
  <c r="Q27" i="296"/>
  <c r="P27" i="296"/>
  <c r="O27" i="296"/>
  <c r="N27" i="296"/>
  <c r="M27" i="296"/>
  <c r="L27" i="296"/>
  <c r="K27" i="296"/>
  <c r="F27" i="296"/>
  <c r="AJ26" i="296"/>
  <c r="AI26" i="296"/>
  <c r="AH26" i="296"/>
  <c r="AG26" i="296"/>
  <c r="AF26" i="296"/>
  <c r="AE26" i="296"/>
  <c r="AD26" i="296"/>
  <c r="AC26" i="296"/>
  <c r="AB26" i="296"/>
  <c r="AA26" i="296"/>
  <c r="Z26" i="296"/>
  <c r="Y26" i="296"/>
  <c r="X26" i="296"/>
  <c r="W26" i="296"/>
  <c r="V26" i="296"/>
  <c r="U26" i="296"/>
  <c r="T26" i="296"/>
  <c r="S26" i="296"/>
  <c r="R26" i="296"/>
  <c r="Q26" i="296"/>
  <c r="P26" i="296"/>
  <c r="O26" i="296"/>
  <c r="N26" i="296"/>
  <c r="M26" i="296"/>
  <c r="L26" i="296"/>
  <c r="K26" i="296"/>
  <c r="F26" i="296"/>
  <c r="AJ25" i="296"/>
  <c r="AI25" i="296"/>
  <c r="AH25" i="296"/>
  <c r="AG25" i="296"/>
  <c r="AF25" i="296"/>
  <c r="AE25" i="296"/>
  <c r="AD25" i="296"/>
  <c r="AC25" i="296"/>
  <c r="AB25" i="296"/>
  <c r="AA25" i="296"/>
  <c r="Z25" i="296"/>
  <c r="Y25" i="296"/>
  <c r="X25" i="296"/>
  <c r="W25" i="296"/>
  <c r="V25" i="296"/>
  <c r="U25" i="296"/>
  <c r="T25" i="296"/>
  <c r="S25" i="296"/>
  <c r="R25" i="296"/>
  <c r="Q25" i="296"/>
  <c r="P25" i="296"/>
  <c r="O25" i="296"/>
  <c r="N25" i="296"/>
  <c r="M25" i="296"/>
  <c r="L25" i="296"/>
  <c r="K25" i="296"/>
  <c r="F25" i="296"/>
  <c r="AJ24" i="296"/>
  <c r="AI24" i="296"/>
  <c r="AH24" i="296"/>
  <c r="AG24" i="296"/>
  <c r="AF24" i="296"/>
  <c r="AE24" i="296"/>
  <c r="AD24" i="296"/>
  <c r="AC24" i="296"/>
  <c r="AB24" i="296"/>
  <c r="AA24" i="296"/>
  <c r="Z24" i="296"/>
  <c r="Y24" i="296"/>
  <c r="X24" i="296"/>
  <c r="W24" i="296"/>
  <c r="V24" i="296"/>
  <c r="U24" i="296"/>
  <c r="T24" i="296"/>
  <c r="S24" i="296"/>
  <c r="R24" i="296"/>
  <c r="Q24" i="296"/>
  <c r="P24" i="296"/>
  <c r="O24" i="296"/>
  <c r="N24" i="296"/>
  <c r="M24" i="296"/>
  <c r="L24" i="296"/>
  <c r="K24" i="296"/>
  <c r="F24" i="296"/>
  <c r="AJ23" i="296"/>
  <c r="AI23" i="296"/>
  <c r="AH23" i="296"/>
  <c r="AG23" i="296"/>
  <c r="AF23" i="296"/>
  <c r="AE23" i="296"/>
  <c r="AD23" i="296"/>
  <c r="AC23" i="296"/>
  <c r="AB23" i="296"/>
  <c r="AA23" i="296"/>
  <c r="Z23" i="296"/>
  <c r="Y23" i="296"/>
  <c r="X23" i="296"/>
  <c r="W23" i="296"/>
  <c r="V23" i="296"/>
  <c r="U23" i="296"/>
  <c r="T23" i="296"/>
  <c r="S23" i="296"/>
  <c r="R23" i="296"/>
  <c r="Q23" i="296"/>
  <c r="P23" i="296"/>
  <c r="O23" i="296"/>
  <c r="N23" i="296"/>
  <c r="M23" i="296"/>
  <c r="L23" i="296"/>
  <c r="K23" i="296"/>
  <c r="F23" i="296"/>
  <c r="AJ22" i="296"/>
  <c r="AI22" i="296"/>
  <c r="AH22" i="296"/>
  <c r="AG22" i="296"/>
  <c r="AF22" i="296"/>
  <c r="AE22" i="296"/>
  <c r="AD22" i="296"/>
  <c r="AC22" i="296"/>
  <c r="AB22" i="296"/>
  <c r="AA22" i="296"/>
  <c r="Z22" i="296"/>
  <c r="Y22" i="296"/>
  <c r="X22" i="296"/>
  <c r="W22" i="296"/>
  <c r="V22" i="296"/>
  <c r="U22" i="296"/>
  <c r="T22" i="296"/>
  <c r="S22" i="296"/>
  <c r="R22" i="296"/>
  <c r="Q22" i="296"/>
  <c r="P22" i="296"/>
  <c r="O22" i="296"/>
  <c r="N22" i="296"/>
  <c r="M22" i="296"/>
  <c r="L22" i="296"/>
  <c r="K22" i="296"/>
  <c r="F22" i="296"/>
  <c r="AJ21" i="296"/>
  <c r="AI21" i="296"/>
  <c r="AH21" i="296"/>
  <c r="AG21" i="296"/>
  <c r="AF21" i="296"/>
  <c r="AE21" i="296"/>
  <c r="AD21" i="296"/>
  <c r="AC21" i="296"/>
  <c r="AB21" i="296"/>
  <c r="AA21" i="296"/>
  <c r="Z21" i="296"/>
  <c r="Y21" i="296"/>
  <c r="X21" i="296"/>
  <c r="W21" i="296"/>
  <c r="V21" i="296"/>
  <c r="U21" i="296"/>
  <c r="T21" i="296"/>
  <c r="S21" i="296"/>
  <c r="R21" i="296"/>
  <c r="Q21" i="296"/>
  <c r="P21" i="296"/>
  <c r="O21" i="296"/>
  <c r="N21" i="296"/>
  <c r="M21" i="296"/>
  <c r="L21" i="296"/>
  <c r="K21" i="296"/>
  <c r="F21" i="296"/>
  <c r="AI20" i="296"/>
  <c r="AH20" i="296"/>
  <c r="AJ20" i="296" s="1"/>
  <c r="F20" i="296" s="1"/>
  <c r="AG20" i="296"/>
  <c r="AF20" i="296"/>
  <c r="AE20" i="296"/>
  <c r="AD20" i="296"/>
  <c r="AC20" i="296"/>
  <c r="AB20" i="296"/>
  <c r="AA20" i="296"/>
  <c r="Z20" i="296"/>
  <c r="Y20" i="296"/>
  <c r="X20" i="296"/>
  <c r="W20" i="296"/>
  <c r="V20" i="296"/>
  <c r="T20" i="296"/>
  <c r="U20" i="296" s="1"/>
  <c r="S20" i="296"/>
  <c r="R20" i="296"/>
  <c r="Q20" i="296"/>
  <c r="P20" i="296"/>
  <c r="O20" i="296"/>
  <c r="N20" i="296"/>
  <c r="M20" i="296"/>
  <c r="L20" i="296"/>
  <c r="K20" i="296"/>
  <c r="AJ19" i="296"/>
  <c r="F19" i="296" s="1"/>
  <c r="AI19" i="296"/>
  <c r="AH19" i="296"/>
  <c r="AG19" i="296"/>
  <c r="AE19" i="296"/>
  <c r="AD19" i="296"/>
  <c r="AC19" i="296"/>
  <c r="AB19" i="296"/>
  <c r="AA19" i="296"/>
  <c r="AF19" i="296" s="1"/>
  <c r="Y19" i="296"/>
  <c r="X19" i="296"/>
  <c r="W19" i="296"/>
  <c r="V19" i="296"/>
  <c r="Z19" i="296" s="1"/>
  <c r="U19" i="296"/>
  <c r="T19" i="296"/>
  <c r="S19" i="296"/>
  <c r="R19" i="296"/>
  <c r="Q19" i="296"/>
  <c r="O19" i="296"/>
  <c r="N19" i="296"/>
  <c r="M19" i="296"/>
  <c r="L19" i="296"/>
  <c r="K19" i="296"/>
  <c r="P19" i="296" s="1"/>
  <c r="AI18" i="296"/>
  <c r="AH18" i="296"/>
  <c r="AG18" i="296"/>
  <c r="AJ18" i="296" s="1"/>
  <c r="F18" i="296" s="1"/>
  <c r="AF18" i="296"/>
  <c r="AE18" i="296"/>
  <c r="AD18" i="296"/>
  <c r="AC18" i="296"/>
  <c r="AB18" i="296"/>
  <c r="AA18" i="296"/>
  <c r="Y18" i="296"/>
  <c r="X18" i="296"/>
  <c r="W18" i="296"/>
  <c r="V18" i="296"/>
  <c r="Z18" i="296" s="1"/>
  <c r="T18" i="296"/>
  <c r="S18" i="296"/>
  <c r="R18" i="296"/>
  <c r="Q18" i="296"/>
  <c r="U18" i="296" s="1"/>
  <c r="P18" i="296"/>
  <c r="O18" i="296"/>
  <c r="N18" i="296"/>
  <c r="M18" i="296"/>
  <c r="L18" i="296"/>
  <c r="K18" i="296"/>
  <c r="AI17" i="296"/>
  <c r="AH17" i="296"/>
  <c r="AJ17" i="296" s="1"/>
  <c r="F17" i="296" s="1"/>
  <c r="AG17" i="296"/>
  <c r="AE17" i="296"/>
  <c r="AD17" i="296"/>
  <c r="AC17" i="296"/>
  <c r="AB17" i="296"/>
  <c r="AA17" i="296"/>
  <c r="AF17" i="296" s="1"/>
  <c r="Y17" i="296"/>
  <c r="X17" i="296"/>
  <c r="W17" i="296"/>
  <c r="Z17" i="296" s="1"/>
  <c r="V17" i="296"/>
  <c r="T17" i="296"/>
  <c r="S17" i="296"/>
  <c r="R17" i="296"/>
  <c r="Q17" i="296"/>
  <c r="O17" i="296"/>
  <c r="N17" i="296"/>
  <c r="M17" i="296"/>
  <c r="L17" i="296"/>
  <c r="K17" i="296"/>
  <c r="AI16" i="296"/>
  <c r="AH16" i="296"/>
  <c r="AJ16" i="296" s="1"/>
  <c r="F16" i="296" s="1"/>
  <c r="AG16" i="296"/>
  <c r="AE16" i="296"/>
  <c r="AD16" i="296"/>
  <c r="AC16" i="296"/>
  <c r="AB16" i="296"/>
  <c r="AA16" i="296"/>
  <c r="Y16" i="296"/>
  <c r="X16" i="296"/>
  <c r="W16" i="296"/>
  <c r="V16" i="296"/>
  <c r="T16" i="296"/>
  <c r="S16" i="296"/>
  <c r="U16" i="296" s="1"/>
  <c r="R16" i="296"/>
  <c r="Q16" i="296"/>
  <c r="O16" i="296"/>
  <c r="N16" i="296"/>
  <c r="M16" i="296"/>
  <c r="L16" i="296"/>
  <c r="K16" i="296"/>
  <c r="AI15" i="296"/>
  <c r="AH15" i="296"/>
  <c r="AJ15" i="296" s="1"/>
  <c r="AG15" i="296"/>
  <c r="AE15" i="296"/>
  <c r="AD15" i="296"/>
  <c r="AC15" i="296"/>
  <c r="AF15" i="296" s="1"/>
  <c r="AB15" i="296"/>
  <c r="AA15" i="296"/>
  <c r="Z15" i="296"/>
  <c r="Y15" i="296"/>
  <c r="X15" i="296"/>
  <c r="W15" i="296"/>
  <c r="V15" i="296"/>
  <c r="T15" i="296"/>
  <c r="S15" i="296"/>
  <c r="R15" i="296"/>
  <c r="U15" i="296" s="1"/>
  <c r="Q15" i="296"/>
  <c r="P15" i="296"/>
  <c r="O15" i="296"/>
  <c r="N15" i="296"/>
  <c r="M15" i="296"/>
  <c r="L15" i="296"/>
  <c r="K15" i="296"/>
  <c r="AI14" i="296"/>
  <c r="AH14" i="296"/>
  <c r="AJ14" i="296" s="1"/>
  <c r="AG14" i="296"/>
  <c r="AE14" i="296"/>
  <c r="AD14" i="296"/>
  <c r="AC14" i="296"/>
  <c r="AF14" i="296" s="1"/>
  <c r="AB14" i="296"/>
  <c r="AA14" i="296"/>
  <c r="Y14" i="296"/>
  <c r="X14" i="296"/>
  <c r="Z14" i="296" s="1"/>
  <c r="W14" i="296"/>
  <c r="V14" i="296"/>
  <c r="T14" i="296"/>
  <c r="U14" i="296" s="1"/>
  <c r="S14" i="296"/>
  <c r="R14" i="296"/>
  <c r="Q14" i="296"/>
  <c r="O14" i="296"/>
  <c r="N14" i="296"/>
  <c r="M14" i="296"/>
  <c r="L14" i="296"/>
  <c r="K14" i="296"/>
  <c r="AI13" i="296"/>
  <c r="AH13" i="296"/>
  <c r="AJ13" i="296" s="1"/>
  <c r="F13" i="296" s="1"/>
  <c r="AG13" i="296"/>
  <c r="AE13" i="296"/>
  <c r="AD13" i="296"/>
  <c r="AC13" i="296"/>
  <c r="AB13" i="296"/>
  <c r="AF13" i="296" s="1"/>
  <c r="AA13" i="296"/>
  <c r="Y13" i="296"/>
  <c r="X13" i="296"/>
  <c r="W13" i="296"/>
  <c r="Z13" i="296" s="1"/>
  <c r="V13" i="296"/>
  <c r="T13" i="296"/>
  <c r="S13" i="296"/>
  <c r="R13" i="296"/>
  <c r="U13" i="296" s="1"/>
  <c r="Q13" i="296"/>
  <c r="O13" i="296"/>
  <c r="N13" i="296"/>
  <c r="M13" i="296"/>
  <c r="L13" i="296"/>
  <c r="P13" i="296" s="1"/>
  <c r="K13" i="296"/>
  <c r="AI12" i="296"/>
  <c r="AH12" i="296"/>
  <c r="AG12" i="296"/>
  <c r="AJ12" i="296" s="1"/>
  <c r="F12" i="296" s="1"/>
  <c r="AE12" i="296"/>
  <c r="AD12" i="296"/>
  <c r="AC12" i="296"/>
  <c r="AB12" i="296"/>
  <c r="AA12" i="296"/>
  <c r="AF12" i="296" s="1"/>
  <c r="Z12" i="296"/>
  <c r="Y12" i="296"/>
  <c r="X12" i="296"/>
  <c r="W12" i="296"/>
  <c r="V12" i="296"/>
  <c r="T12" i="296"/>
  <c r="S12" i="296"/>
  <c r="R12" i="296"/>
  <c r="Q12" i="296"/>
  <c r="U12" i="296" s="1"/>
  <c r="O12" i="296"/>
  <c r="N12" i="296"/>
  <c r="M12" i="296"/>
  <c r="L12" i="296"/>
  <c r="K12" i="296"/>
  <c r="P12" i="296" s="1"/>
  <c r="AI11" i="296"/>
  <c r="AH11" i="296"/>
  <c r="AJ11" i="296" s="1"/>
  <c r="F11" i="296" s="1"/>
  <c r="AG11" i="296"/>
  <c r="AE11" i="296"/>
  <c r="AD11" i="296"/>
  <c r="AC11" i="296"/>
  <c r="AB11" i="296"/>
  <c r="AF11" i="296" s="1"/>
  <c r="AA11" i="296"/>
  <c r="Y11" i="296"/>
  <c r="X11" i="296"/>
  <c r="W11" i="296"/>
  <c r="Z11" i="296" s="1"/>
  <c r="V11" i="296"/>
  <c r="U11" i="296"/>
  <c r="T11" i="296"/>
  <c r="S11" i="296"/>
  <c r="R11" i="296"/>
  <c r="Q11" i="296"/>
  <c r="O11" i="296"/>
  <c r="N11" i="296"/>
  <c r="M11" i="296"/>
  <c r="L11" i="296"/>
  <c r="P11" i="296" s="1"/>
  <c r="K11" i="296"/>
  <c r="AI10" i="296"/>
  <c r="AH10" i="296"/>
  <c r="AJ10" i="296" s="1"/>
  <c r="F10" i="296" s="1"/>
  <c r="AG10" i="296"/>
  <c r="AE10" i="296"/>
  <c r="AD10" i="296"/>
  <c r="AC10" i="296"/>
  <c r="AB10" i="296"/>
  <c r="AF10" i="296" s="1"/>
  <c r="AA10" i="296"/>
  <c r="Y10" i="296"/>
  <c r="X10" i="296"/>
  <c r="W10" i="296"/>
  <c r="Z10" i="296" s="1"/>
  <c r="V10" i="296"/>
  <c r="T10" i="296"/>
  <c r="S10" i="296"/>
  <c r="R10" i="296"/>
  <c r="U10" i="296" s="1"/>
  <c r="Q10" i="296"/>
  <c r="O10" i="296"/>
  <c r="N10" i="296"/>
  <c r="M10" i="296"/>
  <c r="L10" i="296"/>
  <c r="P10" i="296" s="1"/>
  <c r="K10" i="296"/>
  <c r="AJ9" i="296"/>
  <c r="F9" i="296" s="1"/>
  <c r="AI9" i="296"/>
  <c r="AH9" i="296"/>
  <c r="AG9" i="296"/>
  <c r="AE9" i="296"/>
  <c r="AD9" i="296"/>
  <c r="AC9" i="296"/>
  <c r="AB9" i="296"/>
  <c r="AA9" i="296"/>
  <c r="AF9" i="296" s="1"/>
  <c r="Y9" i="296"/>
  <c r="X9" i="296"/>
  <c r="W9" i="296"/>
  <c r="Z9" i="296" s="1"/>
  <c r="V9" i="296"/>
  <c r="T9" i="296"/>
  <c r="S9" i="296"/>
  <c r="R9" i="296"/>
  <c r="Q9" i="296"/>
  <c r="O9" i="296"/>
  <c r="N9" i="296"/>
  <c r="M9" i="296"/>
  <c r="L9" i="296"/>
  <c r="K9" i="296"/>
  <c r="P9" i="296" s="1"/>
  <c r="AI8" i="296"/>
  <c r="AH8" i="296"/>
  <c r="AJ8" i="296" s="1"/>
  <c r="F8" i="296" s="1"/>
  <c r="AG8" i="296"/>
  <c r="AE8" i="296"/>
  <c r="AD8" i="296"/>
  <c r="AC8" i="296"/>
  <c r="AB8" i="296"/>
  <c r="AA8" i="296"/>
  <c r="AF8" i="296" s="1"/>
  <c r="Y8" i="296"/>
  <c r="X8" i="296"/>
  <c r="W8" i="296"/>
  <c r="V8" i="296"/>
  <c r="T8" i="296"/>
  <c r="S8" i="296"/>
  <c r="U8" i="296" s="1"/>
  <c r="R8" i="296"/>
  <c r="Q8" i="296"/>
  <c r="O8" i="296"/>
  <c r="N8" i="296"/>
  <c r="M8" i="296"/>
  <c r="L8" i="296"/>
  <c r="K8" i="296"/>
  <c r="AI7" i="296"/>
  <c r="AH7" i="296"/>
  <c r="AJ7" i="296" s="1"/>
  <c r="F7" i="296" s="1"/>
  <c r="AG7" i="296"/>
  <c r="AE7" i="296"/>
  <c r="AD7" i="296"/>
  <c r="AC7" i="296"/>
  <c r="AB7" i="296"/>
  <c r="AF7" i="296" s="1"/>
  <c r="AA7" i="296"/>
  <c r="Y7" i="296"/>
  <c r="X7" i="296"/>
  <c r="W7" i="296"/>
  <c r="Z7" i="296" s="1"/>
  <c r="V7" i="296"/>
  <c r="T7" i="296"/>
  <c r="S7" i="296"/>
  <c r="R7" i="296"/>
  <c r="Q7" i="296"/>
  <c r="P7" i="296"/>
  <c r="O7" i="296"/>
  <c r="N7" i="296"/>
  <c r="M7" i="296"/>
  <c r="L7" i="296"/>
  <c r="K7" i="296"/>
  <c r="AI6" i="296"/>
  <c r="AH6" i="296"/>
  <c r="AJ6" i="296" s="1"/>
  <c r="F6" i="296" s="1"/>
  <c r="AG6" i="296"/>
  <c r="AE6" i="296"/>
  <c r="AD6" i="296"/>
  <c r="AC6" i="296"/>
  <c r="AB6" i="296"/>
  <c r="AA6" i="296"/>
  <c r="Y6" i="296"/>
  <c r="X6" i="296"/>
  <c r="Z6" i="296" s="1"/>
  <c r="W6" i="296"/>
  <c r="V6" i="296"/>
  <c r="U6" i="296"/>
  <c r="T6" i="296"/>
  <c r="S6" i="296"/>
  <c r="R6" i="296"/>
  <c r="Q6" i="296"/>
  <c r="O6" i="296"/>
  <c r="N6" i="296"/>
  <c r="M6" i="296"/>
  <c r="P6" i="296" s="1"/>
  <c r="L6" i="296"/>
  <c r="K6" i="296"/>
  <c r="AI5" i="296"/>
  <c r="AH5" i="296"/>
  <c r="AG5" i="296"/>
  <c r="AJ5" i="296" s="1"/>
  <c r="F5" i="296" s="1"/>
  <c r="AE5" i="296"/>
  <c r="AD5" i="296"/>
  <c r="AC5" i="296"/>
  <c r="AB5" i="296"/>
  <c r="AA5" i="296"/>
  <c r="AF5" i="296" s="1"/>
  <c r="Y5" i="296"/>
  <c r="X5" i="296"/>
  <c r="Z5" i="296" s="1"/>
  <c r="W5" i="296"/>
  <c r="V5" i="296"/>
  <c r="T5" i="296"/>
  <c r="S5" i="296"/>
  <c r="R5" i="296"/>
  <c r="Q5" i="296"/>
  <c r="U5" i="296" s="1"/>
  <c r="O5" i="296"/>
  <c r="N5" i="296"/>
  <c r="M5" i="296"/>
  <c r="L5" i="296"/>
  <c r="K5" i="296"/>
  <c r="P5" i="296" s="1"/>
  <c r="AI4" i="296"/>
  <c r="AH4" i="296"/>
  <c r="AJ4" i="296" s="1"/>
  <c r="F4" i="296" s="1"/>
  <c r="AG4" i="296"/>
  <c r="AF4" i="296"/>
  <c r="AE4" i="296"/>
  <c r="AD4" i="296"/>
  <c r="AC4" i="296"/>
  <c r="AB4" i="296"/>
  <c r="AA4" i="296"/>
  <c r="Y4" i="296"/>
  <c r="X4" i="296"/>
  <c r="Z4" i="296" s="1"/>
  <c r="W4" i="296"/>
  <c r="V4" i="296"/>
  <c r="T4" i="296"/>
  <c r="S4" i="296"/>
  <c r="U4" i="296" s="1"/>
  <c r="R4" i="296"/>
  <c r="Q4" i="296"/>
  <c r="O4" i="296"/>
  <c r="N4" i="296"/>
  <c r="P4" i="296" s="1"/>
  <c r="M4" i="296"/>
  <c r="L4" i="296"/>
  <c r="K4" i="296"/>
  <c r="D57" i="295"/>
  <c r="E54" i="295"/>
  <c r="E55" i="295" s="1"/>
  <c r="D54" i="295"/>
  <c r="D56" i="295" s="1"/>
  <c r="C54" i="295"/>
  <c r="C55" i="295" s="1"/>
  <c r="G55" i="295" s="1"/>
  <c r="D50" i="295"/>
  <c r="E47" i="295"/>
  <c r="E49" i="295" s="1"/>
  <c r="D47" i="295"/>
  <c r="D62" i="295" s="1"/>
  <c r="AJ43" i="295"/>
  <c r="AI43" i="295"/>
  <c r="AH43" i="295"/>
  <c r="AG43" i="295"/>
  <c r="AF43" i="295"/>
  <c r="AE43" i="295"/>
  <c r="AD43" i="295"/>
  <c r="AC43" i="295"/>
  <c r="AB43" i="295"/>
  <c r="AA43" i="295"/>
  <c r="Z43" i="295"/>
  <c r="Y43" i="295"/>
  <c r="X43" i="295"/>
  <c r="W43" i="295"/>
  <c r="V43" i="295"/>
  <c r="U43" i="295"/>
  <c r="T43" i="295"/>
  <c r="S43" i="295"/>
  <c r="R43" i="295"/>
  <c r="Q43" i="295"/>
  <c r="P43" i="295"/>
  <c r="O43" i="295"/>
  <c r="N43" i="295"/>
  <c r="M43" i="295"/>
  <c r="L43" i="295"/>
  <c r="K43" i="295"/>
  <c r="F43" i="295"/>
  <c r="AJ42" i="295"/>
  <c r="AI42" i="295"/>
  <c r="AH42" i="295"/>
  <c r="AG42" i="295"/>
  <c r="AF42" i="295"/>
  <c r="AE42" i="295"/>
  <c r="AD42" i="295"/>
  <c r="AC42" i="295"/>
  <c r="AB42" i="295"/>
  <c r="AA42" i="295"/>
  <c r="Z42" i="295"/>
  <c r="Y42" i="295"/>
  <c r="X42" i="295"/>
  <c r="W42" i="295"/>
  <c r="V42" i="295"/>
  <c r="U42" i="295"/>
  <c r="T42" i="295"/>
  <c r="S42" i="295"/>
  <c r="R42" i="295"/>
  <c r="Q42" i="295"/>
  <c r="P42" i="295"/>
  <c r="O42" i="295"/>
  <c r="N42" i="295"/>
  <c r="M42" i="295"/>
  <c r="L42" i="295"/>
  <c r="K42" i="295"/>
  <c r="F42" i="295"/>
  <c r="AJ41" i="295"/>
  <c r="AI41" i="295"/>
  <c r="AH41" i="295"/>
  <c r="AG41" i="295"/>
  <c r="AF41" i="295"/>
  <c r="AE41" i="295"/>
  <c r="AD41" i="295"/>
  <c r="AC41" i="295"/>
  <c r="AB41" i="295"/>
  <c r="AA41" i="295"/>
  <c r="Z41" i="295"/>
  <c r="Y41" i="295"/>
  <c r="X41" i="295"/>
  <c r="W41" i="295"/>
  <c r="V41" i="295"/>
  <c r="U41" i="295"/>
  <c r="T41" i="295"/>
  <c r="S41" i="295"/>
  <c r="R41" i="295"/>
  <c r="Q41" i="295"/>
  <c r="P41" i="295"/>
  <c r="O41" i="295"/>
  <c r="N41" i="295"/>
  <c r="M41" i="295"/>
  <c r="L41" i="295"/>
  <c r="K41" i="295"/>
  <c r="F41" i="295"/>
  <c r="AJ40" i="295"/>
  <c r="AI40" i="295"/>
  <c r="AH40" i="295"/>
  <c r="AG40" i="295"/>
  <c r="AF40" i="295"/>
  <c r="AE40" i="295"/>
  <c r="AD40" i="295"/>
  <c r="AC40" i="295"/>
  <c r="AB40" i="295"/>
  <c r="AA40" i="295"/>
  <c r="Z40" i="295"/>
  <c r="Y40" i="295"/>
  <c r="X40" i="295"/>
  <c r="W40" i="295"/>
  <c r="V40" i="295"/>
  <c r="U40" i="295"/>
  <c r="T40" i="295"/>
  <c r="S40" i="295"/>
  <c r="R40" i="295"/>
  <c r="Q40" i="295"/>
  <c r="P40" i="295"/>
  <c r="O40" i="295"/>
  <c r="N40" i="295"/>
  <c r="M40" i="295"/>
  <c r="L40" i="295"/>
  <c r="K40" i="295"/>
  <c r="F40" i="295"/>
  <c r="AJ39" i="295"/>
  <c r="AI39" i="295"/>
  <c r="AH39" i="295"/>
  <c r="AG39" i="295"/>
  <c r="AF39" i="295"/>
  <c r="AE39" i="295"/>
  <c r="AD39" i="295"/>
  <c r="AC39" i="295"/>
  <c r="AB39" i="295"/>
  <c r="AA39" i="295"/>
  <c r="Z39" i="295"/>
  <c r="Y39" i="295"/>
  <c r="X39" i="295"/>
  <c r="W39" i="295"/>
  <c r="V39" i="295"/>
  <c r="U39" i="295"/>
  <c r="T39" i="295"/>
  <c r="S39" i="295"/>
  <c r="R39" i="295"/>
  <c r="Q39" i="295"/>
  <c r="P39" i="295"/>
  <c r="O39" i="295"/>
  <c r="N39" i="295"/>
  <c r="M39" i="295"/>
  <c r="L39" i="295"/>
  <c r="K39" i="295"/>
  <c r="F39" i="295"/>
  <c r="AJ38" i="295"/>
  <c r="AI38" i="295"/>
  <c r="AH38" i="295"/>
  <c r="AG38" i="295"/>
  <c r="AF38" i="295"/>
  <c r="AE38" i="295"/>
  <c r="AD38" i="295"/>
  <c r="AC38" i="295"/>
  <c r="AB38" i="295"/>
  <c r="AA38" i="295"/>
  <c r="Z38" i="295"/>
  <c r="Y38" i="295"/>
  <c r="X38" i="295"/>
  <c r="W38" i="295"/>
  <c r="V38" i="295"/>
  <c r="U38" i="295"/>
  <c r="T38" i="295"/>
  <c r="S38" i="295"/>
  <c r="R38" i="295"/>
  <c r="Q38" i="295"/>
  <c r="P38" i="295"/>
  <c r="O38" i="295"/>
  <c r="N38" i="295"/>
  <c r="M38" i="295"/>
  <c r="L38" i="295"/>
  <c r="K38" i="295"/>
  <c r="F38" i="295"/>
  <c r="AJ37" i="295"/>
  <c r="AI37" i="295"/>
  <c r="AH37" i="295"/>
  <c r="AG37" i="295"/>
  <c r="AF37" i="295"/>
  <c r="AE37" i="295"/>
  <c r="AD37" i="295"/>
  <c r="AC37" i="295"/>
  <c r="AB37" i="295"/>
  <c r="AA37" i="295"/>
  <c r="Z37" i="295"/>
  <c r="Y37" i="295"/>
  <c r="X37" i="295"/>
  <c r="W37" i="295"/>
  <c r="V37" i="295"/>
  <c r="U37" i="295"/>
  <c r="T37" i="295"/>
  <c r="S37" i="295"/>
  <c r="R37" i="295"/>
  <c r="Q37" i="295"/>
  <c r="P37" i="295"/>
  <c r="O37" i="295"/>
  <c r="N37" i="295"/>
  <c r="M37" i="295"/>
  <c r="L37" i="295"/>
  <c r="K37" i="295"/>
  <c r="F37" i="295"/>
  <c r="AJ36" i="295"/>
  <c r="AI36" i="295"/>
  <c r="AH36" i="295"/>
  <c r="AG36" i="295"/>
  <c r="AF36" i="295"/>
  <c r="AE36" i="295"/>
  <c r="AD36" i="295"/>
  <c r="AC36" i="295"/>
  <c r="AB36" i="295"/>
  <c r="AA36" i="295"/>
  <c r="Z36" i="295"/>
  <c r="Y36" i="295"/>
  <c r="X36" i="295"/>
  <c r="W36" i="295"/>
  <c r="V36" i="295"/>
  <c r="U36" i="295"/>
  <c r="T36" i="295"/>
  <c r="S36" i="295"/>
  <c r="R36" i="295"/>
  <c r="Q36" i="295"/>
  <c r="P36" i="295"/>
  <c r="O36" i="295"/>
  <c r="N36" i="295"/>
  <c r="M36" i="295"/>
  <c r="L36" i="295"/>
  <c r="K36" i="295"/>
  <c r="F36" i="295"/>
  <c r="AJ35" i="295"/>
  <c r="AI35" i="295"/>
  <c r="AH35" i="295"/>
  <c r="AG35" i="295"/>
  <c r="AF35" i="295"/>
  <c r="AE35" i="295"/>
  <c r="AD35" i="295"/>
  <c r="AC35" i="295"/>
  <c r="AB35" i="295"/>
  <c r="AA35" i="295"/>
  <c r="Z35" i="295"/>
  <c r="Y35" i="295"/>
  <c r="X35" i="295"/>
  <c r="W35" i="295"/>
  <c r="V35" i="295"/>
  <c r="U35" i="295"/>
  <c r="T35" i="295"/>
  <c r="S35" i="295"/>
  <c r="R35" i="295"/>
  <c r="Q35" i="295"/>
  <c r="P35" i="295"/>
  <c r="O35" i="295"/>
  <c r="N35" i="295"/>
  <c r="M35" i="295"/>
  <c r="L35" i="295"/>
  <c r="K35" i="295"/>
  <c r="F35" i="295"/>
  <c r="AJ34" i="295"/>
  <c r="AI34" i="295"/>
  <c r="AH34" i="295"/>
  <c r="AG34" i="295"/>
  <c r="AF34" i="295"/>
  <c r="AE34" i="295"/>
  <c r="AD34" i="295"/>
  <c r="AC34" i="295"/>
  <c r="AB34" i="295"/>
  <c r="AA34" i="295"/>
  <c r="Z34" i="295"/>
  <c r="Y34" i="295"/>
  <c r="X34" i="295"/>
  <c r="W34" i="295"/>
  <c r="V34" i="295"/>
  <c r="U34" i="295"/>
  <c r="T34" i="295"/>
  <c r="S34" i="295"/>
  <c r="R34" i="295"/>
  <c r="Q34" i="295"/>
  <c r="P34" i="295"/>
  <c r="O34" i="295"/>
  <c r="N34" i="295"/>
  <c r="M34" i="295"/>
  <c r="L34" i="295"/>
  <c r="K34" i="295"/>
  <c r="F34" i="295"/>
  <c r="AJ33" i="295"/>
  <c r="AI33" i="295"/>
  <c r="AH33" i="295"/>
  <c r="AG33" i="295"/>
  <c r="AF33" i="295"/>
  <c r="AE33" i="295"/>
  <c r="AD33" i="295"/>
  <c r="AC33" i="295"/>
  <c r="AB33" i="295"/>
  <c r="AA33" i="295"/>
  <c r="Z33" i="295"/>
  <c r="Y33" i="295"/>
  <c r="X33" i="295"/>
  <c r="W33" i="295"/>
  <c r="V33" i="295"/>
  <c r="U33" i="295"/>
  <c r="T33" i="295"/>
  <c r="S33" i="295"/>
  <c r="R33" i="295"/>
  <c r="Q33" i="295"/>
  <c r="P33" i="295"/>
  <c r="O33" i="295"/>
  <c r="N33" i="295"/>
  <c r="M33" i="295"/>
  <c r="L33" i="295"/>
  <c r="K33" i="295"/>
  <c r="F33" i="295"/>
  <c r="AJ32" i="295"/>
  <c r="AI32" i="295"/>
  <c r="AH32" i="295"/>
  <c r="AG32" i="295"/>
  <c r="AF32" i="295"/>
  <c r="AE32" i="295"/>
  <c r="AD32" i="295"/>
  <c r="AC32" i="295"/>
  <c r="AB32" i="295"/>
  <c r="AA32" i="295"/>
  <c r="Z32" i="295"/>
  <c r="Y32" i="295"/>
  <c r="X32" i="295"/>
  <c r="W32" i="295"/>
  <c r="V32" i="295"/>
  <c r="U32" i="295"/>
  <c r="T32" i="295"/>
  <c r="S32" i="295"/>
  <c r="R32" i="295"/>
  <c r="Q32" i="295"/>
  <c r="P32" i="295"/>
  <c r="O32" i="295"/>
  <c r="N32" i="295"/>
  <c r="M32" i="295"/>
  <c r="L32" i="295"/>
  <c r="K32" i="295"/>
  <c r="F32" i="295"/>
  <c r="AJ31" i="295"/>
  <c r="AI31" i="295"/>
  <c r="AH31" i="295"/>
  <c r="AG31" i="295"/>
  <c r="AF31" i="295"/>
  <c r="AE31" i="295"/>
  <c r="AD31" i="295"/>
  <c r="AC31" i="295"/>
  <c r="AB31" i="295"/>
  <c r="AA31" i="295"/>
  <c r="Z31" i="295"/>
  <c r="Y31" i="295"/>
  <c r="X31" i="295"/>
  <c r="W31" i="295"/>
  <c r="V31" i="295"/>
  <c r="U31" i="295"/>
  <c r="T31" i="295"/>
  <c r="S31" i="295"/>
  <c r="R31" i="295"/>
  <c r="Q31" i="295"/>
  <c r="P31" i="295"/>
  <c r="O31" i="295"/>
  <c r="N31" i="295"/>
  <c r="M31" i="295"/>
  <c r="L31" i="295"/>
  <c r="K31" i="295"/>
  <c r="F31" i="295"/>
  <c r="AJ30" i="295"/>
  <c r="AI30" i="295"/>
  <c r="AH30" i="295"/>
  <c r="AG30" i="295"/>
  <c r="AF30" i="295"/>
  <c r="AE30" i="295"/>
  <c r="AD30" i="295"/>
  <c r="AC30" i="295"/>
  <c r="AB30" i="295"/>
  <c r="AA30" i="295"/>
  <c r="Z30" i="295"/>
  <c r="Y30" i="295"/>
  <c r="X30" i="295"/>
  <c r="W30" i="295"/>
  <c r="V30" i="295"/>
  <c r="U30" i="295"/>
  <c r="T30" i="295"/>
  <c r="S30" i="295"/>
  <c r="R30" i="295"/>
  <c r="Q30" i="295"/>
  <c r="P30" i="295"/>
  <c r="O30" i="295"/>
  <c r="N30" i="295"/>
  <c r="M30" i="295"/>
  <c r="L30" i="295"/>
  <c r="K30" i="295"/>
  <c r="F30" i="295"/>
  <c r="AJ29" i="295"/>
  <c r="AI29" i="295"/>
  <c r="AH29" i="295"/>
  <c r="AG29" i="295"/>
  <c r="AF29" i="295"/>
  <c r="AE29" i="295"/>
  <c r="AD29" i="295"/>
  <c r="AC29" i="295"/>
  <c r="AB29" i="295"/>
  <c r="AA29" i="295"/>
  <c r="Z29" i="295"/>
  <c r="Y29" i="295"/>
  <c r="X29" i="295"/>
  <c r="W29" i="295"/>
  <c r="V29" i="295"/>
  <c r="U29" i="295"/>
  <c r="T29" i="295"/>
  <c r="S29" i="295"/>
  <c r="R29" i="295"/>
  <c r="Q29" i="295"/>
  <c r="P29" i="295"/>
  <c r="O29" i="295"/>
  <c r="N29" i="295"/>
  <c r="M29" i="295"/>
  <c r="L29" i="295"/>
  <c r="K29" i="295"/>
  <c r="F29" i="295"/>
  <c r="AJ28" i="295"/>
  <c r="AI28" i="295"/>
  <c r="AH28" i="295"/>
  <c r="AG28" i="295"/>
  <c r="AF28" i="295"/>
  <c r="AE28" i="295"/>
  <c r="AD28" i="295"/>
  <c r="AC28" i="295"/>
  <c r="AB28" i="295"/>
  <c r="AA28" i="295"/>
  <c r="Z28" i="295"/>
  <c r="Y28" i="295"/>
  <c r="X28" i="295"/>
  <c r="W28" i="295"/>
  <c r="V28" i="295"/>
  <c r="U28" i="295"/>
  <c r="T28" i="295"/>
  <c r="S28" i="295"/>
  <c r="R28" i="295"/>
  <c r="Q28" i="295"/>
  <c r="P28" i="295"/>
  <c r="O28" i="295"/>
  <c r="N28" i="295"/>
  <c r="M28" i="295"/>
  <c r="L28" i="295"/>
  <c r="K28" i="295"/>
  <c r="F28" i="295"/>
  <c r="AJ27" i="295"/>
  <c r="AI27" i="295"/>
  <c r="AH27" i="295"/>
  <c r="AG27" i="295"/>
  <c r="AF27" i="295"/>
  <c r="AE27" i="295"/>
  <c r="AD27" i="295"/>
  <c r="AC27" i="295"/>
  <c r="AB27" i="295"/>
  <c r="AA27" i="295"/>
  <c r="Z27" i="295"/>
  <c r="Y27" i="295"/>
  <c r="X27" i="295"/>
  <c r="W27" i="295"/>
  <c r="V27" i="295"/>
  <c r="U27" i="295"/>
  <c r="T27" i="295"/>
  <c r="S27" i="295"/>
  <c r="R27" i="295"/>
  <c r="Q27" i="295"/>
  <c r="P27" i="295"/>
  <c r="O27" i="295"/>
  <c r="N27" i="295"/>
  <c r="M27" i="295"/>
  <c r="L27" i="295"/>
  <c r="K27" i="295"/>
  <c r="F27" i="295"/>
  <c r="AJ26" i="295"/>
  <c r="AI26" i="295"/>
  <c r="AH26" i="295"/>
  <c r="AG26" i="295"/>
  <c r="AF26" i="295"/>
  <c r="AE26" i="295"/>
  <c r="AD26" i="295"/>
  <c r="AC26" i="295"/>
  <c r="AB26" i="295"/>
  <c r="AA26" i="295"/>
  <c r="Z26" i="295"/>
  <c r="Y26" i="295"/>
  <c r="X26" i="295"/>
  <c r="W26" i="295"/>
  <c r="V26" i="295"/>
  <c r="U26" i="295"/>
  <c r="T26" i="295"/>
  <c r="S26" i="295"/>
  <c r="R26" i="295"/>
  <c r="Q26" i="295"/>
  <c r="P26" i="295"/>
  <c r="O26" i="295"/>
  <c r="N26" i="295"/>
  <c r="M26" i="295"/>
  <c r="L26" i="295"/>
  <c r="K26" i="295"/>
  <c r="F26" i="295"/>
  <c r="AJ25" i="295"/>
  <c r="AI25" i="295"/>
  <c r="AH25" i="295"/>
  <c r="AG25" i="295"/>
  <c r="AF25" i="295"/>
  <c r="AE25" i="295"/>
  <c r="AD25" i="295"/>
  <c r="AC25" i="295"/>
  <c r="AB25" i="295"/>
  <c r="AA25" i="295"/>
  <c r="Z25" i="295"/>
  <c r="Y25" i="295"/>
  <c r="X25" i="295"/>
  <c r="W25" i="295"/>
  <c r="V25" i="295"/>
  <c r="U25" i="295"/>
  <c r="T25" i="295"/>
  <c r="S25" i="295"/>
  <c r="R25" i="295"/>
  <c r="Q25" i="295"/>
  <c r="P25" i="295"/>
  <c r="O25" i="295"/>
  <c r="N25" i="295"/>
  <c r="M25" i="295"/>
  <c r="L25" i="295"/>
  <c r="K25" i="295"/>
  <c r="F25" i="295"/>
  <c r="AJ24" i="295"/>
  <c r="AI24" i="295"/>
  <c r="AH24" i="295"/>
  <c r="AG24" i="295"/>
  <c r="AF24" i="295"/>
  <c r="AE24" i="295"/>
  <c r="AD24" i="295"/>
  <c r="AC24" i="295"/>
  <c r="AB24" i="295"/>
  <c r="AA24" i="295"/>
  <c r="Z24" i="295"/>
  <c r="Y24" i="295"/>
  <c r="X24" i="295"/>
  <c r="W24" i="295"/>
  <c r="V24" i="295"/>
  <c r="U24" i="295"/>
  <c r="T24" i="295"/>
  <c r="S24" i="295"/>
  <c r="R24" i="295"/>
  <c r="Q24" i="295"/>
  <c r="P24" i="295"/>
  <c r="O24" i="295"/>
  <c r="N24" i="295"/>
  <c r="M24" i="295"/>
  <c r="L24" i="295"/>
  <c r="K24" i="295"/>
  <c r="F24" i="295"/>
  <c r="AI23" i="295"/>
  <c r="AH23" i="295"/>
  <c r="AG23" i="295"/>
  <c r="AJ23" i="295" s="1"/>
  <c r="F23" i="295" s="1"/>
  <c r="AE23" i="295"/>
  <c r="AD23" i="295"/>
  <c r="AC23" i="295"/>
  <c r="AB23" i="295"/>
  <c r="AA23" i="295"/>
  <c r="AF23" i="295" s="1"/>
  <c r="Y23" i="295"/>
  <c r="X23" i="295"/>
  <c r="W23" i="295"/>
  <c r="V23" i="295"/>
  <c r="Z23" i="295" s="1"/>
  <c r="T23" i="295"/>
  <c r="S23" i="295"/>
  <c r="R23" i="295"/>
  <c r="Q23" i="295"/>
  <c r="U23" i="295" s="1"/>
  <c r="O23" i="295"/>
  <c r="N23" i="295"/>
  <c r="M23" i="295"/>
  <c r="L23" i="295"/>
  <c r="K23" i="295"/>
  <c r="P23" i="295" s="1"/>
  <c r="AI22" i="295"/>
  <c r="AH22" i="295"/>
  <c r="AJ22" i="295" s="1"/>
  <c r="F22" i="295" s="1"/>
  <c r="AG22" i="295"/>
  <c r="AE22" i="295"/>
  <c r="AD22" i="295"/>
  <c r="AC22" i="295"/>
  <c r="AB22" i="295"/>
  <c r="AF22" i="295" s="1"/>
  <c r="AA22" i="295"/>
  <c r="Y22" i="295"/>
  <c r="X22" i="295"/>
  <c r="W22" i="295"/>
  <c r="Z22" i="295" s="1"/>
  <c r="V22" i="295"/>
  <c r="U22" i="295"/>
  <c r="T22" i="295"/>
  <c r="S22" i="295"/>
  <c r="R22" i="295"/>
  <c r="Q22" i="295"/>
  <c r="O22" i="295"/>
  <c r="N22" i="295"/>
  <c r="M22" i="295"/>
  <c r="L22" i="295"/>
  <c r="P22" i="295" s="1"/>
  <c r="K22" i="295"/>
  <c r="AI21" i="295"/>
  <c r="AH21" i="295"/>
  <c r="AJ21" i="295" s="1"/>
  <c r="F21" i="295" s="1"/>
  <c r="AG21" i="295"/>
  <c r="AE21" i="295"/>
  <c r="AD21" i="295"/>
  <c r="AC21" i="295"/>
  <c r="AB21" i="295"/>
  <c r="AF21" i="295" s="1"/>
  <c r="AA21" i="295"/>
  <c r="Y21" i="295"/>
  <c r="X21" i="295"/>
  <c r="W21" i="295"/>
  <c r="Z21" i="295" s="1"/>
  <c r="V21" i="295"/>
  <c r="T21" i="295"/>
  <c r="S21" i="295"/>
  <c r="R21" i="295"/>
  <c r="U21" i="295" s="1"/>
  <c r="Q21" i="295"/>
  <c r="O21" i="295"/>
  <c r="N21" i="295"/>
  <c r="M21" i="295"/>
  <c r="L21" i="295"/>
  <c r="P21" i="295" s="1"/>
  <c r="K21" i="295"/>
  <c r="AI20" i="295"/>
  <c r="AH20" i="295"/>
  <c r="AJ20" i="295" s="1"/>
  <c r="F20" i="295" s="1"/>
  <c r="AG20" i="295"/>
  <c r="AE20" i="295"/>
  <c r="AD20" i="295"/>
  <c r="AC20" i="295"/>
  <c r="AB20" i="295"/>
  <c r="AF20" i="295" s="1"/>
  <c r="AA20" i="295"/>
  <c r="Z20" i="295"/>
  <c r="Y20" i="295"/>
  <c r="X20" i="295"/>
  <c r="W20" i="295"/>
  <c r="V20" i="295"/>
  <c r="T20" i="295"/>
  <c r="S20" i="295"/>
  <c r="R20" i="295"/>
  <c r="Q20" i="295"/>
  <c r="P20" i="295"/>
  <c r="O20" i="295"/>
  <c r="N20" i="295"/>
  <c r="M20" i="295"/>
  <c r="L20" i="295"/>
  <c r="K20" i="295"/>
  <c r="AI19" i="295"/>
  <c r="AH19" i="295"/>
  <c r="AJ19" i="295" s="1"/>
  <c r="F19" i="295" s="1"/>
  <c r="AG19" i="295"/>
  <c r="AE19" i="295"/>
  <c r="AD19" i="295"/>
  <c r="AC19" i="295"/>
  <c r="AB19" i="295"/>
  <c r="AA19" i="295"/>
  <c r="AF19" i="295" s="1"/>
  <c r="Y19" i="295"/>
  <c r="X19" i="295"/>
  <c r="W19" i="295"/>
  <c r="V19" i="295"/>
  <c r="T19" i="295"/>
  <c r="S19" i="295"/>
  <c r="R19" i="295"/>
  <c r="U19" i="295" s="1"/>
  <c r="Q19" i="295"/>
  <c r="O19" i="295"/>
  <c r="N19" i="295"/>
  <c r="M19" i="295"/>
  <c r="L19" i="295"/>
  <c r="K19" i="295"/>
  <c r="AI18" i="295"/>
  <c r="AH18" i="295"/>
  <c r="AG18" i="295"/>
  <c r="AF18" i="295"/>
  <c r="AE18" i="295"/>
  <c r="AD18" i="295"/>
  <c r="AC18" i="295"/>
  <c r="AB18" i="295"/>
  <c r="AA18" i="295"/>
  <c r="Y18" i="295"/>
  <c r="X18" i="295"/>
  <c r="W18" i="295"/>
  <c r="V18" i="295"/>
  <c r="T18" i="295"/>
  <c r="S18" i="295"/>
  <c r="R18" i="295"/>
  <c r="Q18" i="295"/>
  <c r="U18" i="295" s="1"/>
  <c r="O18" i="295"/>
  <c r="N18" i="295"/>
  <c r="M18" i="295"/>
  <c r="L18" i="295"/>
  <c r="P18" i="295" s="1"/>
  <c r="K18" i="295"/>
  <c r="AI17" i="295"/>
  <c r="AH17" i="295"/>
  <c r="AG17" i="295"/>
  <c r="AJ17" i="295" s="1"/>
  <c r="F17" i="295" s="1"/>
  <c r="AE17" i="295"/>
  <c r="AD17" i="295"/>
  <c r="AC17" i="295"/>
  <c r="AB17" i="295"/>
  <c r="AA17" i="295"/>
  <c r="AF17" i="295" s="1"/>
  <c r="Y17" i="295"/>
  <c r="X17" i="295"/>
  <c r="W17" i="295"/>
  <c r="V17" i="295"/>
  <c r="Z17" i="295" s="1"/>
  <c r="T17" i="295"/>
  <c r="S17" i="295"/>
  <c r="R17" i="295"/>
  <c r="Q17" i="295"/>
  <c r="U17" i="295" s="1"/>
  <c r="O17" i="295"/>
  <c r="N17" i="295"/>
  <c r="M17" i="295"/>
  <c r="L17" i="295"/>
  <c r="K17" i="295"/>
  <c r="P17" i="295" s="1"/>
  <c r="AI16" i="295"/>
  <c r="AH16" i="295"/>
  <c r="AJ16" i="295" s="1"/>
  <c r="F16" i="295" s="1"/>
  <c r="AG16" i="295"/>
  <c r="AE16" i="295"/>
  <c r="AD16" i="295"/>
  <c r="AC16" i="295"/>
  <c r="AB16" i="295"/>
  <c r="AF16" i="295" s="1"/>
  <c r="AA16" i="295"/>
  <c r="Y16" i="295"/>
  <c r="X16" i="295"/>
  <c r="W16" i="295"/>
  <c r="Z16" i="295" s="1"/>
  <c r="V16" i="295"/>
  <c r="T16" i="295"/>
  <c r="S16" i="295"/>
  <c r="R16" i="295"/>
  <c r="U16" i="295" s="1"/>
  <c r="Q16" i="295"/>
  <c r="O16" i="295"/>
  <c r="N16" i="295"/>
  <c r="M16" i="295"/>
  <c r="L16" i="295"/>
  <c r="P16" i="295" s="1"/>
  <c r="K16" i="295"/>
  <c r="AI15" i="295"/>
  <c r="AH15" i="295"/>
  <c r="AJ15" i="295" s="1"/>
  <c r="F15" i="295" s="1"/>
  <c r="AG15" i="295"/>
  <c r="AE15" i="295"/>
  <c r="AD15" i="295"/>
  <c r="AC15" i="295"/>
  <c r="AB15" i="295"/>
  <c r="AF15" i="295" s="1"/>
  <c r="AA15" i="295"/>
  <c r="Z15" i="295"/>
  <c r="Y15" i="295"/>
  <c r="X15" i="295"/>
  <c r="W15" i="295"/>
  <c r="V15" i="295"/>
  <c r="T15" i="295"/>
  <c r="S15" i="295"/>
  <c r="R15" i="295"/>
  <c r="U15" i="295" s="1"/>
  <c r="Q15" i="295"/>
  <c r="O15" i="295"/>
  <c r="N15" i="295"/>
  <c r="M15" i="295"/>
  <c r="L15" i="295"/>
  <c r="P15" i="295" s="1"/>
  <c r="K15" i="295"/>
  <c r="AI14" i="295"/>
  <c r="AH14" i="295"/>
  <c r="AJ14" i="295" s="1"/>
  <c r="F14" i="295" s="1"/>
  <c r="AG14" i="295"/>
  <c r="AE14" i="295"/>
  <c r="AD14" i="295"/>
  <c r="AC14" i="295"/>
  <c r="AB14" i="295"/>
  <c r="AA14" i="295"/>
  <c r="Y14" i="295"/>
  <c r="X14" i="295"/>
  <c r="W14" i="295"/>
  <c r="Z14" i="295" s="1"/>
  <c r="V14" i="295"/>
  <c r="T14" i="295"/>
  <c r="S14" i="295"/>
  <c r="R14" i="295"/>
  <c r="U14" i="295" s="1"/>
  <c r="Q14" i="295"/>
  <c r="O14" i="295"/>
  <c r="N14" i="295"/>
  <c r="M14" i="295"/>
  <c r="L14" i="295"/>
  <c r="K14" i="295"/>
  <c r="AJ13" i="295"/>
  <c r="F13" i="295" s="1"/>
  <c r="AI13" i="295"/>
  <c r="AH13" i="295"/>
  <c r="AG13" i="295"/>
  <c r="AE13" i="295"/>
  <c r="AD13" i="295"/>
  <c r="AC13" i="295"/>
  <c r="AB13" i="295"/>
  <c r="AF13" i="295" s="1"/>
  <c r="AA13" i="295"/>
  <c r="Y13" i="295"/>
  <c r="X13" i="295"/>
  <c r="W13" i="295"/>
  <c r="Z13" i="295" s="1"/>
  <c r="V13" i="295"/>
  <c r="T13" i="295"/>
  <c r="S13" i="295"/>
  <c r="R13" i="295"/>
  <c r="U13" i="295" s="1"/>
  <c r="Q13" i="295"/>
  <c r="P13" i="295"/>
  <c r="O13" i="295"/>
  <c r="N13" i="295"/>
  <c r="M13" i="295"/>
  <c r="L13" i="295"/>
  <c r="K13" i="295"/>
  <c r="AI12" i="295"/>
  <c r="AH12" i="295"/>
  <c r="AG12" i="295"/>
  <c r="AJ12" i="295" s="1"/>
  <c r="F12" i="295" s="1"/>
  <c r="AE12" i="295"/>
  <c r="AD12" i="295"/>
  <c r="AC12" i="295"/>
  <c r="AB12" i="295"/>
  <c r="AA12" i="295"/>
  <c r="AF12" i="295" s="1"/>
  <c r="Z12" i="295"/>
  <c r="Y12" i="295"/>
  <c r="X12" i="295"/>
  <c r="W12" i="295"/>
  <c r="V12" i="295"/>
  <c r="T12" i="295"/>
  <c r="S12" i="295"/>
  <c r="R12" i="295"/>
  <c r="Q12" i="295"/>
  <c r="U12" i="295" s="1"/>
  <c r="O12" i="295"/>
  <c r="N12" i="295"/>
  <c r="M12" i="295"/>
  <c r="L12" i="295"/>
  <c r="K12" i="295"/>
  <c r="P12" i="295" s="1"/>
  <c r="AI11" i="295"/>
  <c r="AH11" i="295"/>
  <c r="AJ11" i="295" s="1"/>
  <c r="F11" i="295" s="1"/>
  <c r="AG11" i="295"/>
  <c r="AE11" i="295"/>
  <c r="AD11" i="295"/>
  <c r="AC11" i="295"/>
  <c r="AB11" i="295"/>
  <c r="AF11" i="295" s="1"/>
  <c r="AA11" i="295"/>
  <c r="Y11" i="295"/>
  <c r="X11" i="295"/>
  <c r="W11" i="295"/>
  <c r="Z11" i="295" s="1"/>
  <c r="V11" i="295"/>
  <c r="U11" i="295"/>
  <c r="T11" i="295"/>
  <c r="S11" i="295"/>
  <c r="R11" i="295"/>
  <c r="Q11" i="295"/>
  <c r="O11" i="295"/>
  <c r="N11" i="295"/>
  <c r="M11" i="295"/>
  <c r="L11" i="295"/>
  <c r="P11" i="295" s="1"/>
  <c r="K11" i="295"/>
  <c r="AI10" i="295"/>
  <c r="AH10" i="295"/>
  <c r="AJ10" i="295" s="1"/>
  <c r="F10" i="295" s="1"/>
  <c r="AG10" i="295"/>
  <c r="AE10" i="295"/>
  <c r="AD10" i="295"/>
  <c r="AC10" i="295"/>
  <c r="AB10" i="295"/>
  <c r="AF10" i="295" s="1"/>
  <c r="AA10" i="295"/>
  <c r="Y10" i="295"/>
  <c r="X10" i="295"/>
  <c r="W10" i="295"/>
  <c r="Z10" i="295" s="1"/>
  <c r="V10" i="295"/>
  <c r="T10" i="295"/>
  <c r="S10" i="295"/>
  <c r="R10" i="295"/>
  <c r="U10" i="295" s="1"/>
  <c r="Q10" i="295"/>
  <c r="O10" i="295"/>
  <c r="N10" i="295"/>
  <c r="M10" i="295"/>
  <c r="L10" i="295"/>
  <c r="P10" i="295" s="1"/>
  <c r="K10" i="295"/>
  <c r="AI9" i="295"/>
  <c r="AH9" i="295"/>
  <c r="AJ9" i="295" s="1"/>
  <c r="F9" i="295" s="1"/>
  <c r="AG9" i="295"/>
  <c r="AE9" i="295"/>
  <c r="AD9" i="295"/>
  <c r="AC9" i="295"/>
  <c r="AB9" i="295"/>
  <c r="AA9" i="295"/>
  <c r="Y9" i="295"/>
  <c r="X9" i="295"/>
  <c r="W9" i="295"/>
  <c r="Z9" i="295" s="1"/>
  <c r="V9" i="295"/>
  <c r="T9" i="295"/>
  <c r="S9" i="295"/>
  <c r="R9" i="295"/>
  <c r="Q9" i="295"/>
  <c r="O9" i="295"/>
  <c r="N9" i="295"/>
  <c r="M9" i="295"/>
  <c r="L9" i="295"/>
  <c r="K9" i="295"/>
  <c r="AJ8" i="295"/>
  <c r="F8" i="295" s="1"/>
  <c r="AI8" i="295"/>
  <c r="AH8" i="295"/>
  <c r="AG8" i="295"/>
  <c r="AE8" i="295"/>
  <c r="AD8" i="295"/>
  <c r="AC8" i="295"/>
  <c r="AB8" i="295"/>
  <c r="AA8" i="295"/>
  <c r="AF8" i="295" s="1"/>
  <c r="Y8" i="295"/>
  <c r="X8" i="295"/>
  <c r="W8" i="295"/>
  <c r="V8" i="295"/>
  <c r="Z8" i="295" s="1"/>
  <c r="U8" i="295"/>
  <c r="T8" i="295"/>
  <c r="S8" i="295"/>
  <c r="R8" i="295"/>
  <c r="Q8" i="295"/>
  <c r="O8" i="295"/>
  <c r="N8" i="295"/>
  <c r="M8" i="295"/>
  <c r="L8" i="295"/>
  <c r="K8" i="295"/>
  <c r="P8" i="295" s="1"/>
  <c r="AI7" i="295"/>
  <c r="AH7" i="295"/>
  <c r="AJ7" i="295" s="1"/>
  <c r="F7" i="295" s="1"/>
  <c r="AG7" i="295"/>
  <c r="AE7" i="295"/>
  <c r="AD7" i="295"/>
  <c r="AC7" i="295"/>
  <c r="AB7" i="295"/>
  <c r="AF7" i="295" s="1"/>
  <c r="AA7" i="295"/>
  <c r="Y7" i="295"/>
  <c r="X7" i="295"/>
  <c r="W7" i="295"/>
  <c r="Z7" i="295" s="1"/>
  <c r="V7" i="295"/>
  <c r="T7" i="295"/>
  <c r="S7" i="295"/>
  <c r="R7" i="295"/>
  <c r="Q7" i="295"/>
  <c r="P7" i="295"/>
  <c r="O7" i="295"/>
  <c r="N7" i="295"/>
  <c r="M7" i="295"/>
  <c r="L7" i="295"/>
  <c r="K7" i="295"/>
  <c r="AI6" i="295"/>
  <c r="AH6" i="295"/>
  <c r="AJ6" i="295" s="1"/>
  <c r="F6" i="295" s="1"/>
  <c r="AG6" i="295"/>
  <c r="AE6" i="295"/>
  <c r="AD6" i="295"/>
  <c r="AC6" i="295"/>
  <c r="AB6" i="295"/>
  <c r="AA6" i="295"/>
  <c r="Y6" i="295"/>
  <c r="X6" i="295"/>
  <c r="W6" i="295"/>
  <c r="Z6" i="295" s="1"/>
  <c r="V6" i="295"/>
  <c r="T6" i="295"/>
  <c r="S6" i="295"/>
  <c r="R6" i="295"/>
  <c r="U6" i="295" s="1"/>
  <c r="Q6" i="295"/>
  <c r="O6" i="295"/>
  <c r="N6" i="295"/>
  <c r="M6" i="295"/>
  <c r="L6" i="295"/>
  <c r="K6" i="295"/>
  <c r="AJ5" i="295"/>
  <c r="F5" i="295" s="1"/>
  <c r="AI5" i="295"/>
  <c r="AH5" i="295"/>
  <c r="AG5" i="295"/>
  <c r="AE5" i="295"/>
  <c r="AD5" i="295"/>
  <c r="AC5" i="295"/>
  <c r="AB5" i="295"/>
  <c r="AA5" i="295"/>
  <c r="AF5" i="295" s="1"/>
  <c r="Y5" i="295"/>
  <c r="X5" i="295"/>
  <c r="W5" i="295"/>
  <c r="V5" i="295"/>
  <c r="T5" i="295"/>
  <c r="S5" i="295"/>
  <c r="R5" i="295"/>
  <c r="Q5" i="295"/>
  <c r="U5" i="295" s="1"/>
  <c r="O5" i="295"/>
  <c r="N5" i="295"/>
  <c r="M5" i="295"/>
  <c r="L5" i="295"/>
  <c r="K5" i="295"/>
  <c r="P5" i="295" s="1"/>
  <c r="AI4" i="295"/>
  <c r="AH4" i="295"/>
  <c r="AJ4" i="295" s="1"/>
  <c r="F4" i="295" s="1"/>
  <c r="AG4" i="295"/>
  <c r="AE4" i="295"/>
  <c r="AD4" i="295"/>
  <c r="AC4" i="295"/>
  <c r="AB4" i="295"/>
  <c r="AF4" i="295" s="1"/>
  <c r="AA4" i="295"/>
  <c r="Y4" i="295"/>
  <c r="X4" i="295"/>
  <c r="W4" i="295"/>
  <c r="Z4" i="295" s="1"/>
  <c r="V4" i="295"/>
  <c r="T4" i="295"/>
  <c r="S4" i="295"/>
  <c r="U4" i="295" s="1"/>
  <c r="R4" i="295"/>
  <c r="Q4" i="295"/>
  <c r="O4" i="295"/>
  <c r="N4" i="295"/>
  <c r="M4" i="295"/>
  <c r="L4" i="295"/>
  <c r="P4" i="295" s="1"/>
  <c r="K4" i="295"/>
  <c r="D57" i="294"/>
  <c r="D55" i="294"/>
  <c r="E54" i="294"/>
  <c r="E55" i="294" s="1"/>
  <c r="D54" i="294"/>
  <c r="D56" i="294" s="1"/>
  <c r="C54" i="294"/>
  <c r="C55" i="294" s="1"/>
  <c r="G55" i="294" s="1"/>
  <c r="D50" i="294"/>
  <c r="E47" i="294"/>
  <c r="E49" i="294" s="1"/>
  <c r="D47" i="294"/>
  <c r="D62" i="294" s="1"/>
  <c r="AJ43" i="294"/>
  <c r="AI43" i="294"/>
  <c r="AH43" i="294"/>
  <c r="AG43" i="294"/>
  <c r="AF43" i="294"/>
  <c r="AE43" i="294"/>
  <c r="AD43" i="294"/>
  <c r="AC43" i="294"/>
  <c r="AB43" i="294"/>
  <c r="AA43" i="294"/>
  <c r="Z43" i="294"/>
  <c r="Y43" i="294"/>
  <c r="X43" i="294"/>
  <c r="W43" i="294"/>
  <c r="V43" i="294"/>
  <c r="U43" i="294"/>
  <c r="T43" i="294"/>
  <c r="S43" i="294"/>
  <c r="R43" i="294"/>
  <c r="Q43" i="294"/>
  <c r="P43" i="294"/>
  <c r="O43" i="294"/>
  <c r="N43" i="294"/>
  <c r="M43" i="294"/>
  <c r="L43" i="294"/>
  <c r="K43" i="294"/>
  <c r="F43" i="294"/>
  <c r="AJ42" i="294"/>
  <c r="AI42" i="294"/>
  <c r="AH42" i="294"/>
  <c r="AG42" i="294"/>
  <c r="AF42" i="294"/>
  <c r="AE42" i="294"/>
  <c r="AD42" i="294"/>
  <c r="AC42" i="294"/>
  <c r="AB42" i="294"/>
  <c r="AA42" i="294"/>
  <c r="Z42" i="294"/>
  <c r="Y42" i="294"/>
  <c r="X42" i="294"/>
  <c r="W42" i="294"/>
  <c r="V42" i="294"/>
  <c r="U42" i="294"/>
  <c r="T42" i="294"/>
  <c r="S42" i="294"/>
  <c r="R42" i="294"/>
  <c r="Q42" i="294"/>
  <c r="P42" i="294"/>
  <c r="O42" i="294"/>
  <c r="N42" i="294"/>
  <c r="M42" i="294"/>
  <c r="L42" i="294"/>
  <c r="K42" i="294"/>
  <c r="F42" i="294"/>
  <c r="AJ41" i="294"/>
  <c r="AI41" i="294"/>
  <c r="AH41" i="294"/>
  <c r="AG41" i="294"/>
  <c r="AF41" i="294"/>
  <c r="AE41" i="294"/>
  <c r="AD41" i="294"/>
  <c r="AC41" i="294"/>
  <c r="AB41" i="294"/>
  <c r="AA41" i="294"/>
  <c r="Z41" i="294"/>
  <c r="Y41" i="294"/>
  <c r="X41" i="294"/>
  <c r="W41" i="294"/>
  <c r="V41" i="294"/>
  <c r="U41" i="294"/>
  <c r="T41" i="294"/>
  <c r="S41" i="294"/>
  <c r="R41" i="294"/>
  <c r="Q41" i="294"/>
  <c r="P41" i="294"/>
  <c r="O41" i="294"/>
  <c r="N41" i="294"/>
  <c r="M41" i="294"/>
  <c r="L41" i="294"/>
  <c r="K41" i="294"/>
  <c r="F41" i="294"/>
  <c r="AJ40" i="294"/>
  <c r="AI40" i="294"/>
  <c r="AH40" i="294"/>
  <c r="AG40" i="294"/>
  <c r="AF40" i="294"/>
  <c r="AE40" i="294"/>
  <c r="AD40" i="294"/>
  <c r="AC40" i="294"/>
  <c r="AB40" i="294"/>
  <c r="AA40" i="294"/>
  <c r="Z40" i="294"/>
  <c r="Y40" i="294"/>
  <c r="X40" i="294"/>
  <c r="W40" i="294"/>
  <c r="V40" i="294"/>
  <c r="U40" i="294"/>
  <c r="T40" i="294"/>
  <c r="S40" i="294"/>
  <c r="R40" i="294"/>
  <c r="Q40" i="294"/>
  <c r="P40" i="294"/>
  <c r="O40" i="294"/>
  <c r="N40" i="294"/>
  <c r="M40" i="294"/>
  <c r="L40" i="294"/>
  <c r="K40" i="294"/>
  <c r="F40" i="294"/>
  <c r="AJ39" i="294"/>
  <c r="AI39" i="294"/>
  <c r="AH39" i="294"/>
  <c r="AG39" i="294"/>
  <c r="AF39" i="294"/>
  <c r="AE39" i="294"/>
  <c r="AD39" i="294"/>
  <c r="AC39" i="294"/>
  <c r="AB39" i="294"/>
  <c r="AA39" i="294"/>
  <c r="Z39" i="294"/>
  <c r="Y39" i="294"/>
  <c r="X39" i="294"/>
  <c r="W39" i="294"/>
  <c r="V39" i="294"/>
  <c r="U39" i="294"/>
  <c r="T39" i="294"/>
  <c r="S39" i="294"/>
  <c r="R39" i="294"/>
  <c r="Q39" i="294"/>
  <c r="P39" i="294"/>
  <c r="O39" i="294"/>
  <c r="N39" i="294"/>
  <c r="M39" i="294"/>
  <c r="L39" i="294"/>
  <c r="K39" i="294"/>
  <c r="F39" i="294"/>
  <c r="AJ38" i="294"/>
  <c r="AI38" i="294"/>
  <c r="AH38" i="294"/>
  <c r="AG38" i="294"/>
  <c r="AF38" i="294"/>
  <c r="AE38" i="294"/>
  <c r="AD38" i="294"/>
  <c r="AC38" i="294"/>
  <c r="AB38" i="294"/>
  <c r="AA38" i="294"/>
  <c r="Z38" i="294"/>
  <c r="Y38" i="294"/>
  <c r="X38" i="294"/>
  <c r="W38" i="294"/>
  <c r="V38" i="294"/>
  <c r="U38" i="294"/>
  <c r="T38" i="294"/>
  <c r="S38" i="294"/>
  <c r="R38" i="294"/>
  <c r="Q38" i="294"/>
  <c r="P38" i="294"/>
  <c r="O38" i="294"/>
  <c r="N38" i="294"/>
  <c r="M38" i="294"/>
  <c r="L38" i="294"/>
  <c r="K38" i="294"/>
  <c r="F38" i="294"/>
  <c r="AJ37" i="294"/>
  <c r="AI37" i="294"/>
  <c r="AH37" i="294"/>
  <c r="AG37" i="294"/>
  <c r="AF37" i="294"/>
  <c r="AE37" i="294"/>
  <c r="AD37" i="294"/>
  <c r="AC37" i="294"/>
  <c r="AB37" i="294"/>
  <c r="AA37" i="294"/>
  <c r="Z37" i="294"/>
  <c r="Y37" i="294"/>
  <c r="X37" i="294"/>
  <c r="W37" i="294"/>
  <c r="V37" i="294"/>
  <c r="U37" i="294"/>
  <c r="T37" i="294"/>
  <c r="S37" i="294"/>
  <c r="R37" i="294"/>
  <c r="Q37" i="294"/>
  <c r="P37" i="294"/>
  <c r="O37" i="294"/>
  <c r="N37" i="294"/>
  <c r="M37" i="294"/>
  <c r="L37" i="294"/>
  <c r="K37" i="294"/>
  <c r="F37" i="294"/>
  <c r="AJ36" i="294"/>
  <c r="AI36" i="294"/>
  <c r="AH36" i="294"/>
  <c r="AG36" i="294"/>
  <c r="AF36" i="294"/>
  <c r="AE36" i="294"/>
  <c r="AD36" i="294"/>
  <c r="AC36" i="294"/>
  <c r="AB36" i="294"/>
  <c r="AA36" i="294"/>
  <c r="Z36" i="294"/>
  <c r="Y36" i="294"/>
  <c r="X36" i="294"/>
  <c r="W36" i="294"/>
  <c r="V36" i="294"/>
  <c r="U36" i="294"/>
  <c r="T36" i="294"/>
  <c r="S36" i="294"/>
  <c r="R36" i="294"/>
  <c r="Q36" i="294"/>
  <c r="P36" i="294"/>
  <c r="O36" i="294"/>
  <c r="N36" i="294"/>
  <c r="M36" i="294"/>
  <c r="L36" i="294"/>
  <c r="K36" i="294"/>
  <c r="F36" i="294"/>
  <c r="AJ35" i="294"/>
  <c r="AI35" i="294"/>
  <c r="AH35" i="294"/>
  <c r="AG35" i="294"/>
  <c r="AF35" i="294"/>
  <c r="AE35" i="294"/>
  <c r="AD35" i="294"/>
  <c r="AC35" i="294"/>
  <c r="AB35" i="294"/>
  <c r="AA35" i="294"/>
  <c r="Z35" i="294"/>
  <c r="Y35" i="294"/>
  <c r="X35" i="294"/>
  <c r="W35" i="294"/>
  <c r="V35" i="294"/>
  <c r="U35" i="294"/>
  <c r="T35" i="294"/>
  <c r="S35" i="294"/>
  <c r="R35" i="294"/>
  <c r="Q35" i="294"/>
  <c r="P35" i="294"/>
  <c r="O35" i="294"/>
  <c r="N35" i="294"/>
  <c r="M35" i="294"/>
  <c r="L35" i="294"/>
  <c r="K35" i="294"/>
  <c r="F35" i="294"/>
  <c r="AJ34" i="294"/>
  <c r="AI34" i="294"/>
  <c r="AH34" i="294"/>
  <c r="AG34" i="294"/>
  <c r="AF34" i="294"/>
  <c r="AE34" i="294"/>
  <c r="AD34" i="294"/>
  <c r="AC34" i="294"/>
  <c r="AB34" i="294"/>
  <c r="AA34" i="294"/>
  <c r="Z34" i="294"/>
  <c r="Y34" i="294"/>
  <c r="X34" i="294"/>
  <c r="W34" i="294"/>
  <c r="V34" i="294"/>
  <c r="U34" i="294"/>
  <c r="T34" i="294"/>
  <c r="S34" i="294"/>
  <c r="R34" i="294"/>
  <c r="Q34" i="294"/>
  <c r="P34" i="294"/>
  <c r="O34" i="294"/>
  <c r="N34" i="294"/>
  <c r="M34" i="294"/>
  <c r="L34" i="294"/>
  <c r="K34" i="294"/>
  <c r="F34" i="294"/>
  <c r="AJ33" i="294"/>
  <c r="AI33" i="294"/>
  <c r="AH33" i="294"/>
  <c r="AG33" i="294"/>
  <c r="AF33" i="294"/>
  <c r="AE33" i="294"/>
  <c r="AD33" i="294"/>
  <c r="AC33" i="294"/>
  <c r="AB33" i="294"/>
  <c r="AA33" i="294"/>
  <c r="Z33" i="294"/>
  <c r="Y33" i="294"/>
  <c r="X33" i="294"/>
  <c r="W33" i="294"/>
  <c r="V33" i="294"/>
  <c r="U33" i="294"/>
  <c r="T33" i="294"/>
  <c r="S33" i="294"/>
  <c r="R33" i="294"/>
  <c r="Q33" i="294"/>
  <c r="P33" i="294"/>
  <c r="O33" i="294"/>
  <c r="N33" i="294"/>
  <c r="M33" i="294"/>
  <c r="L33" i="294"/>
  <c r="K33" i="294"/>
  <c r="F33" i="294"/>
  <c r="AJ32" i="294"/>
  <c r="AI32" i="294"/>
  <c r="AH32" i="294"/>
  <c r="AG32" i="294"/>
  <c r="AF32" i="294"/>
  <c r="AE32" i="294"/>
  <c r="AD32" i="294"/>
  <c r="AC32" i="294"/>
  <c r="AB32" i="294"/>
  <c r="AA32" i="294"/>
  <c r="Z32" i="294"/>
  <c r="Y32" i="294"/>
  <c r="X32" i="294"/>
  <c r="W32" i="294"/>
  <c r="V32" i="294"/>
  <c r="U32" i="294"/>
  <c r="T32" i="294"/>
  <c r="S32" i="294"/>
  <c r="R32" i="294"/>
  <c r="Q32" i="294"/>
  <c r="P32" i="294"/>
  <c r="O32" i="294"/>
  <c r="N32" i="294"/>
  <c r="M32" i="294"/>
  <c r="L32" i="294"/>
  <c r="K32" i="294"/>
  <c r="F32" i="294"/>
  <c r="AJ31" i="294"/>
  <c r="AI31" i="294"/>
  <c r="AH31" i="294"/>
  <c r="AG31" i="294"/>
  <c r="AF31" i="294"/>
  <c r="AE31" i="294"/>
  <c r="AD31" i="294"/>
  <c r="AC31" i="294"/>
  <c r="AB31" i="294"/>
  <c r="AA31" i="294"/>
  <c r="Z31" i="294"/>
  <c r="Y31" i="294"/>
  <c r="X31" i="294"/>
  <c r="W31" i="294"/>
  <c r="V31" i="294"/>
  <c r="U31" i="294"/>
  <c r="T31" i="294"/>
  <c r="S31" i="294"/>
  <c r="R31" i="294"/>
  <c r="Q31" i="294"/>
  <c r="P31" i="294"/>
  <c r="O31" i="294"/>
  <c r="N31" i="294"/>
  <c r="M31" i="294"/>
  <c r="L31" i="294"/>
  <c r="K31" i="294"/>
  <c r="F31" i="294"/>
  <c r="AJ30" i="294"/>
  <c r="AI30" i="294"/>
  <c r="AH30" i="294"/>
  <c r="AG30" i="294"/>
  <c r="AF30" i="294"/>
  <c r="AE30" i="294"/>
  <c r="AD30" i="294"/>
  <c r="AC30" i="294"/>
  <c r="AB30" i="294"/>
  <c r="AA30" i="294"/>
  <c r="Z30" i="294"/>
  <c r="Y30" i="294"/>
  <c r="X30" i="294"/>
  <c r="W30" i="294"/>
  <c r="V30" i="294"/>
  <c r="U30" i="294"/>
  <c r="T30" i="294"/>
  <c r="S30" i="294"/>
  <c r="R30" i="294"/>
  <c r="Q30" i="294"/>
  <c r="P30" i="294"/>
  <c r="O30" i="294"/>
  <c r="N30" i="294"/>
  <c r="M30" i="294"/>
  <c r="L30" i="294"/>
  <c r="K30" i="294"/>
  <c r="F30" i="294"/>
  <c r="AJ29" i="294"/>
  <c r="AI29" i="294"/>
  <c r="AH29" i="294"/>
  <c r="AG29" i="294"/>
  <c r="AF29" i="294"/>
  <c r="AE29" i="294"/>
  <c r="AD29" i="294"/>
  <c r="AC29" i="294"/>
  <c r="AB29" i="294"/>
  <c r="AA29" i="294"/>
  <c r="Z29" i="294"/>
  <c r="Y29" i="294"/>
  <c r="X29" i="294"/>
  <c r="W29" i="294"/>
  <c r="V29" i="294"/>
  <c r="U29" i="294"/>
  <c r="T29" i="294"/>
  <c r="S29" i="294"/>
  <c r="R29" i="294"/>
  <c r="Q29" i="294"/>
  <c r="P29" i="294"/>
  <c r="O29" i="294"/>
  <c r="N29" i="294"/>
  <c r="M29" i="294"/>
  <c r="L29" i="294"/>
  <c r="K29" i="294"/>
  <c r="F29" i="294"/>
  <c r="AJ28" i="294"/>
  <c r="AI28" i="294"/>
  <c r="AH28" i="294"/>
  <c r="AG28" i="294"/>
  <c r="AF28" i="294"/>
  <c r="AE28" i="294"/>
  <c r="AD28" i="294"/>
  <c r="AC28" i="294"/>
  <c r="AB28" i="294"/>
  <c r="AA28" i="294"/>
  <c r="Z28" i="294"/>
  <c r="Y28" i="294"/>
  <c r="X28" i="294"/>
  <c r="W28" i="294"/>
  <c r="V28" i="294"/>
  <c r="U28" i="294"/>
  <c r="T28" i="294"/>
  <c r="S28" i="294"/>
  <c r="R28" i="294"/>
  <c r="Q28" i="294"/>
  <c r="P28" i="294"/>
  <c r="O28" i="294"/>
  <c r="N28" i="294"/>
  <c r="M28" i="294"/>
  <c r="L28" i="294"/>
  <c r="K28" i="294"/>
  <c r="F28" i="294"/>
  <c r="AJ27" i="294"/>
  <c r="AI27" i="294"/>
  <c r="AH27" i="294"/>
  <c r="AG27" i="294"/>
  <c r="AF27" i="294"/>
  <c r="AE27" i="294"/>
  <c r="AD27" i="294"/>
  <c r="AC27" i="294"/>
  <c r="AB27" i="294"/>
  <c r="AA27" i="294"/>
  <c r="Z27" i="294"/>
  <c r="Y27" i="294"/>
  <c r="X27" i="294"/>
  <c r="W27" i="294"/>
  <c r="V27" i="294"/>
  <c r="U27" i="294"/>
  <c r="T27" i="294"/>
  <c r="S27" i="294"/>
  <c r="R27" i="294"/>
  <c r="Q27" i="294"/>
  <c r="P27" i="294"/>
  <c r="O27" i="294"/>
  <c r="N27" i="294"/>
  <c r="M27" i="294"/>
  <c r="L27" i="294"/>
  <c r="K27" i="294"/>
  <c r="F27" i="294"/>
  <c r="AJ26" i="294"/>
  <c r="AI26" i="294"/>
  <c r="AH26" i="294"/>
  <c r="AG26" i="294"/>
  <c r="AF26" i="294"/>
  <c r="AE26" i="294"/>
  <c r="AD26" i="294"/>
  <c r="AC26" i="294"/>
  <c r="AB26" i="294"/>
  <c r="AA26" i="294"/>
  <c r="Z26" i="294"/>
  <c r="Y26" i="294"/>
  <c r="X26" i="294"/>
  <c r="W26" i="294"/>
  <c r="V26" i="294"/>
  <c r="U26" i="294"/>
  <c r="T26" i="294"/>
  <c r="S26" i="294"/>
  <c r="R26" i="294"/>
  <c r="Q26" i="294"/>
  <c r="P26" i="294"/>
  <c r="O26" i="294"/>
  <c r="N26" i="294"/>
  <c r="M26" i="294"/>
  <c r="L26" i="294"/>
  <c r="K26" i="294"/>
  <c r="F26" i="294"/>
  <c r="AJ25" i="294"/>
  <c r="AI25" i="294"/>
  <c r="AH25" i="294"/>
  <c r="AG25" i="294"/>
  <c r="AF25" i="294"/>
  <c r="AE25" i="294"/>
  <c r="AD25" i="294"/>
  <c r="AC25" i="294"/>
  <c r="AB25" i="294"/>
  <c r="AA25" i="294"/>
  <c r="Z25" i="294"/>
  <c r="Y25" i="294"/>
  <c r="X25" i="294"/>
  <c r="W25" i="294"/>
  <c r="V25" i="294"/>
  <c r="U25" i="294"/>
  <c r="T25" i="294"/>
  <c r="S25" i="294"/>
  <c r="R25" i="294"/>
  <c r="Q25" i="294"/>
  <c r="P25" i="294"/>
  <c r="O25" i="294"/>
  <c r="N25" i="294"/>
  <c r="M25" i="294"/>
  <c r="L25" i="294"/>
  <c r="K25" i="294"/>
  <c r="F25" i="294"/>
  <c r="AJ24" i="294"/>
  <c r="AI24" i="294"/>
  <c r="AH24" i="294"/>
  <c r="AG24" i="294"/>
  <c r="AF24" i="294"/>
  <c r="AE24" i="294"/>
  <c r="AD24" i="294"/>
  <c r="AC24" i="294"/>
  <c r="AB24" i="294"/>
  <c r="AA24" i="294"/>
  <c r="Z24" i="294"/>
  <c r="Y24" i="294"/>
  <c r="X24" i="294"/>
  <c r="W24" i="294"/>
  <c r="V24" i="294"/>
  <c r="U24" i="294"/>
  <c r="T24" i="294"/>
  <c r="S24" i="294"/>
  <c r="R24" i="294"/>
  <c r="Q24" i="294"/>
  <c r="P24" i="294"/>
  <c r="O24" i="294"/>
  <c r="N24" i="294"/>
  <c r="M24" i="294"/>
  <c r="L24" i="294"/>
  <c r="K24" i="294"/>
  <c r="F24" i="294"/>
  <c r="AI23" i="294"/>
  <c r="AH23" i="294"/>
  <c r="AG23" i="294"/>
  <c r="AJ23" i="294" s="1"/>
  <c r="F23" i="294" s="1"/>
  <c r="AE23" i="294"/>
  <c r="AD23" i="294"/>
  <c r="AC23" i="294"/>
  <c r="AB23" i="294"/>
  <c r="AA23" i="294"/>
  <c r="AF23" i="294" s="1"/>
  <c r="Y23" i="294"/>
  <c r="X23" i="294"/>
  <c r="W23" i="294"/>
  <c r="V23" i="294"/>
  <c r="Z23" i="294" s="1"/>
  <c r="T23" i="294"/>
  <c r="S23" i="294"/>
  <c r="R23" i="294"/>
  <c r="Q23" i="294"/>
  <c r="U23" i="294" s="1"/>
  <c r="P23" i="294"/>
  <c r="O23" i="294"/>
  <c r="N23" i="294"/>
  <c r="M23" i="294"/>
  <c r="L23" i="294"/>
  <c r="K23" i="294"/>
  <c r="AI22" i="294"/>
  <c r="AH22" i="294"/>
  <c r="AJ22" i="294" s="1"/>
  <c r="F22" i="294" s="1"/>
  <c r="AG22" i="294"/>
  <c r="AE22" i="294"/>
  <c r="AD22" i="294"/>
  <c r="AC22" i="294"/>
  <c r="AF22" i="294" s="1"/>
  <c r="AB22" i="294"/>
  <c r="AA22" i="294"/>
  <c r="Y22" i="294"/>
  <c r="X22" i="294"/>
  <c r="Z22" i="294" s="1"/>
  <c r="W22" i="294"/>
  <c r="V22" i="294"/>
  <c r="T22" i="294"/>
  <c r="S22" i="294"/>
  <c r="U22" i="294" s="1"/>
  <c r="R22" i="294"/>
  <c r="Q22" i="294"/>
  <c r="O22" i="294"/>
  <c r="N22" i="294"/>
  <c r="M22" i="294"/>
  <c r="P22" i="294" s="1"/>
  <c r="L22" i="294"/>
  <c r="K22" i="294"/>
  <c r="AJ21" i="294"/>
  <c r="F21" i="294" s="1"/>
  <c r="AI21" i="294"/>
  <c r="AH21" i="294"/>
  <c r="AG21" i="294"/>
  <c r="AE21" i="294"/>
  <c r="AD21" i="294"/>
  <c r="AC21" i="294"/>
  <c r="AB21" i="294"/>
  <c r="AF21" i="294" s="1"/>
  <c r="AA21" i="294"/>
  <c r="Y21" i="294"/>
  <c r="X21" i="294"/>
  <c r="W21" i="294"/>
  <c r="Z21" i="294" s="1"/>
  <c r="V21" i="294"/>
  <c r="U21" i="294"/>
  <c r="T21" i="294"/>
  <c r="S21" i="294"/>
  <c r="R21" i="294"/>
  <c r="Q21" i="294"/>
  <c r="P21" i="294"/>
  <c r="O21" i="294"/>
  <c r="N21" i="294"/>
  <c r="M21" i="294"/>
  <c r="L21" i="294"/>
  <c r="K21" i="294"/>
  <c r="AI20" i="294"/>
  <c r="AH20" i="294"/>
  <c r="AG20" i="294"/>
  <c r="AE20" i="294"/>
  <c r="AD20" i="294"/>
  <c r="AC20" i="294"/>
  <c r="AB20" i="294"/>
  <c r="AA20" i="294"/>
  <c r="AF20" i="294" s="1"/>
  <c r="Y20" i="294"/>
  <c r="X20" i="294"/>
  <c r="W20" i="294"/>
  <c r="V20" i="294"/>
  <c r="Z20" i="294" s="1"/>
  <c r="T20" i="294"/>
  <c r="S20" i="294"/>
  <c r="R20" i="294"/>
  <c r="Q20" i="294"/>
  <c r="O20" i="294"/>
  <c r="N20" i="294"/>
  <c r="M20" i="294"/>
  <c r="L20" i="294"/>
  <c r="K20" i="294"/>
  <c r="P20" i="294" s="1"/>
  <c r="AI19" i="294"/>
  <c r="AH19" i="294"/>
  <c r="AG19" i="294"/>
  <c r="AJ19" i="294" s="1"/>
  <c r="F19" i="294" s="1"/>
  <c r="AE19" i="294"/>
  <c r="AD19" i="294"/>
  <c r="AC19" i="294"/>
  <c r="AB19" i="294"/>
  <c r="AA19" i="294"/>
  <c r="AF19" i="294" s="1"/>
  <c r="Y19" i="294"/>
  <c r="X19" i="294"/>
  <c r="W19" i="294"/>
  <c r="V19" i="294"/>
  <c r="Z19" i="294" s="1"/>
  <c r="T19" i="294"/>
  <c r="S19" i="294"/>
  <c r="R19" i="294"/>
  <c r="Q19" i="294"/>
  <c r="U19" i="294" s="1"/>
  <c r="O19" i="294"/>
  <c r="N19" i="294"/>
  <c r="M19" i="294"/>
  <c r="L19" i="294"/>
  <c r="K19" i="294"/>
  <c r="P19" i="294" s="1"/>
  <c r="AI18" i="294"/>
  <c r="AH18" i="294"/>
  <c r="AG18" i="294"/>
  <c r="AJ18" i="294" s="1"/>
  <c r="F18" i="294" s="1"/>
  <c r="AE18" i="294"/>
  <c r="AD18" i="294"/>
  <c r="AC18" i="294"/>
  <c r="AB18" i="294"/>
  <c r="AF18" i="294" s="1"/>
  <c r="AA18" i="294"/>
  <c r="Y18" i="294"/>
  <c r="X18" i="294"/>
  <c r="W18" i="294"/>
  <c r="V18" i="294"/>
  <c r="T18" i="294"/>
  <c r="S18" i="294"/>
  <c r="R18" i="294"/>
  <c r="U18" i="294" s="1"/>
  <c r="Q18" i="294"/>
  <c r="O18" i="294"/>
  <c r="N18" i="294"/>
  <c r="M18" i="294"/>
  <c r="L18" i="294"/>
  <c r="P18" i="294" s="1"/>
  <c r="K18" i="294"/>
  <c r="AJ17" i="294"/>
  <c r="F17" i="294" s="1"/>
  <c r="AI17" i="294"/>
  <c r="AH17" i="294"/>
  <c r="AG17" i="294"/>
  <c r="AE17" i="294"/>
  <c r="AD17" i="294"/>
  <c r="AC17" i="294"/>
  <c r="AB17" i="294"/>
  <c r="AA17" i="294"/>
  <c r="Y17" i="294"/>
  <c r="X17" i="294"/>
  <c r="W17" i="294"/>
  <c r="V17" i="294"/>
  <c r="Z17" i="294" s="1"/>
  <c r="T17" i="294"/>
  <c r="S17" i="294"/>
  <c r="R17" i="294"/>
  <c r="Q17" i="294"/>
  <c r="O17" i="294"/>
  <c r="N17" i="294"/>
  <c r="M17" i="294"/>
  <c r="L17" i="294"/>
  <c r="K17" i="294"/>
  <c r="AI16" i="294"/>
  <c r="AH16" i="294"/>
  <c r="AJ16" i="294" s="1"/>
  <c r="F16" i="294" s="1"/>
  <c r="AG16" i="294"/>
  <c r="AE16" i="294"/>
  <c r="AD16" i="294"/>
  <c r="AC16" i="294"/>
  <c r="AB16" i="294"/>
  <c r="AF16" i="294" s="1"/>
  <c r="AA16" i="294"/>
  <c r="Y16" i="294"/>
  <c r="X16" i="294"/>
  <c r="W16" i="294"/>
  <c r="Z16" i="294" s="1"/>
  <c r="V16" i="294"/>
  <c r="T16" i="294"/>
  <c r="S16" i="294"/>
  <c r="R16" i="294"/>
  <c r="U16" i="294" s="1"/>
  <c r="Q16" i="294"/>
  <c r="O16" i="294"/>
  <c r="N16" i="294"/>
  <c r="M16" i="294"/>
  <c r="L16" i="294"/>
  <c r="P16" i="294" s="1"/>
  <c r="K16" i="294"/>
  <c r="AI15" i="294"/>
  <c r="AH15" i="294"/>
  <c r="AJ15" i="294" s="1"/>
  <c r="F15" i="294" s="1"/>
  <c r="AG15" i="294"/>
  <c r="AE15" i="294"/>
  <c r="AD15" i="294"/>
  <c r="AC15" i="294"/>
  <c r="AB15" i="294"/>
  <c r="AF15" i="294" s="1"/>
  <c r="AA15" i="294"/>
  <c r="Y15" i="294"/>
  <c r="X15" i="294"/>
  <c r="W15" i="294"/>
  <c r="Z15" i="294" s="1"/>
  <c r="V15" i="294"/>
  <c r="T15" i="294"/>
  <c r="S15" i="294"/>
  <c r="R15" i="294"/>
  <c r="U15" i="294" s="1"/>
  <c r="Q15" i="294"/>
  <c r="O15" i="294"/>
  <c r="N15" i="294"/>
  <c r="M15" i="294"/>
  <c r="L15" i="294"/>
  <c r="P15" i="294" s="1"/>
  <c r="K15" i="294"/>
  <c r="AI14" i="294"/>
  <c r="AH14" i="294"/>
  <c r="AJ14" i="294" s="1"/>
  <c r="F14" i="294" s="1"/>
  <c r="AG14" i="294"/>
  <c r="AE14" i="294"/>
  <c r="AD14" i="294"/>
  <c r="AC14" i="294"/>
  <c r="AB14" i="294"/>
  <c r="AA14" i="294"/>
  <c r="Y14" i="294"/>
  <c r="X14" i="294"/>
  <c r="W14" i="294"/>
  <c r="Z14" i="294" s="1"/>
  <c r="V14" i="294"/>
  <c r="T14" i="294"/>
  <c r="S14" i="294"/>
  <c r="R14" i="294"/>
  <c r="U14" i="294" s="1"/>
  <c r="Q14" i="294"/>
  <c r="O14" i="294"/>
  <c r="N14" i="294"/>
  <c r="M14" i="294"/>
  <c r="P14" i="294" s="1"/>
  <c r="L14" i="294"/>
  <c r="K14" i="294"/>
  <c r="AI13" i="294"/>
  <c r="AH13" i="294"/>
  <c r="AG13" i="294"/>
  <c r="AJ13" i="294" s="1"/>
  <c r="F13" i="294" s="1"/>
  <c r="AE13" i="294"/>
  <c r="AD13" i="294"/>
  <c r="AC13" i="294"/>
  <c r="AB13" i="294"/>
  <c r="AA13" i="294"/>
  <c r="Y13" i="294"/>
  <c r="X13" i="294"/>
  <c r="W13" i="294"/>
  <c r="V13" i="294"/>
  <c r="U13" i="294"/>
  <c r="T13" i="294"/>
  <c r="S13" i="294"/>
  <c r="R13" i="294"/>
  <c r="Q13" i="294"/>
  <c r="O13" i="294"/>
  <c r="N13" i="294"/>
  <c r="M13" i="294"/>
  <c r="L13" i="294"/>
  <c r="P13" i="294" s="1"/>
  <c r="K13" i="294"/>
  <c r="AI12" i="294"/>
  <c r="AH12" i="294"/>
  <c r="AJ12" i="294" s="1"/>
  <c r="F12" i="294" s="1"/>
  <c r="AG12" i="294"/>
  <c r="AE12" i="294"/>
  <c r="AD12" i="294"/>
  <c r="AC12" i="294"/>
  <c r="AB12" i="294"/>
  <c r="AA12" i="294"/>
  <c r="Y12" i="294"/>
  <c r="X12" i="294"/>
  <c r="W12" i="294"/>
  <c r="Z12" i="294" s="1"/>
  <c r="V12" i="294"/>
  <c r="T12" i="294"/>
  <c r="S12" i="294"/>
  <c r="R12" i="294"/>
  <c r="Q12" i="294"/>
  <c r="O12" i="294"/>
  <c r="N12" i="294"/>
  <c r="M12" i="294"/>
  <c r="L12" i="294"/>
  <c r="K12" i="294"/>
  <c r="AI11" i="294"/>
  <c r="AH11" i="294"/>
  <c r="AJ11" i="294" s="1"/>
  <c r="F11" i="294" s="1"/>
  <c r="AG11" i="294"/>
  <c r="AE11" i="294"/>
  <c r="AD11" i="294"/>
  <c r="AC11" i="294"/>
  <c r="AB11" i="294"/>
  <c r="AF11" i="294" s="1"/>
  <c r="AA11" i="294"/>
  <c r="Y11" i="294"/>
  <c r="X11" i="294"/>
  <c r="W11" i="294"/>
  <c r="Z11" i="294" s="1"/>
  <c r="V11" i="294"/>
  <c r="T11" i="294"/>
  <c r="S11" i="294"/>
  <c r="R11" i="294"/>
  <c r="U11" i="294" s="1"/>
  <c r="Q11" i="294"/>
  <c r="O11" i="294"/>
  <c r="N11" i="294"/>
  <c r="M11" i="294"/>
  <c r="L11" i="294"/>
  <c r="P11" i="294" s="1"/>
  <c r="K11" i="294"/>
  <c r="AI10" i="294"/>
  <c r="AH10" i="294"/>
  <c r="AG10" i="294"/>
  <c r="AE10" i="294"/>
  <c r="AD10" i="294"/>
  <c r="AC10" i="294"/>
  <c r="AB10" i="294"/>
  <c r="AA10" i="294"/>
  <c r="AF10" i="294" s="1"/>
  <c r="Y10" i="294"/>
  <c r="X10" i="294"/>
  <c r="W10" i="294"/>
  <c r="V10" i="294"/>
  <c r="Z10" i="294" s="1"/>
  <c r="T10" i="294"/>
  <c r="S10" i="294"/>
  <c r="R10" i="294"/>
  <c r="Q10" i="294"/>
  <c r="U10" i="294" s="1"/>
  <c r="O10" i="294"/>
  <c r="N10" i="294"/>
  <c r="M10" i="294"/>
  <c r="L10" i="294"/>
  <c r="K10" i="294"/>
  <c r="P10" i="294" s="1"/>
  <c r="AI9" i="294"/>
  <c r="AH9" i="294"/>
  <c r="AJ9" i="294" s="1"/>
  <c r="F9" i="294" s="1"/>
  <c r="AG9" i="294"/>
  <c r="AE9" i="294"/>
  <c r="AD9" i="294"/>
  <c r="AC9" i="294"/>
  <c r="AB9" i="294"/>
  <c r="AA9" i="294"/>
  <c r="AF9" i="294" s="1"/>
  <c r="Y9" i="294"/>
  <c r="X9" i="294"/>
  <c r="W9" i="294"/>
  <c r="V9" i="294"/>
  <c r="T9" i="294"/>
  <c r="S9" i="294"/>
  <c r="R9" i="294"/>
  <c r="Q9" i="294"/>
  <c r="U9" i="294" s="1"/>
  <c r="O9" i="294"/>
  <c r="N9" i="294"/>
  <c r="M9" i="294"/>
  <c r="L9" i="294"/>
  <c r="K9" i="294"/>
  <c r="AJ8" i="294"/>
  <c r="F8" i="294" s="1"/>
  <c r="AI8" i="294"/>
  <c r="AH8" i="294"/>
  <c r="AG8" i="294"/>
  <c r="AE8" i="294"/>
  <c r="AD8" i="294"/>
  <c r="AC8" i="294"/>
  <c r="AB8" i="294"/>
  <c r="AA8" i="294"/>
  <c r="AF8" i="294" s="1"/>
  <c r="Y8" i="294"/>
  <c r="X8" i="294"/>
  <c r="W8" i="294"/>
  <c r="V8" i="294"/>
  <c r="Z8" i="294" s="1"/>
  <c r="T8" i="294"/>
  <c r="S8" i="294"/>
  <c r="R8" i="294"/>
  <c r="Q8" i="294"/>
  <c r="U8" i="294" s="1"/>
  <c r="O8" i="294"/>
  <c r="N8" i="294"/>
  <c r="M8" i="294"/>
  <c r="L8" i="294"/>
  <c r="K8" i="294"/>
  <c r="P8" i="294" s="1"/>
  <c r="AI7" i="294"/>
  <c r="AH7" i="294"/>
  <c r="AJ7" i="294" s="1"/>
  <c r="F7" i="294" s="1"/>
  <c r="AG7" i="294"/>
  <c r="AF7" i="294"/>
  <c r="AE7" i="294"/>
  <c r="AD7" i="294"/>
  <c r="AC7" i="294"/>
  <c r="AB7" i="294"/>
  <c r="AA7" i="294"/>
  <c r="Y7" i="294"/>
  <c r="X7" i="294"/>
  <c r="W7" i="294"/>
  <c r="Z7" i="294" s="1"/>
  <c r="V7" i="294"/>
  <c r="T7" i="294"/>
  <c r="S7" i="294"/>
  <c r="R7" i="294"/>
  <c r="Q7" i="294"/>
  <c r="O7" i="294"/>
  <c r="N7" i="294"/>
  <c r="M7" i="294"/>
  <c r="L7" i="294"/>
  <c r="K7" i="294"/>
  <c r="AI6" i="294"/>
  <c r="AH6" i="294"/>
  <c r="AJ6" i="294" s="1"/>
  <c r="F6" i="294" s="1"/>
  <c r="AG6" i="294"/>
  <c r="AE6" i="294"/>
  <c r="AD6" i="294"/>
  <c r="AC6" i="294"/>
  <c r="AF6" i="294" s="1"/>
  <c r="AB6" i="294"/>
  <c r="AA6" i="294"/>
  <c r="Y6" i="294"/>
  <c r="X6" i="294"/>
  <c r="Z6" i="294" s="1"/>
  <c r="W6" i="294"/>
  <c r="V6" i="294"/>
  <c r="U6" i="294"/>
  <c r="T6" i="294"/>
  <c r="S6" i="294"/>
  <c r="R6" i="294"/>
  <c r="Q6" i="294"/>
  <c r="O6" i="294"/>
  <c r="N6" i="294"/>
  <c r="M6" i="294"/>
  <c r="P6" i="294" s="1"/>
  <c r="L6" i="294"/>
  <c r="K6" i="294"/>
  <c r="AI5" i="294"/>
  <c r="AH5" i="294"/>
  <c r="AJ5" i="294" s="1"/>
  <c r="F5" i="294" s="1"/>
  <c r="AG5" i="294"/>
  <c r="AE5" i="294"/>
  <c r="AD5" i="294"/>
  <c r="AC5" i="294"/>
  <c r="AB5" i="294"/>
  <c r="AF5" i="294" s="1"/>
  <c r="AA5" i="294"/>
  <c r="Y5" i="294"/>
  <c r="X5" i="294"/>
  <c r="Z5" i="294" s="1"/>
  <c r="W5" i="294"/>
  <c r="V5" i="294"/>
  <c r="U5" i="294"/>
  <c r="T5" i="294"/>
  <c r="S5" i="294"/>
  <c r="R5" i="294"/>
  <c r="Q5" i="294"/>
  <c r="P5" i="294"/>
  <c r="O5" i="294"/>
  <c r="N5" i="294"/>
  <c r="M5" i="294"/>
  <c r="L5" i="294"/>
  <c r="K5" i="294"/>
  <c r="AI4" i="294"/>
  <c r="AH4" i="294"/>
  <c r="AJ4" i="294" s="1"/>
  <c r="F4" i="294" s="1"/>
  <c r="AG4" i="294"/>
  <c r="AE4" i="294"/>
  <c r="AD4" i="294"/>
  <c r="AC4" i="294"/>
  <c r="AF4" i="294" s="1"/>
  <c r="AB4" i="294"/>
  <c r="AA4" i="294"/>
  <c r="Z4" i="294"/>
  <c r="Y4" i="294"/>
  <c r="X4" i="294"/>
  <c r="W4" i="294"/>
  <c r="V4" i="294"/>
  <c r="T4" i="294"/>
  <c r="S4" i="294"/>
  <c r="U4" i="294" s="1"/>
  <c r="R4" i="294"/>
  <c r="Q4" i="294"/>
  <c r="O4" i="294"/>
  <c r="N4" i="294"/>
  <c r="M4" i="294"/>
  <c r="P4" i="294" s="1"/>
  <c r="L4" i="294"/>
  <c r="K4" i="294"/>
  <c r="D57" i="293"/>
  <c r="E54" i="293"/>
  <c r="E55" i="293" s="1"/>
  <c r="D54" i="293"/>
  <c r="D56" i="293" s="1"/>
  <c r="C54" i="293"/>
  <c r="G54" i="293" s="1"/>
  <c r="D50" i="293"/>
  <c r="E47" i="293"/>
  <c r="E49" i="293" s="1"/>
  <c r="D47" i="293"/>
  <c r="D61" i="293" s="1"/>
  <c r="AJ43" i="293"/>
  <c r="AI43" i="293"/>
  <c r="AH43" i="293"/>
  <c r="AG43" i="293"/>
  <c r="AF43" i="293"/>
  <c r="AE43" i="293"/>
  <c r="AD43" i="293"/>
  <c r="AC43" i="293"/>
  <c r="AB43" i="293"/>
  <c r="AA43" i="293"/>
  <c r="Z43" i="293"/>
  <c r="Y43" i="293"/>
  <c r="X43" i="293"/>
  <c r="W43" i="293"/>
  <c r="V43" i="293"/>
  <c r="U43" i="293"/>
  <c r="T43" i="293"/>
  <c r="S43" i="293"/>
  <c r="R43" i="293"/>
  <c r="Q43" i="293"/>
  <c r="P43" i="293"/>
  <c r="O43" i="293"/>
  <c r="N43" i="293"/>
  <c r="M43" i="293"/>
  <c r="L43" i="293"/>
  <c r="K43" i="293"/>
  <c r="F43" i="293"/>
  <c r="AJ42" i="293"/>
  <c r="AI42" i="293"/>
  <c r="AH42" i="293"/>
  <c r="AG42" i="293"/>
  <c r="AF42" i="293"/>
  <c r="AE42" i="293"/>
  <c r="AD42" i="293"/>
  <c r="AC42" i="293"/>
  <c r="AB42" i="293"/>
  <c r="AA42" i="293"/>
  <c r="Z42" i="293"/>
  <c r="Y42" i="293"/>
  <c r="X42" i="293"/>
  <c r="W42" i="293"/>
  <c r="V42" i="293"/>
  <c r="U42" i="293"/>
  <c r="T42" i="293"/>
  <c r="S42" i="293"/>
  <c r="R42" i="293"/>
  <c r="Q42" i="293"/>
  <c r="P42" i="293"/>
  <c r="O42" i="293"/>
  <c r="N42" i="293"/>
  <c r="M42" i="293"/>
  <c r="L42" i="293"/>
  <c r="K42" i="293"/>
  <c r="F42" i="293"/>
  <c r="AJ41" i="293"/>
  <c r="AI41" i="293"/>
  <c r="AH41" i="293"/>
  <c r="AG41" i="293"/>
  <c r="AF41" i="293"/>
  <c r="AE41" i="293"/>
  <c r="AD41" i="293"/>
  <c r="AC41" i="293"/>
  <c r="AB41" i="293"/>
  <c r="AA41" i="293"/>
  <c r="Z41" i="293"/>
  <c r="Y41" i="293"/>
  <c r="X41" i="293"/>
  <c r="W41" i="293"/>
  <c r="V41" i="293"/>
  <c r="U41" i="293"/>
  <c r="T41" i="293"/>
  <c r="S41" i="293"/>
  <c r="R41" i="293"/>
  <c r="Q41" i="293"/>
  <c r="P41" i="293"/>
  <c r="O41" i="293"/>
  <c r="N41" i="293"/>
  <c r="M41" i="293"/>
  <c r="L41" i="293"/>
  <c r="K41" i="293"/>
  <c r="F41" i="293"/>
  <c r="AJ40" i="293"/>
  <c r="AI40" i="293"/>
  <c r="AH40" i="293"/>
  <c r="AG40" i="293"/>
  <c r="AF40" i="293"/>
  <c r="AE40" i="293"/>
  <c r="AD40" i="293"/>
  <c r="AC40" i="293"/>
  <c r="AB40" i="293"/>
  <c r="AA40" i="293"/>
  <c r="Z40" i="293"/>
  <c r="Y40" i="293"/>
  <c r="X40" i="293"/>
  <c r="W40" i="293"/>
  <c r="V40" i="293"/>
  <c r="U40" i="293"/>
  <c r="T40" i="293"/>
  <c r="S40" i="293"/>
  <c r="R40" i="293"/>
  <c r="Q40" i="293"/>
  <c r="P40" i="293"/>
  <c r="O40" i="293"/>
  <c r="N40" i="293"/>
  <c r="M40" i="293"/>
  <c r="L40" i="293"/>
  <c r="K40" i="293"/>
  <c r="F40" i="293"/>
  <c r="AJ39" i="293"/>
  <c r="AI39" i="293"/>
  <c r="AH39" i="293"/>
  <c r="AG39" i="293"/>
  <c r="AF39" i="293"/>
  <c r="AE39" i="293"/>
  <c r="AD39" i="293"/>
  <c r="AC39" i="293"/>
  <c r="AB39" i="293"/>
  <c r="AA39" i="293"/>
  <c r="Z39" i="293"/>
  <c r="Y39" i="293"/>
  <c r="X39" i="293"/>
  <c r="W39" i="293"/>
  <c r="V39" i="293"/>
  <c r="U39" i="293"/>
  <c r="T39" i="293"/>
  <c r="S39" i="293"/>
  <c r="R39" i="293"/>
  <c r="Q39" i="293"/>
  <c r="P39" i="293"/>
  <c r="O39" i="293"/>
  <c r="N39" i="293"/>
  <c r="M39" i="293"/>
  <c r="L39" i="293"/>
  <c r="K39" i="293"/>
  <c r="F39" i="293"/>
  <c r="AJ38" i="293"/>
  <c r="AI38" i="293"/>
  <c r="AH38" i="293"/>
  <c r="AG38" i="293"/>
  <c r="AF38" i="293"/>
  <c r="AE38" i="293"/>
  <c r="AD38" i="293"/>
  <c r="AC38" i="293"/>
  <c r="AB38" i="293"/>
  <c r="AA38" i="293"/>
  <c r="Z38" i="293"/>
  <c r="Y38" i="293"/>
  <c r="X38" i="293"/>
  <c r="W38" i="293"/>
  <c r="V38" i="293"/>
  <c r="U38" i="293"/>
  <c r="T38" i="293"/>
  <c r="S38" i="293"/>
  <c r="R38" i="293"/>
  <c r="Q38" i="293"/>
  <c r="P38" i="293"/>
  <c r="O38" i="293"/>
  <c r="N38" i="293"/>
  <c r="M38" i="293"/>
  <c r="L38" i="293"/>
  <c r="K38" i="293"/>
  <c r="F38" i="293"/>
  <c r="AJ37" i="293"/>
  <c r="AI37" i="293"/>
  <c r="AH37" i="293"/>
  <c r="AG37" i="293"/>
  <c r="AF37" i="293"/>
  <c r="AE37" i="293"/>
  <c r="AD37" i="293"/>
  <c r="AC37" i="293"/>
  <c r="AB37" i="293"/>
  <c r="AA37" i="293"/>
  <c r="Z37" i="293"/>
  <c r="Y37" i="293"/>
  <c r="X37" i="293"/>
  <c r="W37" i="293"/>
  <c r="V37" i="293"/>
  <c r="U37" i="293"/>
  <c r="T37" i="293"/>
  <c r="S37" i="293"/>
  <c r="R37" i="293"/>
  <c r="Q37" i="293"/>
  <c r="P37" i="293"/>
  <c r="O37" i="293"/>
  <c r="N37" i="293"/>
  <c r="M37" i="293"/>
  <c r="L37" i="293"/>
  <c r="K37" i="293"/>
  <c r="F37" i="293"/>
  <c r="AJ36" i="293"/>
  <c r="AI36" i="293"/>
  <c r="AH36" i="293"/>
  <c r="AG36" i="293"/>
  <c r="AF36" i="293"/>
  <c r="AE36" i="293"/>
  <c r="AD36" i="293"/>
  <c r="AC36" i="293"/>
  <c r="AB36" i="293"/>
  <c r="AA36" i="293"/>
  <c r="Z36" i="293"/>
  <c r="Y36" i="293"/>
  <c r="X36" i="293"/>
  <c r="W36" i="293"/>
  <c r="V36" i="293"/>
  <c r="U36" i="293"/>
  <c r="T36" i="293"/>
  <c r="S36" i="293"/>
  <c r="R36" i="293"/>
  <c r="Q36" i="293"/>
  <c r="P36" i="293"/>
  <c r="O36" i="293"/>
  <c r="N36" i="293"/>
  <c r="M36" i="293"/>
  <c r="L36" i="293"/>
  <c r="K36" i="293"/>
  <c r="F36" i="293"/>
  <c r="AJ35" i="293"/>
  <c r="AI35" i="293"/>
  <c r="AH35" i="293"/>
  <c r="AG35" i="293"/>
  <c r="AF35" i="293"/>
  <c r="AE35" i="293"/>
  <c r="AD35" i="293"/>
  <c r="AC35" i="293"/>
  <c r="AB35" i="293"/>
  <c r="AA35" i="293"/>
  <c r="Z35" i="293"/>
  <c r="Y35" i="293"/>
  <c r="X35" i="293"/>
  <c r="W35" i="293"/>
  <c r="V35" i="293"/>
  <c r="U35" i="293"/>
  <c r="T35" i="293"/>
  <c r="S35" i="293"/>
  <c r="R35" i="293"/>
  <c r="Q35" i="293"/>
  <c r="P35" i="293"/>
  <c r="O35" i="293"/>
  <c r="N35" i="293"/>
  <c r="M35" i="293"/>
  <c r="L35" i="293"/>
  <c r="K35" i="293"/>
  <c r="F35" i="293"/>
  <c r="AJ34" i="293"/>
  <c r="AI34" i="293"/>
  <c r="AH34" i="293"/>
  <c r="AG34" i="293"/>
  <c r="AF34" i="293"/>
  <c r="AE34" i="293"/>
  <c r="AD34" i="293"/>
  <c r="AC34" i="293"/>
  <c r="AB34" i="293"/>
  <c r="AA34" i="293"/>
  <c r="Z34" i="293"/>
  <c r="Y34" i="293"/>
  <c r="X34" i="293"/>
  <c r="W34" i="293"/>
  <c r="V34" i="293"/>
  <c r="U34" i="293"/>
  <c r="T34" i="293"/>
  <c r="S34" i="293"/>
  <c r="R34" i="293"/>
  <c r="Q34" i="293"/>
  <c r="P34" i="293"/>
  <c r="O34" i="293"/>
  <c r="N34" i="293"/>
  <c r="M34" i="293"/>
  <c r="L34" i="293"/>
  <c r="K34" i="293"/>
  <c r="F34" i="293"/>
  <c r="AJ33" i="293"/>
  <c r="AI33" i="293"/>
  <c r="AH33" i="293"/>
  <c r="AG33" i="293"/>
  <c r="AF33" i="293"/>
  <c r="AE33" i="293"/>
  <c r="AD33" i="293"/>
  <c r="AC33" i="293"/>
  <c r="AB33" i="293"/>
  <c r="AA33" i="293"/>
  <c r="Z33" i="293"/>
  <c r="Y33" i="293"/>
  <c r="X33" i="293"/>
  <c r="W33" i="293"/>
  <c r="V33" i="293"/>
  <c r="U33" i="293"/>
  <c r="T33" i="293"/>
  <c r="S33" i="293"/>
  <c r="R33" i="293"/>
  <c r="Q33" i="293"/>
  <c r="P33" i="293"/>
  <c r="O33" i="293"/>
  <c r="N33" i="293"/>
  <c r="M33" i="293"/>
  <c r="L33" i="293"/>
  <c r="K33" i="293"/>
  <c r="F33" i="293"/>
  <c r="AJ32" i="293"/>
  <c r="AI32" i="293"/>
  <c r="AH32" i="293"/>
  <c r="AG32" i="293"/>
  <c r="AF32" i="293"/>
  <c r="AE32" i="293"/>
  <c r="AD32" i="293"/>
  <c r="AC32" i="293"/>
  <c r="AB32" i="293"/>
  <c r="AA32" i="293"/>
  <c r="Z32" i="293"/>
  <c r="Y32" i="293"/>
  <c r="X32" i="293"/>
  <c r="W32" i="293"/>
  <c r="V32" i="293"/>
  <c r="U32" i="293"/>
  <c r="T32" i="293"/>
  <c r="S32" i="293"/>
  <c r="R32" i="293"/>
  <c r="Q32" i="293"/>
  <c r="P32" i="293"/>
  <c r="O32" i="293"/>
  <c r="N32" i="293"/>
  <c r="M32" i="293"/>
  <c r="L32" i="293"/>
  <c r="K32" i="293"/>
  <c r="F32" i="293"/>
  <c r="AJ31" i="293"/>
  <c r="AI31" i="293"/>
  <c r="AH31" i="293"/>
  <c r="AG31" i="293"/>
  <c r="AF31" i="293"/>
  <c r="AE31" i="293"/>
  <c r="AD31" i="293"/>
  <c r="AC31" i="293"/>
  <c r="AB31" i="293"/>
  <c r="AA31" i="293"/>
  <c r="Z31" i="293"/>
  <c r="Y31" i="293"/>
  <c r="X31" i="293"/>
  <c r="W31" i="293"/>
  <c r="V31" i="293"/>
  <c r="U31" i="293"/>
  <c r="T31" i="293"/>
  <c r="S31" i="293"/>
  <c r="R31" i="293"/>
  <c r="Q31" i="293"/>
  <c r="P31" i="293"/>
  <c r="O31" i="293"/>
  <c r="N31" i="293"/>
  <c r="M31" i="293"/>
  <c r="L31" i="293"/>
  <c r="K31" i="293"/>
  <c r="F31" i="293"/>
  <c r="AJ30" i="293"/>
  <c r="AI30" i="293"/>
  <c r="AH30" i="293"/>
  <c r="AG30" i="293"/>
  <c r="AF30" i="293"/>
  <c r="AE30" i="293"/>
  <c r="AD30" i="293"/>
  <c r="AC30" i="293"/>
  <c r="AB30" i="293"/>
  <c r="AA30" i="293"/>
  <c r="Z30" i="293"/>
  <c r="Y30" i="293"/>
  <c r="X30" i="293"/>
  <c r="W30" i="293"/>
  <c r="V30" i="293"/>
  <c r="U30" i="293"/>
  <c r="T30" i="293"/>
  <c r="S30" i="293"/>
  <c r="R30" i="293"/>
  <c r="Q30" i="293"/>
  <c r="P30" i="293"/>
  <c r="O30" i="293"/>
  <c r="N30" i="293"/>
  <c r="M30" i="293"/>
  <c r="L30" i="293"/>
  <c r="K30" i="293"/>
  <c r="F30" i="293"/>
  <c r="AJ29" i="293"/>
  <c r="AI29" i="293"/>
  <c r="AH29" i="293"/>
  <c r="AG29" i="293"/>
  <c r="AF29" i="293"/>
  <c r="AE29" i="293"/>
  <c r="AD29" i="293"/>
  <c r="AC29" i="293"/>
  <c r="AB29" i="293"/>
  <c r="AA29" i="293"/>
  <c r="Z29" i="293"/>
  <c r="Y29" i="293"/>
  <c r="X29" i="293"/>
  <c r="W29" i="293"/>
  <c r="V29" i="293"/>
  <c r="U29" i="293"/>
  <c r="T29" i="293"/>
  <c r="S29" i="293"/>
  <c r="R29" i="293"/>
  <c r="Q29" i="293"/>
  <c r="P29" i="293"/>
  <c r="O29" i="293"/>
  <c r="N29" i="293"/>
  <c r="M29" i="293"/>
  <c r="L29" i="293"/>
  <c r="K29" i="293"/>
  <c r="F29" i="293"/>
  <c r="AJ28" i="293"/>
  <c r="AI28" i="293"/>
  <c r="AH28" i="293"/>
  <c r="AG28" i="293"/>
  <c r="AF28" i="293"/>
  <c r="AE28" i="293"/>
  <c r="AD28" i="293"/>
  <c r="AC28" i="293"/>
  <c r="AB28" i="293"/>
  <c r="AA28" i="293"/>
  <c r="Z28" i="293"/>
  <c r="Y28" i="293"/>
  <c r="X28" i="293"/>
  <c r="W28" i="293"/>
  <c r="V28" i="293"/>
  <c r="U28" i="293"/>
  <c r="T28" i="293"/>
  <c r="S28" i="293"/>
  <c r="R28" i="293"/>
  <c r="Q28" i="293"/>
  <c r="P28" i="293"/>
  <c r="O28" i="293"/>
  <c r="N28" i="293"/>
  <c r="M28" i="293"/>
  <c r="L28" i="293"/>
  <c r="K28" i="293"/>
  <c r="F28" i="293"/>
  <c r="AJ27" i="293"/>
  <c r="AI27" i="293"/>
  <c r="AH27" i="293"/>
  <c r="AG27" i="293"/>
  <c r="AF27" i="293"/>
  <c r="AE27" i="293"/>
  <c r="AD27" i="293"/>
  <c r="AC27" i="293"/>
  <c r="AB27" i="293"/>
  <c r="AA27" i="293"/>
  <c r="Z27" i="293"/>
  <c r="Y27" i="293"/>
  <c r="X27" i="293"/>
  <c r="W27" i="293"/>
  <c r="V27" i="293"/>
  <c r="U27" i="293"/>
  <c r="T27" i="293"/>
  <c r="S27" i="293"/>
  <c r="R27" i="293"/>
  <c r="Q27" i="293"/>
  <c r="P27" i="293"/>
  <c r="O27" i="293"/>
  <c r="N27" i="293"/>
  <c r="M27" i="293"/>
  <c r="L27" i="293"/>
  <c r="K27" i="293"/>
  <c r="F27" i="293"/>
  <c r="AJ26" i="293"/>
  <c r="AI26" i="293"/>
  <c r="AH26" i="293"/>
  <c r="AG26" i="293"/>
  <c r="AF26" i="293"/>
  <c r="AE26" i="293"/>
  <c r="AD26" i="293"/>
  <c r="AC26" i="293"/>
  <c r="AB26" i="293"/>
  <c r="AA26" i="293"/>
  <c r="Z26" i="293"/>
  <c r="Y26" i="293"/>
  <c r="X26" i="293"/>
  <c r="W26" i="293"/>
  <c r="V26" i="293"/>
  <c r="U26" i="293"/>
  <c r="T26" i="293"/>
  <c r="S26" i="293"/>
  <c r="R26" i="293"/>
  <c r="Q26" i="293"/>
  <c r="P26" i="293"/>
  <c r="O26" i="293"/>
  <c r="N26" i="293"/>
  <c r="M26" i="293"/>
  <c r="L26" i="293"/>
  <c r="K26" i="293"/>
  <c r="F26" i="293"/>
  <c r="AJ25" i="293"/>
  <c r="AI25" i="293"/>
  <c r="AH25" i="293"/>
  <c r="AG25" i="293"/>
  <c r="AF25" i="293"/>
  <c r="AE25" i="293"/>
  <c r="AD25" i="293"/>
  <c r="AC25" i="293"/>
  <c r="AB25" i="293"/>
  <c r="AA25" i="293"/>
  <c r="Z25" i="293"/>
  <c r="Y25" i="293"/>
  <c r="X25" i="293"/>
  <c r="W25" i="293"/>
  <c r="V25" i="293"/>
  <c r="U25" i="293"/>
  <c r="T25" i="293"/>
  <c r="S25" i="293"/>
  <c r="R25" i="293"/>
  <c r="Q25" i="293"/>
  <c r="P25" i="293"/>
  <c r="O25" i="293"/>
  <c r="N25" i="293"/>
  <c r="M25" i="293"/>
  <c r="L25" i="293"/>
  <c r="K25" i="293"/>
  <c r="F25" i="293"/>
  <c r="AJ24" i="293"/>
  <c r="AI24" i="293"/>
  <c r="AH24" i="293"/>
  <c r="AG24" i="293"/>
  <c r="AF24" i="293"/>
  <c r="AE24" i="293"/>
  <c r="AD24" i="293"/>
  <c r="AC24" i="293"/>
  <c r="AB24" i="293"/>
  <c r="AA24" i="293"/>
  <c r="Z24" i="293"/>
  <c r="Y24" i="293"/>
  <c r="X24" i="293"/>
  <c r="W24" i="293"/>
  <c r="V24" i="293"/>
  <c r="U24" i="293"/>
  <c r="T24" i="293"/>
  <c r="S24" i="293"/>
  <c r="R24" i="293"/>
  <c r="Q24" i="293"/>
  <c r="P24" i="293"/>
  <c r="O24" i="293"/>
  <c r="N24" i="293"/>
  <c r="M24" i="293"/>
  <c r="L24" i="293"/>
  <c r="K24" i="293"/>
  <c r="F24" i="293"/>
  <c r="AJ23" i="293"/>
  <c r="F23" i="293" s="1"/>
  <c r="AI23" i="293"/>
  <c r="AH23" i="293"/>
  <c r="AG23" i="293"/>
  <c r="AE23" i="293"/>
  <c r="AD23" i="293"/>
  <c r="AC23" i="293"/>
  <c r="AB23" i="293"/>
  <c r="AF23" i="293" s="1"/>
  <c r="AA23" i="293"/>
  <c r="Y23" i="293"/>
  <c r="X23" i="293"/>
  <c r="W23" i="293"/>
  <c r="Z23" i="293" s="1"/>
  <c r="V23" i="293"/>
  <c r="T23" i="293"/>
  <c r="S23" i="293"/>
  <c r="R23" i="293"/>
  <c r="U23" i="293" s="1"/>
  <c r="Q23" i="293"/>
  <c r="O23" i="293"/>
  <c r="N23" i="293"/>
  <c r="M23" i="293"/>
  <c r="L23" i="293"/>
  <c r="P23" i="293" s="1"/>
  <c r="K23" i="293"/>
  <c r="AI22" i="293"/>
  <c r="AH22" i="293"/>
  <c r="AG22" i="293"/>
  <c r="AJ22" i="293" s="1"/>
  <c r="F22" i="293" s="1"/>
  <c r="AE22" i="293"/>
  <c r="AD22" i="293"/>
  <c r="AC22" i="293"/>
  <c r="AB22" i="293"/>
  <c r="AA22" i="293"/>
  <c r="AF22" i="293" s="1"/>
  <c r="Y22" i="293"/>
  <c r="X22" i="293"/>
  <c r="W22" i="293"/>
  <c r="V22" i="293"/>
  <c r="Z22" i="293" s="1"/>
  <c r="T22" i="293"/>
  <c r="S22" i="293"/>
  <c r="R22" i="293"/>
  <c r="Q22" i="293"/>
  <c r="U22" i="293" s="1"/>
  <c r="O22" i="293"/>
  <c r="N22" i="293"/>
  <c r="M22" i="293"/>
  <c r="L22" i="293"/>
  <c r="K22" i="293"/>
  <c r="P22" i="293" s="1"/>
  <c r="AI21" i="293"/>
  <c r="AH21" i="293"/>
  <c r="AG21" i="293"/>
  <c r="AJ21" i="293" s="1"/>
  <c r="F21" i="293" s="1"/>
  <c r="AE21" i="293"/>
  <c r="AD21" i="293"/>
  <c r="AC21" i="293"/>
  <c r="AB21" i="293"/>
  <c r="AA21" i="293"/>
  <c r="AF21" i="293" s="1"/>
  <c r="Y21" i="293"/>
  <c r="X21" i="293"/>
  <c r="W21" i="293"/>
  <c r="V21" i="293"/>
  <c r="Z21" i="293" s="1"/>
  <c r="T21" i="293"/>
  <c r="S21" i="293"/>
  <c r="R21" i="293"/>
  <c r="Q21" i="293"/>
  <c r="U21" i="293" s="1"/>
  <c r="O21" i="293"/>
  <c r="N21" i="293"/>
  <c r="M21" i="293"/>
  <c r="L21" i="293"/>
  <c r="K21" i="293"/>
  <c r="P21" i="293" s="1"/>
  <c r="AI20" i="293"/>
  <c r="AH20" i="293"/>
  <c r="AJ20" i="293" s="1"/>
  <c r="F20" i="293" s="1"/>
  <c r="AG20" i="293"/>
  <c r="AE20" i="293"/>
  <c r="AD20" i="293"/>
  <c r="AC20" i="293"/>
  <c r="AB20" i="293"/>
  <c r="AF20" i="293" s="1"/>
  <c r="AA20" i="293"/>
  <c r="Z20" i="293"/>
  <c r="Y20" i="293"/>
  <c r="X20" i="293"/>
  <c r="W20" i="293"/>
  <c r="V20" i="293"/>
  <c r="T20" i="293"/>
  <c r="S20" i="293"/>
  <c r="R20" i="293"/>
  <c r="Q20" i="293"/>
  <c r="O20" i="293"/>
  <c r="N20" i="293"/>
  <c r="M20" i="293"/>
  <c r="L20" i="293"/>
  <c r="P20" i="293" s="1"/>
  <c r="K20" i="293"/>
  <c r="AI19" i="293"/>
  <c r="AH19" i="293"/>
  <c r="AJ19" i="293" s="1"/>
  <c r="F19" i="293" s="1"/>
  <c r="AG19" i="293"/>
  <c r="AE19" i="293"/>
  <c r="AD19" i="293"/>
  <c r="AC19" i="293"/>
  <c r="AB19" i="293"/>
  <c r="AA19" i="293"/>
  <c r="Z19" i="293"/>
  <c r="Y19" i="293"/>
  <c r="X19" i="293"/>
  <c r="W19" i="293"/>
  <c r="V19" i="293"/>
  <c r="T19" i="293"/>
  <c r="S19" i="293"/>
  <c r="R19" i="293"/>
  <c r="U19" i="293" s="1"/>
  <c r="Q19" i="293"/>
  <c r="O19" i="293"/>
  <c r="N19" i="293"/>
  <c r="M19" i="293"/>
  <c r="L19" i="293"/>
  <c r="K19" i="293"/>
  <c r="AI18" i="293"/>
  <c r="AH18" i="293"/>
  <c r="AG18" i="293"/>
  <c r="AE18" i="293"/>
  <c r="AD18" i="293"/>
  <c r="AC18" i="293"/>
  <c r="AB18" i="293"/>
  <c r="AF18" i="293" s="1"/>
  <c r="AA18" i="293"/>
  <c r="Y18" i="293"/>
  <c r="X18" i="293"/>
  <c r="W18" i="293"/>
  <c r="V18" i="293"/>
  <c r="T18" i="293"/>
  <c r="S18" i="293"/>
  <c r="R18" i="293"/>
  <c r="U18" i="293" s="1"/>
  <c r="Q18" i="293"/>
  <c r="O18" i="293"/>
  <c r="N18" i="293"/>
  <c r="M18" i="293"/>
  <c r="L18" i="293"/>
  <c r="P18" i="293" s="1"/>
  <c r="K18" i="293"/>
  <c r="AJ17" i="293"/>
  <c r="F17" i="293" s="1"/>
  <c r="AI17" i="293"/>
  <c r="AH17" i="293"/>
  <c r="AG17" i="293"/>
  <c r="AE17" i="293"/>
  <c r="AD17" i="293"/>
  <c r="AC17" i="293"/>
  <c r="AB17" i="293"/>
  <c r="AA17" i="293"/>
  <c r="Z17" i="293"/>
  <c r="Y17" i="293"/>
  <c r="X17" i="293"/>
  <c r="W17" i="293"/>
  <c r="V17" i="293"/>
  <c r="T17" i="293"/>
  <c r="S17" i="293"/>
  <c r="R17" i="293"/>
  <c r="Q17" i="293"/>
  <c r="U17" i="293" s="1"/>
  <c r="O17" i="293"/>
  <c r="N17" i="293"/>
  <c r="M17" i="293"/>
  <c r="L17" i="293"/>
  <c r="K17" i="293"/>
  <c r="P17" i="293" s="1"/>
  <c r="AI16" i="293"/>
  <c r="AH16" i="293"/>
  <c r="AG16" i="293"/>
  <c r="AJ16" i="293" s="1"/>
  <c r="F16" i="293" s="1"/>
  <c r="AE16" i="293"/>
  <c r="AD16" i="293"/>
  <c r="AC16" i="293"/>
  <c r="AB16" i="293"/>
  <c r="AA16" i="293"/>
  <c r="Y16" i="293"/>
  <c r="X16" i="293"/>
  <c r="W16" i="293"/>
  <c r="Z16" i="293" s="1"/>
  <c r="V16" i="293"/>
  <c r="T16" i="293"/>
  <c r="S16" i="293"/>
  <c r="R16" i="293"/>
  <c r="Q16" i="293"/>
  <c r="U16" i="293" s="1"/>
  <c r="O16" i="293"/>
  <c r="N16" i="293"/>
  <c r="M16" i="293"/>
  <c r="L16" i="293"/>
  <c r="K16" i="293"/>
  <c r="AI15" i="293"/>
  <c r="AH15" i="293"/>
  <c r="AJ15" i="293" s="1"/>
  <c r="F15" i="293" s="1"/>
  <c r="AG15" i="293"/>
  <c r="AE15" i="293"/>
  <c r="AD15" i="293"/>
  <c r="AC15" i="293"/>
  <c r="AB15" i="293"/>
  <c r="AF15" i="293" s="1"/>
  <c r="AA15" i="293"/>
  <c r="Y15" i="293"/>
  <c r="X15" i="293"/>
  <c r="W15" i="293"/>
  <c r="Z15" i="293" s="1"/>
  <c r="V15" i="293"/>
  <c r="T15" i="293"/>
  <c r="S15" i="293"/>
  <c r="R15" i="293"/>
  <c r="U15" i="293" s="1"/>
  <c r="Q15" i="293"/>
  <c r="O15" i="293"/>
  <c r="N15" i="293"/>
  <c r="M15" i="293"/>
  <c r="L15" i="293"/>
  <c r="P15" i="293" s="1"/>
  <c r="K15" i="293"/>
  <c r="AI14" i="293"/>
  <c r="AH14" i="293"/>
  <c r="AJ14" i="293" s="1"/>
  <c r="F14" i="293" s="1"/>
  <c r="AG14" i="293"/>
  <c r="AE14" i="293"/>
  <c r="AD14" i="293"/>
  <c r="AC14" i="293"/>
  <c r="AB14" i="293"/>
  <c r="AA14" i="293"/>
  <c r="Y14" i="293"/>
  <c r="X14" i="293"/>
  <c r="W14" i="293"/>
  <c r="Z14" i="293" s="1"/>
  <c r="V14" i="293"/>
  <c r="T14" i="293"/>
  <c r="S14" i="293"/>
  <c r="R14" i="293"/>
  <c r="U14" i="293" s="1"/>
  <c r="Q14" i="293"/>
  <c r="O14" i="293"/>
  <c r="N14" i="293"/>
  <c r="M14" i="293"/>
  <c r="L14" i="293"/>
  <c r="K14" i="293"/>
  <c r="AJ13" i="293"/>
  <c r="F13" i="293" s="1"/>
  <c r="AI13" i="293"/>
  <c r="AH13" i="293"/>
  <c r="AG13" i="293"/>
  <c r="AE13" i="293"/>
  <c r="AD13" i="293"/>
  <c r="AC13" i="293"/>
  <c r="AB13" i="293"/>
  <c r="AF13" i="293" s="1"/>
  <c r="AA13" i="293"/>
  <c r="Y13" i="293"/>
  <c r="X13" i="293"/>
  <c r="W13" i="293"/>
  <c r="Z13" i="293" s="1"/>
  <c r="V13" i="293"/>
  <c r="T13" i="293"/>
  <c r="S13" i="293"/>
  <c r="R13" i="293"/>
  <c r="U13" i="293" s="1"/>
  <c r="Q13" i="293"/>
  <c r="O13" i="293"/>
  <c r="N13" i="293"/>
  <c r="M13" i="293"/>
  <c r="L13" i="293"/>
  <c r="P13" i="293" s="1"/>
  <c r="K13" i="293"/>
  <c r="AI12" i="293"/>
  <c r="AH12" i="293"/>
  <c r="AG12" i="293"/>
  <c r="AE12" i="293"/>
  <c r="AD12" i="293"/>
  <c r="AC12" i="293"/>
  <c r="AB12" i="293"/>
  <c r="AA12" i="293"/>
  <c r="Y12" i="293"/>
  <c r="X12" i="293"/>
  <c r="W12" i="293"/>
  <c r="Z12" i="293" s="1"/>
  <c r="V12" i="293"/>
  <c r="T12" i="293"/>
  <c r="S12" i="293"/>
  <c r="R12" i="293"/>
  <c r="Q12" i="293"/>
  <c r="O12" i="293"/>
  <c r="N12" i="293"/>
  <c r="M12" i="293"/>
  <c r="L12" i="293"/>
  <c r="K12" i="293"/>
  <c r="P12" i="293" s="1"/>
  <c r="AI11" i="293"/>
  <c r="AH11" i="293"/>
  <c r="AJ11" i="293" s="1"/>
  <c r="F11" i="293" s="1"/>
  <c r="AG11" i="293"/>
  <c r="AE11" i="293"/>
  <c r="AD11" i="293"/>
  <c r="AC11" i="293"/>
  <c r="AB11" i="293"/>
  <c r="AF11" i="293" s="1"/>
  <c r="AA11" i="293"/>
  <c r="Y11" i="293"/>
  <c r="X11" i="293"/>
  <c r="W11" i="293"/>
  <c r="Z11" i="293" s="1"/>
  <c r="V11" i="293"/>
  <c r="U11" i="293"/>
  <c r="T11" i="293"/>
  <c r="S11" i="293"/>
  <c r="R11" i="293"/>
  <c r="Q11" i="293"/>
  <c r="O11" i="293"/>
  <c r="N11" i="293"/>
  <c r="M11" i="293"/>
  <c r="L11" i="293"/>
  <c r="P11" i="293" s="1"/>
  <c r="K11" i="293"/>
  <c r="AI10" i="293"/>
  <c r="AH10" i="293"/>
  <c r="AG10" i="293"/>
  <c r="AE10" i="293"/>
  <c r="AD10" i="293"/>
  <c r="AC10" i="293"/>
  <c r="AB10" i="293"/>
  <c r="AA10" i="293"/>
  <c r="AF10" i="293" s="1"/>
  <c r="Y10" i="293"/>
  <c r="X10" i="293"/>
  <c r="W10" i="293"/>
  <c r="V10" i="293"/>
  <c r="T10" i="293"/>
  <c r="S10" i="293"/>
  <c r="R10" i="293"/>
  <c r="Q10" i="293"/>
  <c r="U10" i="293" s="1"/>
  <c r="O10" i="293"/>
  <c r="N10" i="293"/>
  <c r="M10" i="293"/>
  <c r="L10" i="293"/>
  <c r="K10" i="293"/>
  <c r="P10" i="293" s="1"/>
  <c r="AI9" i="293"/>
  <c r="AH9" i="293"/>
  <c r="AJ9" i="293" s="1"/>
  <c r="F9" i="293" s="1"/>
  <c r="AG9" i="293"/>
  <c r="AE9" i="293"/>
  <c r="AD9" i="293"/>
  <c r="AC9" i="293"/>
  <c r="AB9" i="293"/>
  <c r="AA9" i="293"/>
  <c r="AF9" i="293" s="1"/>
  <c r="Y9" i="293"/>
  <c r="X9" i="293"/>
  <c r="W9" i="293"/>
  <c r="Z9" i="293" s="1"/>
  <c r="V9" i="293"/>
  <c r="T9" i="293"/>
  <c r="S9" i="293"/>
  <c r="R9" i="293"/>
  <c r="Q9" i="293"/>
  <c r="U9" i="293" s="1"/>
  <c r="O9" i="293"/>
  <c r="N9" i="293"/>
  <c r="M9" i="293"/>
  <c r="L9" i="293"/>
  <c r="K9" i="293"/>
  <c r="P9" i="293" s="1"/>
  <c r="AI8" i="293"/>
  <c r="AH8" i="293"/>
  <c r="AJ8" i="293" s="1"/>
  <c r="F8" i="293" s="1"/>
  <c r="AG8" i="293"/>
  <c r="AE8" i="293"/>
  <c r="AD8" i="293"/>
  <c r="AC8" i="293"/>
  <c r="AB8" i="293"/>
  <c r="AA8" i="293"/>
  <c r="Y8" i="293"/>
  <c r="X8" i="293"/>
  <c r="W8" i="293"/>
  <c r="V8" i="293"/>
  <c r="T8" i="293"/>
  <c r="S8" i="293"/>
  <c r="R8" i="293"/>
  <c r="U8" i="293" s="1"/>
  <c r="Q8" i="293"/>
  <c r="O8" i="293"/>
  <c r="N8" i="293"/>
  <c r="M8" i="293"/>
  <c r="L8" i="293"/>
  <c r="K8" i="293"/>
  <c r="AI7" i="293"/>
  <c r="AH7" i="293"/>
  <c r="AJ7" i="293" s="1"/>
  <c r="F7" i="293" s="1"/>
  <c r="AG7" i="293"/>
  <c r="AE7" i="293"/>
  <c r="AD7" i="293"/>
  <c r="AC7" i="293"/>
  <c r="AB7" i="293"/>
  <c r="AA7" i="293"/>
  <c r="AF7" i="293" s="1"/>
  <c r="Y7" i="293"/>
  <c r="X7" i="293"/>
  <c r="W7" i="293"/>
  <c r="V7" i="293"/>
  <c r="Z7" i="293" s="1"/>
  <c r="T7" i="293"/>
  <c r="S7" i="293"/>
  <c r="R7" i="293"/>
  <c r="Q7" i="293"/>
  <c r="O7" i="293"/>
  <c r="N7" i="293"/>
  <c r="M7" i="293"/>
  <c r="L7" i="293"/>
  <c r="K7" i="293"/>
  <c r="P7" i="293" s="1"/>
  <c r="AI6" i="293"/>
  <c r="AH6" i="293"/>
  <c r="AJ6" i="293" s="1"/>
  <c r="F6" i="293" s="1"/>
  <c r="AG6" i="293"/>
  <c r="AE6" i="293"/>
  <c r="AD6" i="293"/>
  <c r="AC6" i="293"/>
  <c r="AF6" i="293" s="1"/>
  <c r="AB6" i="293"/>
  <c r="AA6" i="293"/>
  <c r="Y6" i="293"/>
  <c r="X6" i="293"/>
  <c r="W6" i="293"/>
  <c r="Z6" i="293" s="1"/>
  <c r="V6" i="293"/>
  <c r="T6" i="293"/>
  <c r="S6" i="293"/>
  <c r="R6" i="293"/>
  <c r="U6" i="293" s="1"/>
  <c r="Q6" i="293"/>
  <c r="O6" i="293"/>
  <c r="N6" i="293"/>
  <c r="M6" i="293"/>
  <c r="L6" i="293"/>
  <c r="K6" i="293"/>
  <c r="AJ5" i="293"/>
  <c r="F5" i="293" s="1"/>
  <c r="AI5" i="293"/>
  <c r="AH5" i="293"/>
  <c r="AG5" i="293"/>
  <c r="AE5" i="293"/>
  <c r="AD5" i="293"/>
  <c r="AC5" i="293"/>
  <c r="AB5" i="293"/>
  <c r="AF5" i="293" s="1"/>
  <c r="AA5" i="293"/>
  <c r="Y5" i="293"/>
  <c r="X5" i="293"/>
  <c r="Z5" i="293" s="1"/>
  <c r="W5" i="293"/>
  <c r="V5" i="293"/>
  <c r="U5" i="293"/>
  <c r="T5" i="293"/>
  <c r="S5" i="293"/>
  <c r="R5" i="293"/>
  <c r="Q5" i="293"/>
  <c r="O5" i="293"/>
  <c r="N5" i="293"/>
  <c r="M5" i="293"/>
  <c r="L5" i="293"/>
  <c r="P5" i="293" s="1"/>
  <c r="K5" i="293"/>
  <c r="AI4" i="293"/>
  <c r="AH4" i="293"/>
  <c r="AJ4" i="293" s="1"/>
  <c r="F4" i="293" s="1"/>
  <c r="AG4" i="293"/>
  <c r="AE4" i="293"/>
  <c r="AD4" i="293"/>
  <c r="AC4" i="293"/>
  <c r="AB4" i="293"/>
  <c r="AF4" i="293" s="1"/>
  <c r="AA4" i="293"/>
  <c r="Y4" i="293"/>
  <c r="X4" i="293"/>
  <c r="W4" i="293"/>
  <c r="Z4" i="293" s="1"/>
  <c r="V4" i="293"/>
  <c r="T4" i="293"/>
  <c r="S4" i="293"/>
  <c r="U4" i="293" s="1"/>
  <c r="R4" i="293"/>
  <c r="Q4" i="293"/>
  <c r="O4" i="293"/>
  <c r="N4" i="293"/>
  <c r="M4" i="293"/>
  <c r="L4" i="293"/>
  <c r="P4" i="293" s="1"/>
  <c r="K4" i="293"/>
  <c r="D57" i="292"/>
  <c r="E54" i="292"/>
  <c r="E55" i="292" s="1"/>
  <c r="D54" i="292"/>
  <c r="D55" i="292" s="1"/>
  <c r="C54" i="292"/>
  <c r="C55" i="292" s="1"/>
  <c r="G55" i="292" s="1"/>
  <c r="D50" i="292"/>
  <c r="E47" i="292"/>
  <c r="E48" i="292" s="1"/>
  <c r="D47" i="292"/>
  <c r="D62" i="292" s="1"/>
  <c r="AJ43" i="292"/>
  <c r="AI43" i="292"/>
  <c r="AH43" i="292"/>
  <c r="AG43" i="292"/>
  <c r="AF43" i="292"/>
  <c r="AE43" i="292"/>
  <c r="AD43" i="292"/>
  <c r="AC43" i="292"/>
  <c r="AB43" i="292"/>
  <c r="AA43" i="292"/>
  <c r="Z43" i="292"/>
  <c r="Y43" i="292"/>
  <c r="X43" i="292"/>
  <c r="W43" i="292"/>
  <c r="V43" i="292"/>
  <c r="U43" i="292"/>
  <c r="T43" i="292"/>
  <c r="S43" i="292"/>
  <c r="R43" i="292"/>
  <c r="Q43" i="292"/>
  <c r="P43" i="292"/>
  <c r="O43" i="292"/>
  <c r="N43" i="292"/>
  <c r="M43" i="292"/>
  <c r="L43" i="292"/>
  <c r="K43" i="292"/>
  <c r="F43" i="292"/>
  <c r="AJ42" i="292"/>
  <c r="AI42" i="292"/>
  <c r="AH42" i="292"/>
  <c r="AG42" i="292"/>
  <c r="AF42" i="292"/>
  <c r="AE42" i="292"/>
  <c r="AD42" i="292"/>
  <c r="AC42" i="292"/>
  <c r="AB42" i="292"/>
  <c r="AA42" i="292"/>
  <c r="Z42" i="292"/>
  <c r="Y42" i="292"/>
  <c r="X42" i="292"/>
  <c r="W42" i="292"/>
  <c r="V42" i="292"/>
  <c r="U42" i="292"/>
  <c r="T42" i="292"/>
  <c r="S42" i="292"/>
  <c r="R42" i="292"/>
  <c r="Q42" i="292"/>
  <c r="P42" i="292"/>
  <c r="O42" i="292"/>
  <c r="N42" i="292"/>
  <c r="M42" i="292"/>
  <c r="L42" i="292"/>
  <c r="K42" i="292"/>
  <c r="F42" i="292"/>
  <c r="AJ41" i="292"/>
  <c r="AI41" i="292"/>
  <c r="AH41" i="292"/>
  <c r="AG41" i="292"/>
  <c r="AF41" i="292"/>
  <c r="AE41" i="292"/>
  <c r="AD41" i="292"/>
  <c r="AC41" i="292"/>
  <c r="AB41" i="292"/>
  <c r="AA41" i="292"/>
  <c r="Z41" i="292"/>
  <c r="Y41" i="292"/>
  <c r="X41" i="292"/>
  <c r="W41" i="292"/>
  <c r="V41" i="292"/>
  <c r="U41" i="292"/>
  <c r="T41" i="292"/>
  <c r="S41" i="292"/>
  <c r="R41" i="292"/>
  <c r="Q41" i="292"/>
  <c r="P41" i="292"/>
  <c r="O41" i="292"/>
  <c r="N41" i="292"/>
  <c r="M41" i="292"/>
  <c r="L41" i="292"/>
  <c r="K41" i="292"/>
  <c r="F41" i="292"/>
  <c r="AJ40" i="292"/>
  <c r="AI40" i="292"/>
  <c r="AH40" i="292"/>
  <c r="AG40" i="292"/>
  <c r="AF40" i="292"/>
  <c r="AE40" i="292"/>
  <c r="AD40" i="292"/>
  <c r="AC40" i="292"/>
  <c r="AB40" i="292"/>
  <c r="AA40" i="292"/>
  <c r="Z40" i="292"/>
  <c r="Y40" i="292"/>
  <c r="X40" i="292"/>
  <c r="W40" i="292"/>
  <c r="V40" i="292"/>
  <c r="U40" i="292"/>
  <c r="T40" i="292"/>
  <c r="S40" i="292"/>
  <c r="R40" i="292"/>
  <c r="Q40" i="292"/>
  <c r="P40" i="292"/>
  <c r="O40" i="292"/>
  <c r="N40" i="292"/>
  <c r="M40" i="292"/>
  <c r="L40" i="292"/>
  <c r="K40" i="292"/>
  <c r="F40" i="292"/>
  <c r="AJ39" i="292"/>
  <c r="AI39" i="292"/>
  <c r="AH39" i="292"/>
  <c r="AG39" i="292"/>
  <c r="AF39" i="292"/>
  <c r="AE39" i="292"/>
  <c r="AD39" i="292"/>
  <c r="AC39" i="292"/>
  <c r="AB39" i="292"/>
  <c r="AA39" i="292"/>
  <c r="Z39" i="292"/>
  <c r="Y39" i="292"/>
  <c r="X39" i="292"/>
  <c r="W39" i="292"/>
  <c r="V39" i="292"/>
  <c r="U39" i="292"/>
  <c r="T39" i="292"/>
  <c r="S39" i="292"/>
  <c r="R39" i="292"/>
  <c r="Q39" i="292"/>
  <c r="P39" i="292"/>
  <c r="O39" i="292"/>
  <c r="N39" i="292"/>
  <c r="M39" i="292"/>
  <c r="L39" i="292"/>
  <c r="K39" i="292"/>
  <c r="F39" i="292"/>
  <c r="AJ38" i="292"/>
  <c r="AI38" i="292"/>
  <c r="AH38" i="292"/>
  <c r="AG38" i="292"/>
  <c r="AF38" i="292"/>
  <c r="AE38" i="292"/>
  <c r="AD38" i="292"/>
  <c r="AC38" i="292"/>
  <c r="AB38" i="292"/>
  <c r="AA38" i="292"/>
  <c r="Z38" i="292"/>
  <c r="Y38" i="292"/>
  <c r="X38" i="292"/>
  <c r="W38" i="292"/>
  <c r="V38" i="292"/>
  <c r="U38" i="292"/>
  <c r="T38" i="292"/>
  <c r="S38" i="292"/>
  <c r="R38" i="292"/>
  <c r="Q38" i="292"/>
  <c r="P38" i="292"/>
  <c r="O38" i="292"/>
  <c r="N38" i="292"/>
  <c r="M38" i="292"/>
  <c r="L38" i="292"/>
  <c r="K38" i="292"/>
  <c r="F38" i="292"/>
  <c r="AJ37" i="292"/>
  <c r="AI37" i="292"/>
  <c r="AH37" i="292"/>
  <c r="AG37" i="292"/>
  <c r="AF37" i="292"/>
  <c r="AE37" i="292"/>
  <c r="AD37" i="292"/>
  <c r="AC37" i="292"/>
  <c r="AB37" i="292"/>
  <c r="AA37" i="292"/>
  <c r="Z37" i="292"/>
  <c r="Y37" i="292"/>
  <c r="X37" i="292"/>
  <c r="W37" i="292"/>
  <c r="V37" i="292"/>
  <c r="U37" i="292"/>
  <c r="T37" i="292"/>
  <c r="S37" i="292"/>
  <c r="R37" i="292"/>
  <c r="Q37" i="292"/>
  <c r="P37" i="292"/>
  <c r="O37" i="292"/>
  <c r="N37" i="292"/>
  <c r="M37" i="292"/>
  <c r="L37" i="292"/>
  <c r="K37" i="292"/>
  <c r="F37" i="292"/>
  <c r="AJ36" i="292"/>
  <c r="AI36" i="292"/>
  <c r="AH36" i="292"/>
  <c r="AG36" i="292"/>
  <c r="AF36" i="292"/>
  <c r="AE36" i="292"/>
  <c r="AD36" i="292"/>
  <c r="AC36" i="292"/>
  <c r="AB36" i="292"/>
  <c r="AA36" i="292"/>
  <c r="Z36" i="292"/>
  <c r="Y36" i="292"/>
  <c r="X36" i="292"/>
  <c r="W36" i="292"/>
  <c r="V36" i="292"/>
  <c r="U36" i="292"/>
  <c r="T36" i="292"/>
  <c r="S36" i="292"/>
  <c r="R36" i="292"/>
  <c r="Q36" i="292"/>
  <c r="P36" i="292"/>
  <c r="O36" i="292"/>
  <c r="N36" i="292"/>
  <c r="M36" i="292"/>
  <c r="L36" i="292"/>
  <c r="K36" i="292"/>
  <c r="F36" i="292"/>
  <c r="AJ35" i="292"/>
  <c r="AI35" i="292"/>
  <c r="AH35" i="292"/>
  <c r="AG35" i="292"/>
  <c r="AF35" i="292"/>
  <c r="AE35" i="292"/>
  <c r="AD35" i="292"/>
  <c r="AC35" i="292"/>
  <c r="AB35" i="292"/>
  <c r="AA35" i="292"/>
  <c r="Z35" i="292"/>
  <c r="Y35" i="292"/>
  <c r="X35" i="292"/>
  <c r="W35" i="292"/>
  <c r="V35" i="292"/>
  <c r="U35" i="292"/>
  <c r="T35" i="292"/>
  <c r="S35" i="292"/>
  <c r="R35" i="292"/>
  <c r="Q35" i="292"/>
  <c r="P35" i="292"/>
  <c r="O35" i="292"/>
  <c r="N35" i="292"/>
  <c r="M35" i="292"/>
  <c r="L35" i="292"/>
  <c r="K35" i="292"/>
  <c r="F35" i="292"/>
  <c r="AJ34" i="292"/>
  <c r="AI34" i="292"/>
  <c r="AH34" i="292"/>
  <c r="AG34" i="292"/>
  <c r="AF34" i="292"/>
  <c r="AE34" i="292"/>
  <c r="AD34" i="292"/>
  <c r="AC34" i="292"/>
  <c r="AB34" i="292"/>
  <c r="AA34" i="292"/>
  <c r="Z34" i="292"/>
  <c r="Y34" i="292"/>
  <c r="X34" i="292"/>
  <c r="W34" i="292"/>
  <c r="V34" i="292"/>
  <c r="U34" i="292"/>
  <c r="T34" i="292"/>
  <c r="S34" i="292"/>
  <c r="R34" i="292"/>
  <c r="Q34" i="292"/>
  <c r="P34" i="292"/>
  <c r="O34" i="292"/>
  <c r="N34" i="292"/>
  <c r="M34" i="292"/>
  <c r="L34" i="292"/>
  <c r="K34" i="292"/>
  <c r="F34" i="292"/>
  <c r="AJ33" i="292"/>
  <c r="AI33" i="292"/>
  <c r="AH33" i="292"/>
  <c r="AG33" i="292"/>
  <c r="AF33" i="292"/>
  <c r="AE33" i="292"/>
  <c r="AD33" i="292"/>
  <c r="AC33" i="292"/>
  <c r="AB33" i="292"/>
  <c r="AA33" i="292"/>
  <c r="Z33" i="292"/>
  <c r="Y33" i="292"/>
  <c r="X33" i="292"/>
  <c r="W33" i="292"/>
  <c r="V33" i="292"/>
  <c r="U33" i="292"/>
  <c r="T33" i="292"/>
  <c r="S33" i="292"/>
  <c r="R33" i="292"/>
  <c r="Q33" i="292"/>
  <c r="P33" i="292"/>
  <c r="O33" i="292"/>
  <c r="N33" i="292"/>
  <c r="M33" i="292"/>
  <c r="L33" i="292"/>
  <c r="K33" i="292"/>
  <c r="F33" i="292"/>
  <c r="AJ32" i="292"/>
  <c r="AI32" i="292"/>
  <c r="AH32" i="292"/>
  <c r="AG32" i="292"/>
  <c r="AF32" i="292"/>
  <c r="AE32" i="292"/>
  <c r="AD32" i="292"/>
  <c r="AC32" i="292"/>
  <c r="AB32" i="292"/>
  <c r="AA32" i="292"/>
  <c r="Z32" i="292"/>
  <c r="Y32" i="292"/>
  <c r="X32" i="292"/>
  <c r="W32" i="292"/>
  <c r="V32" i="292"/>
  <c r="U32" i="292"/>
  <c r="T32" i="292"/>
  <c r="S32" i="292"/>
  <c r="R32" i="292"/>
  <c r="Q32" i="292"/>
  <c r="P32" i="292"/>
  <c r="O32" i="292"/>
  <c r="N32" i="292"/>
  <c r="M32" i="292"/>
  <c r="L32" i="292"/>
  <c r="K32" i="292"/>
  <c r="F32" i="292"/>
  <c r="AJ31" i="292"/>
  <c r="AI31" i="292"/>
  <c r="AH31" i="292"/>
  <c r="AG31" i="292"/>
  <c r="AF31" i="292"/>
  <c r="AE31" i="292"/>
  <c r="AD31" i="292"/>
  <c r="AC31" i="292"/>
  <c r="AB31" i="292"/>
  <c r="AA31" i="292"/>
  <c r="Z31" i="292"/>
  <c r="Y31" i="292"/>
  <c r="X31" i="292"/>
  <c r="W31" i="292"/>
  <c r="V31" i="292"/>
  <c r="U31" i="292"/>
  <c r="T31" i="292"/>
  <c r="S31" i="292"/>
  <c r="R31" i="292"/>
  <c r="Q31" i="292"/>
  <c r="P31" i="292"/>
  <c r="O31" i="292"/>
  <c r="N31" i="292"/>
  <c r="M31" i="292"/>
  <c r="L31" i="292"/>
  <c r="K31" i="292"/>
  <c r="F31" i="292"/>
  <c r="AJ30" i="292"/>
  <c r="AI30" i="292"/>
  <c r="AH30" i="292"/>
  <c r="AG30" i="292"/>
  <c r="AF30" i="292"/>
  <c r="AE30" i="292"/>
  <c r="AD30" i="292"/>
  <c r="AC30" i="292"/>
  <c r="AB30" i="292"/>
  <c r="AA30" i="292"/>
  <c r="Z30" i="292"/>
  <c r="Y30" i="292"/>
  <c r="X30" i="292"/>
  <c r="W30" i="292"/>
  <c r="V30" i="292"/>
  <c r="U30" i="292"/>
  <c r="T30" i="292"/>
  <c r="S30" i="292"/>
  <c r="R30" i="292"/>
  <c r="Q30" i="292"/>
  <c r="P30" i="292"/>
  <c r="O30" i="292"/>
  <c r="N30" i="292"/>
  <c r="M30" i="292"/>
  <c r="L30" i="292"/>
  <c r="K30" i="292"/>
  <c r="F30" i="292"/>
  <c r="AJ29" i="292"/>
  <c r="AI29" i="292"/>
  <c r="AH29" i="292"/>
  <c r="AG29" i="292"/>
  <c r="AF29" i="292"/>
  <c r="AE29" i="292"/>
  <c r="AD29" i="292"/>
  <c r="AC29" i="292"/>
  <c r="AB29" i="292"/>
  <c r="AA29" i="292"/>
  <c r="Z29" i="292"/>
  <c r="Y29" i="292"/>
  <c r="X29" i="292"/>
  <c r="W29" i="292"/>
  <c r="V29" i="292"/>
  <c r="U29" i="292"/>
  <c r="T29" i="292"/>
  <c r="S29" i="292"/>
  <c r="R29" i="292"/>
  <c r="Q29" i="292"/>
  <c r="P29" i="292"/>
  <c r="O29" i="292"/>
  <c r="N29" i="292"/>
  <c r="M29" i="292"/>
  <c r="L29" i="292"/>
  <c r="K29" i="292"/>
  <c r="F29" i="292"/>
  <c r="AJ28" i="292"/>
  <c r="AI28" i="292"/>
  <c r="AH28" i="292"/>
  <c r="AG28" i="292"/>
  <c r="AF28" i="292"/>
  <c r="AE28" i="292"/>
  <c r="AD28" i="292"/>
  <c r="AC28" i="292"/>
  <c r="AB28" i="292"/>
  <c r="AA28" i="292"/>
  <c r="Z28" i="292"/>
  <c r="Y28" i="292"/>
  <c r="X28" i="292"/>
  <c r="W28" i="292"/>
  <c r="V28" i="292"/>
  <c r="U28" i="292"/>
  <c r="T28" i="292"/>
  <c r="S28" i="292"/>
  <c r="R28" i="292"/>
  <c r="Q28" i="292"/>
  <c r="P28" i="292"/>
  <c r="O28" i="292"/>
  <c r="N28" i="292"/>
  <c r="M28" i="292"/>
  <c r="L28" i="292"/>
  <c r="K28" i="292"/>
  <c r="F28" i="292"/>
  <c r="AJ27" i="292"/>
  <c r="AI27" i="292"/>
  <c r="AH27" i="292"/>
  <c r="AG27" i="292"/>
  <c r="AF27" i="292"/>
  <c r="AE27" i="292"/>
  <c r="AD27" i="292"/>
  <c r="AC27" i="292"/>
  <c r="AB27" i="292"/>
  <c r="AA27" i="292"/>
  <c r="Z27" i="292"/>
  <c r="Y27" i="292"/>
  <c r="X27" i="292"/>
  <c r="W27" i="292"/>
  <c r="V27" i="292"/>
  <c r="U27" i="292"/>
  <c r="T27" i="292"/>
  <c r="S27" i="292"/>
  <c r="R27" i="292"/>
  <c r="Q27" i="292"/>
  <c r="P27" i="292"/>
  <c r="O27" i="292"/>
  <c r="N27" i="292"/>
  <c r="M27" i="292"/>
  <c r="L27" i="292"/>
  <c r="K27" i="292"/>
  <c r="F27" i="292"/>
  <c r="AJ26" i="292"/>
  <c r="AI26" i="292"/>
  <c r="AH26" i="292"/>
  <c r="AG26" i="292"/>
  <c r="AF26" i="292"/>
  <c r="AE26" i="292"/>
  <c r="AD26" i="292"/>
  <c r="AC26" i="292"/>
  <c r="AB26" i="292"/>
  <c r="AA26" i="292"/>
  <c r="Z26" i="292"/>
  <c r="Y26" i="292"/>
  <c r="X26" i="292"/>
  <c r="W26" i="292"/>
  <c r="V26" i="292"/>
  <c r="U26" i="292"/>
  <c r="T26" i="292"/>
  <c r="S26" i="292"/>
  <c r="R26" i="292"/>
  <c r="Q26" i="292"/>
  <c r="P26" i="292"/>
  <c r="O26" i="292"/>
  <c r="N26" i="292"/>
  <c r="M26" i="292"/>
  <c r="L26" i="292"/>
  <c r="K26" i="292"/>
  <c r="F26" i="292"/>
  <c r="AJ25" i="292"/>
  <c r="AI25" i="292"/>
  <c r="AH25" i="292"/>
  <c r="AG25" i="292"/>
  <c r="AF25" i="292"/>
  <c r="AE25" i="292"/>
  <c r="AD25" i="292"/>
  <c r="AC25" i="292"/>
  <c r="AB25" i="292"/>
  <c r="AA25" i="292"/>
  <c r="Z25" i="292"/>
  <c r="Y25" i="292"/>
  <c r="X25" i="292"/>
  <c r="W25" i="292"/>
  <c r="V25" i="292"/>
  <c r="U25" i="292"/>
  <c r="T25" i="292"/>
  <c r="S25" i="292"/>
  <c r="R25" i="292"/>
  <c r="Q25" i="292"/>
  <c r="P25" i="292"/>
  <c r="O25" i="292"/>
  <c r="N25" i="292"/>
  <c r="M25" i="292"/>
  <c r="L25" i="292"/>
  <c r="K25" i="292"/>
  <c r="F25" i="292"/>
  <c r="AJ24" i="292"/>
  <c r="AI24" i="292"/>
  <c r="AH24" i="292"/>
  <c r="AG24" i="292"/>
  <c r="AF24" i="292"/>
  <c r="AE24" i="292"/>
  <c r="AD24" i="292"/>
  <c r="AC24" i="292"/>
  <c r="AB24" i="292"/>
  <c r="AA24" i="292"/>
  <c r="Z24" i="292"/>
  <c r="Y24" i="292"/>
  <c r="X24" i="292"/>
  <c r="W24" i="292"/>
  <c r="V24" i="292"/>
  <c r="U24" i="292"/>
  <c r="T24" i="292"/>
  <c r="S24" i="292"/>
  <c r="R24" i="292"/>
  <c r="Q24" i="292"/>
  <c r="P24" i="292"/>
  <c r="O24" i="292"/>
  <c r="N24" i="292"/>
  <c r="M24" i="292"/>
  <c r="L24" i="292"/>
  <c r="K24" i="292"/>
  <c r="F24" i="292"/>
  <c r="AJ23" i="292"/>
  <c r="AI23" i="292"/>
  <c r="AH23" i="292"/>
  <c r="AG23" i="292"/>
  <c r="AF23" i="292"/>
  <c r="AE23" i="292"/>
  <c r="AD23" i="292"/>
  <c r="AC23" i="292"/>
  <c r="AB23" i="292"/>
  <c r="AA23" i="292"/>
  <c r="Z23" i="292"/>
  <c r="Y23" i="292"/>
  <c r="X23" i="292"/>
  <c r="W23" i="292"/>
  <c r="V23" i="292"/>
  <c r="U23" i="292"/>
  <c r="T23" i="292"/>
  <c r="S23" i="292"/>
  <c r="R23" i="292"/>
  <c r="Q23" i="292"/>
  <c r="P23" i="292"/>
  <c r="O23" i="292"/>
  <c r="N23" i="292"/>
  <c r="M23" i="292"/>
  <c r="L23" i="292"/>
  <c r="K23" i="292"/>
  <c r="F23" i="292"/>
  <c r="AJ22" i="292"/>
  <c r="AI22" i="292"/>
  <c r="AH22" i="292"/>
  <c r="AG22" i="292"/>
  <c r="AF22" i="292"/>
  <c r="AE22" i="292"/>
  <c r="AD22" i="292"/>
  <c r="AC22" i="292"/>
  <c r="AB22" i="292"/>
  <c r="AA22" i="292"/>
  <c r="Z22" i="292"/>
  <c r="Y22" i="292"/>
  <c r="X22" i="292"/>
  <c r="W22" i="292"/>
  <c r="V22" i="292"/>
  <c r="U22" i="292"/>
  <c r="T22" i="292"/>
  <c r="S22" i="292"/>
  <c r="R22" i="292"/>
  <c r="Q22" i="292"/>
  <c r="P22" i="292"/>
  <c r="O22" i="292"/>
  <c r="N22" i="292"/>
  <c r="M22" i="292"/>
  <c r="L22" i="292"/>
  <c r="K22" i="292"/>
  <c r="F22" i="292"/>
  <c r="AJ21" i="292"/>
  <c r="AI21" i="292"/>
  <c r="AH21" i="292"/>
  <c r="AG21" i="292"/>
  <c r="AF21" i="292"/>
  <c r="AE21" i="292"/>
  <c r="AD21" i="292"/>
  <c r="AC21" i="292"/>
  <c r="AB21" i="292"/>
  <c r="AA21" i="292"/>
  <c r="Z21" i="292"/>
  <c r="Y21" i="292"/>
  <c r="X21" i="292"/>
  <c r="W21" i="292"/>
  <c r="V21" i="292"/>
  <c r="U21" i="292"/>
  <c r="T21" i="292"/>
  <c r="S21" i="292"/>
  <c r="R21" i="292"/>
  <c r="Q21" i="292"/>
  <c r="P21" i="292"/>
  <c r="O21" i="292"/>
  <c r="N21" i="292"/>
  <c r="M21" i="292"/>
  <c r="L21" i="292"/>
  <c r="K21" i="292"/>
  <c r="F21" i="292"/>
  <c r="AJ20" i="292"/>
  <c r="F20" i="292" s="1"/>
  <c r="AI20" i="292"/>
  <c r="AH20" i="292"/>
  <c r="AG20" i="292"/>
  <c r="AF20" i="292"/>
  <c r="AE20" i="292"/>
  <c r="AD20" i="292"/>
  <c r="AC20" i="292"/>
  <c r="AB20" i="292"/>
  <c r="AA20" i="292"/>
  <c r="Z20" i="292"/>
  <c r="Y20" i="292"/>
  <c r="X20" i="292"/>
  <c r="W20" i="292"/>
  <c r="V20" i="292"/>
  <c r="T20" i="292"/>
  <c r="U20" i="292" s="1"/>
  <c r="S20" i="292"/>
  <c r="R20" i="292"/>
  <c r="Q20" i="292"/>
  <c r="P20" i="292"/>
  <c r="O20" i="292"/>
  <c r="N20" i="292"/>
  <c r="M20" i="292"/>
  <c r="L20" i="292"/>
  <c r="K20" i="292"/>
  <c r="AJ19" i="292"/>
  <c r="F19" i="292" s="1"/>
  <c r="AI19" i="292"/>
  <c r="AH19" i="292"/>
  <c r="AG19" i="292"/>
  <c r="AE19" i="292"/>
  <c r="AD19" i="292"/>
  <c r="AC19" i="292"/>
  <c r="AB19" i="292"/>
  <c r="AA19" i="292"/>
  <c r="AF19" i="292" s="1"/>
  <c r="Y19" i="292"/>
  <c r="X19" i="292"/>
  <c r="W19" i="292"/>
  <c r="V19" i="292"/>
  <c r="Z19" i="292" s="1"/>
  <c r="U19" i="292"/>
  <c r="T19" i="292"/>
  <c r="S19" i="292"/>
  <c r="R19" i="292"/>
  <c r="Q19" i="292"/>
  <c r="O19" i="292"/>
  <c r="N19" i="292"/>
  <c r="M19" i="292"/>
  <c r="L19" i="292"/>
  <c r="K19" i="292"/>
  <c r="P19" i="292" s="1"/>
  <c r="AI18" i="292"/>
  <c r="AH18" i="292"/>
  <c r="AG18" i="292"/>
  <c r="AJ18" i="292" s="1"/>
  <c r="F18" i="292" s="1"/>
  <c r="AF18" i="292"/>
  <c r="AE18" i="292"/>
  <c r="AD18" i="292"/>
  <c r="AC18" i="292"/>
  <c r="AB18" i="292"/>
  <c r="AA18" i="292"/>
  <c r="Z18" i="292"/>
  <c r="Y18" i="292"/>
  <c r="X18" i="292"/>
  <c r="W18" i="292"/>
  <c r="V18" i="292"/>
  <c r="T18" i="292"/>
  <c r="S18" i="292"/>
  <c r="R18" i="292"/>
  <c r="Q18" i="292"/>
  <c r="U18" i="292" s="1"/>
  <c r="P18" i="292"/>
  <c r="O18" i="292"/>
  <c r="N18" i="292"/>
  <c r="M18" i="292"/>
  <c r="L18" i="292"/>
  <c r="K18" i="292"/>
  <c r="AJ17" i="292"/>
  <c r="F17" i="292" s="1"/>
  <c r="AI17" i="292"/>
  <c r="AH17" i="292"/>
  <c r="AG17" i="292"/>
  <c r="AE17" i="292"/>
  <c r="AD17" i="292"/>
  <c r="AC17" i="292"/>
  <c r="AB17" i="292"/>
  <c r="AA17" i="292"/>
  <c r="AF17" i="292" s="1"/>
  <c r="Y17" i="292"/>
  <c r="X17" i="292"/>
  <c r="W17" i="292"/>
  <c r="V17" i="292"/>
  <c r="Z17" i="292" s="1"/>
  <c r="T17" i="292"/>
  <c r="S17" i="292"/>
  <c r="R17" i="292"/>
  <c r="U17" i="292" s="1"/>
  <c r="Q17" i="292"/>
  <c r="O17" i="292"/>
  <c r="N17" i="292"/>
  <c r="M17" i="292"/>
  <c r="L17" i="292"/>
  <c r="K17" i="292"/>
  <c r="AI16" i="292"/>
  <c r="AH16" i="292"/>
  <c r="AJ16" i="292" s="1"/>
  <c r="F16" i="292" s="1"/>
  <c r="AG16" i="292"/>
  <c r="AE16" i="292"/>
  <c r="AD16" i="292"/>
  <c r="AC16" i="292"/>
  <c r="AB16" i="292"/>
  <c r="AF16" i="292" s="1"/>
  <c r="AA16" i="292"/>
  <c r="Y16" i="292"/>
  <c r="X16" i="292"/>
  <c r="W16" i="292"/>
  <c r="Z16" i="292" s="1"/>
  <c r="V16" i="292"/>
  <c r="T16" i="292"/>
  <c r="S16" i="292"/>
  <c r="R16" i="292"/>
  <c r="U16" i="292" s="1"/>
  <c r="Q16" i="292"/>
  <c r="P16" i="292"/>
  <c r="O16" i="292"/>
  <c r="N16" i="292"/>
  <c r="M16" i="292"/>
  <c r="L16" i="292"/>
  <c r="K16" i="292"/>
  <c r="AI15" i="292"/>
  <c r="AH15" i="292"/>
  <c r="AG15" i="292"/>
  <c r="AE15" i="292"/>
  <c r="AD15" i="292"/>
  <c r="AC15" i="292"/>
  <c r="AB15" i="292"/>
  <c r="AF15" i="292" s="1"/>
  <c r="AA15" i="292"/>
  <c r="Z15" i="292"/>
  <c r="Y15" i="292"/>
  <c r="X15" i="292"/>
  <c r="W15" i="292"/>
  <c r="V15" i="292"/>
  <c r="T15" i="292"/>
  <c r="S15" i="292"/>
  <c r="R15" i="292"/>
  <c r="Q15" i="292"/>
  <c r="O15" i="292"/>
  <c r="N15" i="292"/>
  <c r="M15" i="292"/>
  <c r="L15" i="292"/>
  <c r="P15" i="292" s="1"/>
  <c r="K15" i="292"/>
  <c r="AI14" i="292"/>
  <c r="AH14" i="292"/>
  <c r="AJ14" i="292" s="1"/>
  <c r="F14" i="292" s="1"/>
  <c r="AG14" i="292"/>
  <c r="AE14" i="292"/>
  <c r="AD14" i="292"/>
  <c r="AC14" i="292"/>
  <c r="AF14" i="292" s="1"/>
  <c r="AB14" i="292"/>
  <c r="AA14" i="292"/>
  <c r="Y14" i="292"/>
  <c r="X14" i="292"/>
  <c r="W14" i="292"/>
  <c r="V14" i="292"/>
  <c r="U14" i="292"/>
  <c r="T14" i="292"/>
  <c r="S14" i="292"/>
  <c r="R14" i="292"/>
  <c r="Q14" i="292"/>
  <c r="O14" i="292"/>
  <c r="N14" i="292"/>
  <c r="M14" i="292"/>
  <c r="L14" i="292"/>
  <c r="K14" i="292"/>
  <c r="AJ13" i="292"/>
  <c r="F13" i="292" s="1"/>
  <c r="AI13" i="292"/>
  <c r="AH13" i="292"/>
  <c r="AG13" i="292"/>
  <c r="AF13" i="292"/>
  <c r="AE13" i="292"/>
  <c r="AD13" i="292"/>
  <c r="AC13" i="292"/>
  <c r="AB13" i="292"/>
  <c r="AA13" i="292"/>
  <c r="Y13" i="292"/>
  <c r="X13" i="292"/>
  <c r="W13" i="292"/>
  <c r="Z13" i="292" s="1"/>
  <c r="V13" i="292"/>
  <c r="T13" i="292"/>
  <c r="S13" i="292"/>
  <c r="R13" i="292"/>
  <c r="U13" i="292" s="1"/>
  <c r="Q13" i="292"/>
  <c r="P13" i="292"/>
  <c r="O13" i="292"/>
  <c r="N13" i="292"/>
  <c r="M13" i="292"/>
  <c r="L13" i="292"/>
  <c r="K13" i="292"/>
  <c r="AI12" i="292"/>
  <c r="AH12" i="292"/>
  <c r="AJ12" i="292" s="1"/>
  <c r="F12" i="292" s="1"/>
  <c r="AG12" i="292"/>
  <c r="AE12" i="292"/>
  <c r="AD12" i="292"/>
  <c r="AC12" i="292"/>
  <c r="AB12" i="292"/>
  <c r="AA12" i="292"/>
  <c r="Y12" i="292"/>
  <c r="X12" i="292"/>
  <c r="Z12" i="292" s="1"/>
  <c r="W12" i="292"/>
  <c r="V12" i="292"/>
  <c r="T12" i="292"/>
  <c r="S12" i="292"/>
  <c r="R12" i="292"/>
  <c r="Q12" i="292"/>
  <c r="O12" i="292"/>
  <c r="N12" i="292"/>
  <c r="M12" i="292"/>
  <c r="L12" i="292"/>
  <c r="K12" i="292"/>
  <c r="AI11" i="292"/>
  <c r="AH11" i="292"/>
  <c r="AJ11" i="292" s="1"/>
  <c r="F11" i="292" s="1"/>
  <c r="AG11" i="292"/>
  <c r="AE11" i="292"/>
  <c r="AD11" i="292"/>
  <c r="AC11" i="292"/>
  <c r="AB11" i="292"/>
  <c r="AF11" i="292" s="1"/>
  <c r="AA11" i="292"/>
  <c r="Y11" i="292"/>
  <c r="X11" i="292"/>
  <c r="W11" i="292"/>
  <c r="Z11" i="292" s="1"/>
  <c r="V11" i="292"/>
  <c r="T11" i="292"/>
  <c r="S11" i="292"/>
  <c r="R11" i="292"/>
  <c r="U11" i="292" s="1"/>
  <c r="Q11" i="292"/>
  <c r="O11" i="292"/>
  <c r="N11" i="292"/>
  <c r="M11" i="292"/>
  <c r="L11" i="292"/>
  <c r="P11" i="292" s="1"/>
  <c r="K11" i="292"/>
  <c r="AI10" i="292"/>
  <c r="AH10" i="292"/>
  <c r="AJ10" i="292" s="1"/>
  <c r="F10" i="292" s="1"/>
  <c r="AG10" i="292"/>
  <c r="AF10" i="292"/>
  <c r="AE10" i="292"/>
  <c r="AD10" i="292"/>
  <c r="AC10" i="292"/>
  <c r="AB10" i="292"/>
  <c r="AA10" i="292"/>
  <c r="Y10" i="292"/>
  <c r="X10" i="292"/>
  <c r="Z10" i="292" s="1"/>
  <c r="W10" i="292"/>
  <c r="V10" i="292"/>
  <c r="T10" i="292"/>
  <c r="S10" i="292"/>
  <c r="U10" i="292" s="1"/>
  <c r="R10" i="292"/>
  <c r="Q10" i="292"/>
  <c r="O10" i="292"/>
  <c r="N10" i="292"/>
  <c r="M10" i="292"/>
  <c r="P10" i="292" s="1"/>
  <c r="L10" i="292"/>
  <c r="K10" i="292"/>
  <c r="AI9" i="292"/>
  <c r="AH9" i="292"/>
  <c r="AG9" i="292"/>
  <c r="AJ9" i="292" s="1"/>
  <c r="F9" i="292" s="1"/>
  <c r="AE9" i="292"/>
  <c r="AD9" i="292"/>
  <c r="AC9" i="292"/>
  <c r="AB9" i="292"/>
  <c r="AA9" i="292"/>
  <c r="AF9" i="292" s="1"/>
  <c r="Y9" i="292"/>
  <c r="X9" i="292"/>
  <c r="W9" i="292"/>
  <c r="V9" i="292"/>
  <c r="Z9" i="292" s="1"/>
  <c r="T9" i="292"/>
  <c r="S9" i="292"/>
  <c r="R9" i="292"/>
  <c r="Q9" i="292"/>
  <c r="U9" i="292" s="1"/>
  <c r="O9" i="292"/>
  <c r="N9" i="292"/>
  <c r="M9" i="292"/>
  <c r="L9" i="292"/>
  <c r="K9" i="292"/>
  <c r="P9" i="292" s="1"/>
  <c r="AJ8" i="292"/>
  <c r="F8" i="292" s="1"/>
  <c r="AI8" i="292"/>
  <c r="AH8" i="292"/>
  <c r="AG8" i="292"/>
  <c r="AE8" i="292"/>
  <c r="AD8" i="292"/>
  <c r="AC8" i="292"/>
  <c r="AB8" i="292"/>
  <c r="AA8" i="292"/>
  <c r="Y8" i="292"/>
  <c r="X8" i="292"/>
  <c r="W8" i="292"/>
  <c r="V8" i="292"/>
  <c r="T8" i="292"/>
  <c r="S8" i="292"/>
  <c r="R8" i="292"/>
  <c r="Q8" i="292"/>
  <c r="O8" i="292"/>
  <c r="N8" i="292"/>
  <c r="M8" i="292"/>
  <c r="L8" i="292"/>
  <c r="K8" i="292"/>
  <c r="AI7" i="292"/>
  <c r="AH7" i="292"/>
  <c r="AJ7" i="292" s="1"/>
  <c r="F7" i="292" s="1"/>
  <c r="AG7" i="292"/>
  <c r="AE7" i="292"/>
  <c r="AD7" i="292"/>
  <c r="AC7" i="292"/>
  <c r="AB7" i="292"/>
  <c r="AF7" i="292" s="1"/>
  <c r="AA7" i="292"/>
  <c r="Z7" i="292"/>
  <c r="Y7" i="292"/>
  <c r="X7" i="292"/>
  <c r="W7" i="292"/>
  <c r="V7" i="292"/>
  <c r="T7" i="292"/>
  <c r="S7" i="292"/>
  <c r="R7" i="292"/>
  <c r="Q7" i="292"/>
  <c r="P7" i="292"/>
  <c r="O7" i="292"/>
  <c r="N7" i="292"/>
  <c r="M7" i="292"/>
  <c r="L7" i="292"/>
  <c r="K7" i="292"/>
  <c r="AI6" i="292"/>
  <c r="AH6" i="292"/>
  <c r="AJ6" i="292" s="1"/>
  <c r="F6" i="292" s="1"/>
  <c r="AG6" i="292"/>
  <c r="AE6" i="292"/>
  <c r="AD6" i="292"/>
  <c r="AC6" i="292"/>
  <c r="AF6" i="292" s="1"/>
  <c r="AB6" i="292"/>
  <c r="AA6" i="292"/>
  <c r="Y6" i="292"/>
  <c r="X6" i="292"/>
  <c r="W6" i="292"/>
  <c r="Z6" i="292" s="1"/>
  <c r="V6" i="292"/>
  <c r="T6" i="292"/>
  <c r="S6" i="292"/>
  <c r="R6" i="292"/>
  <c r="U6" i="292" s="1"/>
  <c r="Q6" i="292"/>
  <c r="O6" i="292"/>
  <c r="N6" i="292"/>
  <c r="M6" i="292"/>
  <c r="L6" i="292"/>
  <c r="K6" i="292"/>
  <c r="AI5" i="292"/>
  <c r="AH5" i="292"/>
  <c r="AJ5" i="292" s="1"/>
  <c r="F5" i="292" s="1"/>
  <c r="AG5" i="292"/>
  <c r="AE5" i="292"/>
  <c r="AD5" i="292"/>
  <c r="AC5" i="292"/>
  <c r="AB5" i="292"/>
  <c r="AF5" i="292" s="1"/>
  <c r="AA5" i="292"/>
  <c r="Y5" i="292"/>
  <c r="X5" i="292"/>
  <c r="Z5" i="292" s="1"/>
  <c r="W5" i="292"/>
  <c r="V5" i="292"/>
  <c r="T5" i="292"/>
  <c r="S5" i="292"/>
  <c r="R5" i="292"/>
  <c r="U5" i="292" s="1"/>
  <c r="Q5" i="292"/>
  <c r="O5" i="292"/>
  <c r="N5" i="292"/>
  <c r="M5" i="292"/>
  <c r="L5" i="292"/>
  <c r="P5" i="292" s="1"/>
  <c r="K5" i="292"/>
  <c r="AI4" i="292"/>
  <c r="AH4" i="292"/>
  <c r="AJ4" i="292" s="1"/>
  <c r="F4" i="292" s="1"/>
  <c r="AG4" i="292"/>
  <c r="AE4" i="292"/>
  <c r="AD4" i="292"/>
  <c r="AC4" i="292"/>
  <c r="AF4" i="292" s="1"/>
  <c r="AB4" i="292"/>
  <c r="AA4" i="292"/>
  <c r="Z4" i="292"/>
  <c r="Y4" i="292"/>
  <c r="X4" i="292"/>
  <c r="W4" i="292"/>
  <c r="V4" i="292"/>
  <c r="T4" i="292"/>
  <c r="S4" i="292"/>
  <c r="U4" i="292" s="1"/>
  <c r="R4" i="292"/>
  <c r="Q4" i="292"/>
  <c r="P4" i="292"/>
  <c r="O4" i="292"/>
  <c r="N4" i="292"/>
  <c r="M4" i="292"/>
  <c r="L4" i="292"/>
  <c r="K4" i="292"/>
  <c r="E54" i="291"/>
  <c r="E55" i="291" s="1"/>
  <c r="D54" i="291"/>
  <c r="D56" i="291" s="1"/>
  <c r="C54" i="291"/>
  <c r="G54" i="291" s="1"/>
  <c r="E47" i="291"/>
  <c r="E49" i="291" s="1"/>
  <c r="D47" i="291"/>
  <c r="AJ43" i="291"/>
  <c r="AI43" i="291"/>
  <c r="AH43" i="291"/>
  <c r="AG43" i="291"/>
  <c r="AF43" i="291"/>
  <c r="AE43" i="291"/>
  <c r="AD43" i="291"/>
  <c r="AC43" i="291"/>
  <c r="AB43" i="291"/>
  <c r="AA43" i="291"/>
  <c r="Z43" i="291"/>
  <c r="Y43" i="291"/>
  <c r="X43" i="291"/>
  <c r="W43" i="291"/>
  <c r="V43" i="291"/>
  <c r="U43" i="291"/>
  <c r="T43" i="291"/>
  <c r="S43" i="291"/>
  <c r="R43" i="291"/>
  <c r="Q43" i="291"/>
  <c r="P43" i="291"/>
  <c r="O43" i="291"/>
  <c r="N43" i="291"/>
  <c r="M43" i="291"/>
  <c r="L43" i="291"/>
  <c r="K43" i="291"/>
  <c r="F43" i="291"/>
  <c r="AJ42" i="291"/>
  <c r="AI42" i="291"/>
  <c r="AH42" i="291"/>
  <c r="AG42" i="291"/>
  <c r="AF42" i="291"/>
  <c r="AE42" i="291"/>
  <c r="AD42" i="291"/>
  <c r="AC42" i="291"/>
  <c r="AB42" i="291"/>
  <c r="AA42" i="291"/>
  <c r="Z42" i="291"/>
  <c r="Y42" i="291"/>
  <c r="X42" i="291"/>
  <c r="W42" i="291"/>
  <c r="V42" i="291"/>
  <c r="U42" i="291"/>
  <c r="T42" i="291"/>
  <c r="S42" i="291"/>
  <c r="R42" i="291"/>
  <c r="Q42" i="291"/>
  <c r="P42" i="291"/>
  <c r="O42" i="291"/>
  <c r="N42" i="291"/>
  <c r="M42" i="291"/>
  <c r="L42" i="291"/>
  <c r="K42" i="291"/>
  <c r="F42" i="291"/>
  <c r="AJ41" i="291"/>
  <c r="AI41" i="291"/>
  <c r="AH41" i="291"/>
  <c r="AG41" i="291"/>
  <c r="AF41" i="291"/>
  <c r="AE41" i="291"/>
  <c r="AD41" i="291"/>
  <c r="AC41" i="291"/>
  <c r="AB41" i="291"/>
  <c r="AA41" i="291"/>
  <c r="Z41" i="291"/>
  <c r="Y41" i="291"/>
  <c r="X41" i="291"/>
  <c r="W41" i="291"/>
  <c r="V41" i="291"/>
  <c r="U41" i="291"/>
  <c r="T41" i="291"/>
  <c r="S41" i="291"/>
  <c r="R41" i="291"/>
  <c r="Q41" i="291"/>
  <c r="P41" i="291"/>
  <c r="O41" i="291"/>
  <c r="N41" i="291"/>
  <c r="M41" i="291"/>
  <c r="L41" i="291"/>
  <c r="K41" i="291"/>
  <c r="F41" i="291"/>
  <c r="AJ40" i="291"/>
  <c r="AI40" i="291"/>
  <c r="AH40" i="291"/>
  <c r="AG40" i="291"/>
  <c r="AF40" i="291"/>
  <c r="AE40" i="291"/>
  <c r="AD40" i="291"/>
  <c r="AC40" i="291"/>
  <c r="AB40" i="291"/>
  <c r="AA40" i="291"/>
  <c r="Z40" i="291"/>
  <c r="Y40" i="291"/>
  <c r="X40" i="291"/>
  <c r="W40" i="291"/>
  <c r="V40" i="291"/>
  <c r="U40" i="291"/>
  <c r="T40" i="291"/>
  <c r="S40" i="291"/>
  <c r="R40" i="291"/>
  <c r="Q40" i="291"/>
  <c r="P40" i="291"/>
  <c r="O40" i="291"/>
  <c r="N40" i="291"/>
  <c r="M40" i="291"/>
  <c r="L40" i="291"/>
  <c r="K40" i="291"/>
  <c r="F40" i="291"/>
  <c r="AJ39" i="291"/>
  <c r="AI39" i="291"/>
  <c r="AH39" i="291"/>
  <c r="AG39" i="291"/>
  <c r="AF39" i="291"/>
  <c r="AE39" i="291"/>
  <c r="AD39" i="291"/>
  <c r="AC39" i="291"/>
  <c r="AB39" i="291"/>
  <c r="AA39" i="291"/>
  <c r="Z39" i="291"/>
  <c r="Y39" i="291"/>
  <c r="X39" i="291"/>
  <c r="W39" i="291"/>
  <c r="V39" i="291"/>
  <c r="U39" i="291"/>
  <c r="T39" i="291"/>
  <c r="S39" i="291"/>
  <c r="R39" i="291"/>
  <c r="Q39" i="291"/>
  <c r="P39" i="291"/>
  <c r="O39" i="291"/>
  <c r="N39" i="291"/>
  <c r="M39" i="291"/>
  <c r="L39" i="291"/>
  <c r="K39" i="291"/>
  <c r="F39" i="291"/>
  <c r="AJ38" i="291"/>
  <c r="AI38" i="291"/>
  <c r="AH38" i="291"/>
  <c r="AG38" i="291"/>
  <c r="AF38" i="291"/>
  <c r="AE38" i="291"/>
  <c r="AD38" i="291"/>
  <c r="AC38" i="291"/>
  <c r="AB38" i="291"/>
  <c r="AA38" i="291"/>
  <c r="Z38" i="291"/>
  <c r="Y38" i="291"/>
  <c r="X38" i="291"/>
  <c r="W38" i="291"/>
  <c r="V38" i="291"/>
  <c r="U38" i="291"/>
  <c r="T38" i="291"/>
  <c r="S38" i="291"/>
  <c r="R38" i="291"/>
  <c r="Q38" i="291"/>
  <c r="P38" i="291"/>
  <c r="O38" i="291"/>
  <c r="N38" i="291"/>
  <c r="M38" i="291"/>
  <c r="L38" i="291"/>
  <c r="K38" i="291"/>
  <c r="F38" i="291"/>
  <c r="AJ37" i="291"/>
  <c r="AI37" i="291"/>
  <c r="AH37" i="291"/>
  <c r="AG37" i="291"/>
  <c r="AF37" i="291"/>
  <c r="AE37" i="291"/>
  <c r="AD37" i="291"/>
  <c r="AC37" i="291"/>
  <c r="AB37" i="291"/>
  <c r="AA37" i="291"/>
  <c r="Z37" i="291"/>
  <c r="Y37" i="291"/>
  <c r="X37" i="291"/>
  <c r="W37" i="291"/>
  <c r="V37" i="291"/>
  <c r="U37" i="291"/>
  <c r="T37" i="291"/>
  <c r="S37" i="291"/>
  <c r="R37" i="291"/>
  <c r="Q37" i="291"/>
  <c r="P37" i="291"/>
  <c r="O37" i="291"/>
  <c r="N37" i="291"/>
  <c r="M37" i="291"/>
  <c r="L37" i="291"/>
  <c r="K37" i="291"/>
  <c r="F37" i="291"/>
  <c r="AJ36" i="291"/>
  <c r="AI36" i="291"/>
  <c r="AH36" i="291"/>
  <c r="AG36" i="291"/>
  <c r="AF36" i="291"/>
  <c r="AE36" i="291"/>
  <c r="AD36" i="291"/>
  <c r="AC36" i="291"/>
  <c r="AB36" i="291"/>
  <c r="AA36" i="291"/>
  <c r="Z36" i="291"/>
  <c r="Y36" i="291"/>
  <c r="X36" i="291"/>
  <c r="W36" i="291"/>
  <c r="V36" i="291"/>
  <c r="U36" i="291"/>
  <c r="T36" i="291"/>
  <c r="S36" i="291"/>
  <c r="R36" i="291"/>
  <c r="Q36" i="291"/>
  <c r="P36" i="291"/>
  <c r="O36" i="291"/>
  <c r="N36" i="291"/>
  <c r="M36" i="291"/>
  <c r="L36" i="291"/>
  <c r="K36" i="291"/>
  <c r="F36" i="291"/>
  <c r="AJ35" i="291"/>
  <c r="AI35" i="291"/>
  <c r="AH35" i="291"/>
  <c r="AG35" i="291"/>
  <c r="AF35" i="291"/>
  <c r="AE35" i="291"/>
  <c r="AD35" i="291"/>
  <c r="AC35" i="291"/>
  <c r="AB35" i="291"/>
  <c r="AA35" i="291"/>
  <c r="Z35" i="291"/>
  <c r="Y35" i="291"/>
  <c r="X35" i="291"/>
  <c r="W35" i="291"/>
  <c r="V35" i="291"/>
  <c r="U35" i="291"/>
  <c r="T35" i="291"/>
  <c r="S35" i="291"/>
  <c r="R35" i="291"/>
  <c r="Q35" i="291"/>
  <c r="P35" i="291"/>
  <c r="O35" i="291"/>
  <c r="N35" i="291"/>
  <c r="M35" i="291"/>
  <c r="L35" i="291"/>
  <c r="K35" i="291"/>
  <c r="F35" i="291"/>
  <c r="AJ34" i="291"/>
  <c r="AI34" i="291"/>
  <c r="AH34" i="291"/>
  <c r="AG34" i="291"/>
  <c r="AF34" i="291"/>
  <c r="AE34" i="291"/>
  <c r="AD34" i="291"/>
  <c r="AC34" i="291"/>
  <c r="AB34" i="291"/>
  <c r="AA34" i="291"/>
  <c r="Z34" i="291"/>
  <c r="Y34" i="291"/>
  <c r="X34" i="291"/>
  <c r="W34" i="291"/>
  <c r="V34" i="291"/>
  <c r="U34" i="291"/>
  <c r="T34" i="291"/>
  <c r="S34" i="291"/>
  <c r="R34" i="291"/>
  <c r="Q34" i="291"/>
  <c r="P34" i="291"/>
  <c r="O34" i="291"/>
  <c r="N34" i="291"/>
  <c r="M34" i="291"/>
  <c r="L34" i="291"/>
  <c r="K34" i="291"/>
  <c r="F34" i="291"/>
  <c r="AJ33" i="291"/>
  <c r="AI33" i="291"/>
  <c r="AH33" i="291"/>
  <c r="AG33" i="291"/>
  <c r="AF33" i="291"/>
  <c r="AE33" i="291"/>
  <c r="AD33" i="291"/>
  <c r="AC33" i="291"/>
  <c r="AB33" i="291"/>
  <c r="AA33" i="291"/>
  <c r="Z33" i="291"/>
  <c r="Y33" i="291"/>
  <c r="X33" i="291"/>
  <c r="W33" i="291"/>
  <c r="V33" i="291"/>
  <c r="U33" i="291"/>
  <c r="T33" i="291"/>
  <c r="S33" i="291"/>
  <c r="R33" i="291"/>
  <c r="Q33" i="291"/>
  <c r="P33" i="291"/>
  <c r="O33" i="291"/>
  <c r="N33" i="291"/>
  <c r="M33" i="291"/>
  <c r="L33" i="291"/>
  <c r="K33" i="291"/>
  <c r="F33" i="291"/>
  <c r="AJ32" i="291"/>
  <c r="AI32" i="291"/>
  <c r="AH32" i="291"/>
  <c r="AG32" i="291"/>
  <c r="AF32" i="291"/>
  <c r="AE32" i="291"/>
  <c r="AD32" i="291"/>
  <c r="AC32" i="291"/>
  <c r="AB32" i="291"/>
  <c r="AA32" i="291"/>
  <c r="Z32" i="291"/>
  <c r="Y32" i="291"/>
  <c r="X32" i="291"/>
  <c r="W32" i="291"/>
  <c r="V32" i="291"/>
  <c r="U32" i="291"/>
  <c r="T32" i="291"/>
  <c r="S32" i="291"/>
  <c r="R32" i="291"/>
  <c r="Q32" i="291"/>
  <c r="P32" i="291"/>
  <c r="O32" i="291"/>
  <c r="N32" i="291"/>
  <c r="M32" i="291"/>
  <c r="L32" i="291"/>
  <c r="K32" i="291"/>
  <c r="F32" i="291"/>
  <c r="AJ31" i="291"/>
  <c r="AI31" i="291"/>
  <c r="AH31" i="291"/>
  <c r="AG31" i="291"/>
  <c r="AF31" i="291"/>
  <c r="AE31" i="291"/>
  <c r="AD31" i="291"/>
  <c r="AC31" i="291"/>
  <c r="AB31" i="291"/>
  <c r="AA31" i="291"/>
  <c r="Z31" i="291"/>
  <c r="Y31" i="291"/>
  <c r="X31" i="291"/>
  <c r="W31" i="291"/>
  <c r="V31" i="291"/>
  <c r="U31" i="291"/>
  <c r="T31" i="291"/>
  <c r="S31" i="291"/>
  <c r="R31" i="291"/>
  <c r="Q31" i="291"/>
  <c r="P31" i="291"/>
  <c r="O31" i="291"/>
  <c r="N31" i="291"/>
  <c r="M31" i="291"/>
  <c r="L31" i="291"/>
  <c r="K31" i="291"/>
  <c r="F31" i="291"/>
  <c r="AJ30" i="291"/>
  <c r="AI30" i="291"/>
  <c r="AH30" i="291"/>
  <c r="AG30" i="291"/>
  <c r="AF30" i="291"/>
  <c r="AE30" i="291"/>
  <c r="AD30" i="291"/>
  <c r="AC30" i="291"/>
  <c r="AB30" i="291"/>
  <c r="AA30" i="291"/>
  <c r="Z30" i="291"/>
  <c r="Y30" i="291"/>
  <c r="X30" i="291"/>
  <c r="W30" i="291"/>
  <c r="V30" i="291"/>
  <c r="U30" i="291"/>
  <c r="T30" i="291"/>
  <c r="S30" i="291"/>
  <c r="R30" i="291"/>
  <c r="Q30" i="291"/>
  <c r="P30" i="291"/>
  <c r="O30" i="291"/>
  <c r="N30" i="291"/>
  <c r="M30" i="291"/>
  <c r="L30" i="291"/>
  <c r="K30" i="291"/>
  <c r="F30" i="291"/>
  <c r="AJ29" i="291"/>
  <c r="AI29" i="291"/>
  <c r="AH29" i="291"/>
  <c r="AG29" i="291"/>
  <c r="AF29" i="291"/>
  <c r="AE29" i="291"/>
  <c r="AD29" i="291"/>
  <c r="AC29" i="291"/>
  <c r="AB29" i="291"/>
  <c r="AA29" i="291"/>
  <c r="Z29" i="291"/>
  <c r="Y29" i="291"/>
  <c r="X29" i="291"/>
  <c r="W29" i="291"/>
  <c r="V29" i="291"/>
  <c r="U29" i="291"/>
  <c r="T29" i="291"/>
  <c r="S29" i="291"/>
  <c r="R29" i="291"/>
  <c r="Q29" i="291"/>
  <c r="P29" i="291"/>
  <c r="O29" i="291"/>
  <c r="N29" i="291"/>
  <c r="M29" i="291"/>
  <c r="L29" i="291"/>
  <c r="K29" i="291"/>
  <c r="F29" i="291"/>
  <c r="AJ28" i="291"/>
  <c r="AI28" i="291"/>
  <c r="AH28" i="291"/>
  <c r="AG28" i="291"/>
  <c r="AF28" i="291"/>
  <c r="AE28" i="291"/>
  <c r="AD28" i="291"/>
  <c r="AC28" i="291"/>
  <c r="AB28" i="291"/>
  <c r="AA28" i="291"/>
  <c r="Z28" i="291"/>
  <c r="Y28" i="291"/>
  <c r="X28" i="291"/>
  <c r="W28" i="291"/>
  <c r="V28" i="291"/>
  <c r="U28" i="291"/>
  <c r="T28" i="291"/>
  <c r="S28" i="291"/>
  <c r="R28" i="291"/>
  <c r="Q28" i="291"/>
  <c r="P28" i="291"/>
  <c r="O28" i="291"/>
  <c r="N28" i="291"/>
  <c r="M28" i="291"/>
  <c r="L28" i="291"/>
  <c r="K28" i="291"/>
  <c r="F28" i="291"/>
  <c r="AJ27" i="291"/>
  <c r="AI27" i="291"/>
  <c r="AH27" i="291"/>
  <c r="AG27" i="291"/>
  <c r="AF27" i="291"/>
  <c r="AE27" i="291"/>
  <c r="AD27" i="291"/>
  <c r="AC27" i="291"/>
  <c r="AB27" i="291"/>
  <c r="AA27" i="291"/>
  <c r="Z27" i="291"/>
  <c r="Y27" i="291"/>
  <c r="X27" i="291"/>
  <c r="W27" i="291"/>
  <c r="V27" i="291"/>
  <c r="U27" i="291"/>
  <c r="T27" i="291"/>
  <c r="S27" i="291"/>
  <c r="R27" i="291"/>
  <c r="Q27" i="291"/>
  <c r="P27" i="291"/>
  <c r="O27" i="291"/>
  <c r="N27" i="291"/>
  <c r="M27" i="291"/>
  <c r="L27" i="291"/>
  <c r="K27" i="291"/>
  <c r="F27" i="291"/>
  <c r="AJ26" i="291"/>
  <c r="AI26" i="291"/>
  <c r="AH26" i="291"/>
  <c r="AG26" i="291"/>
  <c r="AF26" i="291"/>
  <c r="AE26" i="291"/>
  <c r="AD26" i="291"/>
  <c r="AC26" i="291"/>
  <c r="AB26" i="291"/>
  <c r="AA26" i="291"/>
  <c r="Z26" i="291"/>
  <c r="Y26" i="291"/>
  <c r="X26" i="291"/>
  <c r="W26" i="291"/>
  <c r="V26" i="291"/>
  <c r="U26" i="291"/>
  <c r="T26" i="291"/>
  <c r="S26" i="291"/>
  <c r="R26" i="291"/>
  <c r="Q26" i="291"/>
  <c r="P26" i="291"/>
  <c r="O26" i="291"/>
  <c r="N26" i="291"/>
  <c r="M26" i="291"/>
  <c r="L26" i="291"/>
  <c r="K26" i="291"/>
  <c r="F26" i="291"/>
  <c r="AJ25" i="291"/>
  <c r="AI25" i="291"/>
  <c r="AH25" i="291"/>
  <c r="AG25" i="291"/>
  <c r="AF25" i="291"/>
  <c r="AE25" i="291"/>
  <c r="AD25" i="291"/>
  <c r="AC25" i="291"/>
  <c r="AB25" i="291"/>
  <c r="AA25" i="291"/>
  <c r="Z25" i="291"/>
  <c r="Y25" i="291"/>
  <c r="X25" i="291"/>
  <c r="W25" i="291"/>
  <c r="V25" i="291"/>
  <c r="U25" i="291"/>
  <c r="T25" i="291"/>
  <c r="S25" i="291"/>
  <c r="R25" i="291"/>
  <c r="Q25" i="291"/>
  <c r="P25" i="291"/>
  <c r="O25" i="291"/>
  <c r="N25" i="291"/>
  <c r="M25" i="291"/>
  <c r="L25" i="291"/>
  <c r="K25" i="291"/>
  <c r="F25" i="291"/>
  <c r="AJ24" i="291"/>
  <c r="AI24" i="291"/>
  <c r="AH24" i="291"/>
  <c r="AG24" i="291"/>
  <c r="AF24" i="291"/>
  <c r="AE24" i="291"/>
  <c r="AD24" i="291"/>
  <c r="AC24" i="291"/>
  <c r="AB24" i="291"/>
  <c r="AA24" i="291"/>
  <c r="Z24" i="291"/>
  <c r="Y24" i="291"/>
  <c r="X24" i="291"/>
  <c r="W24" i="291"/>
  <c r="V24" i="291"/>
  <c r="U24" i="291"/>
  <c r="T24" i="291"/>
  <c r="S24" i="291"/>
  <c r="R24" i="291"/>
  <c r="Q24" i="291"/>
  <c r="P24" i="291"/>
  <c r="O24" i="291"/>
  <c r="N24" i="291"/>
  <c r="M24" i="291"/>
  <c r="L24" i="291"/>
  <c r="K24" i="291"/>
  <c r="F24" i="291"/>
  <c r="AI23" i="291"/>
  <c r="AH23" i="291"/>
  <c r="AG23" i="291"/>
  <c r="AJ23" i="291" s="1"/>
  <c r="F23" i="291" s="1"/>
  <c r="AF23" i="291"/>
  <c r="AE23" i="291"/>
  <c r="AD23" i="291"/>
  <c r="AC23" i="291"/>
  <c r="AB23" i="291"/>
  <c r="AA23" i="291"/>
  <c r="Y23" i="291"/>
  <c r="X23" i="291"/>
  <c r="W23" i="291"/>
  <c r="V23" i="291"/>
  <c r="Z23" i="291" s="1"/>
  <c r="T23" i="291"/>
  <c r="S23" i="291"/>
  <c r="R23" i="291"/>
  <c r="Q23" i="291"/>
  <c r="U23" i="291" s="1"/>
  <c r="O23" i="291"/>
  <c r="N23" i="291"/>
  <c r="M23" i="291"/>
  <c r="L23" i="291"/>
  <c r="K23" i="291"/>
  <c r="P23" i="291" s="1"/>
  <c r="AI22" i="291"/>
  <c r="AH22" i="291"/>
  <c r="AG22" i="291"/>
  <c r="AJ22" i="291" s="1"/>
  <c r="AE22" i="291"/>
  <c r="AD22" i="291"/>
  <c r="AC22" i="291"/>
  <c r="AB22" i="291"/>
  <c r="AA22" i="291"/>
  <c r="AF22" i="291" s="1"/>
  <c r="Y22" i="291"/>
  <c r="X22" i="291"/>
  <c r="W22" i="291"/>
  <c r="V22" i="291"/>
  <c r="Z22" i="291" s="1"/>
  <c r="F22" i="291" s="1"/>
  <c r="T22" i="291"/>
  <c r="S22" i="291"/>
  <c r="R22" i="291"/>
  <c r="Q22" i="291"/>
  <c r="U22" i="291" s="1"/>
  <c r="O22" i="291"/>
  <c r="N22" i="291"/>
  <c r="M22" i="291"/>
  <c r="L22" i="291"/>
  <c r="K22" i="291"/>
  <c r="P22" i="291" s="1"/>
  <c r="AI21" i="291"/>
  <c r="AH21" i="291"/>
  <c r="AJ21" i="291" s="1"/>
  <c r="AG21" i="291"/>
  <c r="AE21" i="291"/>
  <c r="AD21" i="291"/>
  <c r="AC21" i="291"/>
  <c r="AF21" i="291" s="1"/>
  <c r="AB21" i="291"/>
  <c r="AA21" i="291"/>
  <c r="Z21" i="291"/>
  <c r="F21" i="291" s="1"/>
  <c r="Y21" i="291"/>
  <c r="X21" i="291"/>
  <c r="W21" i="291"/>
  <c r="V21" i="291"/>
  <c r="T21" i="291"/>
  <c r="S21" i="291"/>
  <c r="U21" i="291" s="1"/>
  <c r="R21" i="291"/>
  <c r="Q21" i="291"/>
  <c r="O21" i="291"/>
  <c r="N21" i="291"/>
  <c r="M21" i="291"/>
  <c r="P21" i="291" s="1"/>
  <c r="L21" i="291"/>
  <c r="K21" i="291"/>
  <c r="AI20" i="291"/>
  <c r="AH20" i="291"/>
  <c r="AJ20" i="291" s="1"/>
  <c r="AG20" i="291"/>
  <c r="AE20" i="291"/>
  <c r="AD20" i="291"/>
  <c r="AC20" i="291"/>
  <c r="AB20" i="291"/>
  <c r="AF20" i="291" s="1"/>
  <c r="AA20" i="291"/>
  <c r="Y20" i="291"/>
  <c r="X20" i="291"/>
  <c r="W20" i="291"/>
  <c r="Z20" i="291" s="1"/>
  <c r="F20" i="291" s="1"/>
  <c r="V20" i="291"/>
  <c r="T20" i="291"/>
  <c r="S20" i="291"/>
  <c r="R20" i="291"/>
  <c r="U20" i="291" s="1"/>
  <c r="Q20" i="291"/>
  <c r="O20" i="291"/>
  <c r="N20" i="291"/>
  <c r="M20" i="291"/>
  <c r="L20" i="291"/>
  <c r="P20" i="291" s="1"/>
  <c r="K20" i="291"/>
  <c r="AI19" i="291"/>
  <c r="AH19" i="291"/>
  <c r="AJ19" i="291" s="1"/>
  <c r="AG19" i="291"/>
  <c r="AE19" i="291"/>
  <c r="AD19" i="291"/>
  <c r="AC19" i="291"/>
  <c r="AB19" i="291"/>
  <c r="AF19" i="291" s="1"/>
  <c r="AA19" i="291"/>
  <c r="Y19" i="291"/>
  <c r="X19" i="291"/>
  <c r="W19" i="291"/>
  <c r="Z19" i="291" s="1"/>
  <c r="F19" i="291" s="1"/>
  <c r="V19" i="291"/>
  <c r="U19" i="291"/>
  <c r="T19" i="291"/>
  <c r="S19" i="291"/>
  <c r="R19" i="291"/>
  <c r="Q19" i="291"/>
  <c r="O19" i="291"/>
  <c r="N19" i="291"/>
  <c r="M19" i="291"/>
  <c r="L19" i="291"/>
  <c r="P19" i="291" s="1"/>
  <c r="K19" i="291"/>
  <c r="AI18" i="291"/>
  <c r="AH18" i="291"/>
  <c r="AG18" i="291"/>
  <c r="AJ18" i="291" s="1"/>
  <c r="AE18" i="291"/>
  <c r="AD18" i="291"/>
  <c r="AC18" i="291"/>
  <c r="AB18" i="291"/>
  <c r="AA18" i="291"/>
  <c r="AF18" i="291" s="1"/>
  <c r="Y18" i="291"/>
  <c r="X18" i="291"/>
  <c r="W18" i="291"/>
  <c r="V18" i="291"/>
  <c r="Z18" i="291" s="1"/>
  <c r="F18" i="291" s="1"/>
  <c r="T18" i="291"/>
  <c r="S18" i="291"/>
  <c r="R18" i="291"/>
  <c r="Q18" i="291"/>
  <c r="U18" i="291" s="1"/>
  <c r="O18" i="291"/>
  <c r="N18" i="291"/>
  <c r="M18" i="291"/>
  <c r="L18" i="291"/>
  <c r="K18" i="291"/>
  <c r="P18" i="291" s="1"/>
  <c r="AI17" i="291"/>
  <c r="AH17" i="291"/>
  <c r="AJ17" i="291" s="1"/>
  <c r="AG17" i="291"/>
  <c r="AE17" i="291"/>
  <c r="AD17" i="291"/>
  <c r="AC17" i="291"/>
  <c r="AB17" i="291"/>
  <c r="AF17" i="291" s="1"/>
  <c r="AA17" i="291"/>
  <c r="Y17" i="291"/>
  <c r="X17" i="291"/>
  <c r="W17" i="291"/>
  <c r="Z17" i="291" s="1"/>
  <c r="F17" i="291" s="1"/>
  <c r="V17" i="291"/>
  <c r="T17" i="291"/>
  <c r="S17" i="291"/>
  <c r="R17" i="291"/>
  <c r="U17" i="291" s="1"/>
  <c r="Q17" i="291"/>
  <c r="P17" i="291"/>
  <c r="O17" i="291"/>
  <c r="N17" i="291"/>
  <c r="M17" i="291"/>
  <c r="L17" i="291"/>
  <c r="K17" i="291"/>
  <c r="AI16" i="291"/>
  <c r="AH16" i="291"/>
  <c r="AG16" i="291"/>
  <c r="AJ16" i="291" s="1"/>
  <c r="AE16" i="291"/>
  <c r="AD16" i="291"/>
  <c r="AC16" i="291"/>
  <c r="AB16" i="291"/>
  <c r="AA16" i="291"/>
  <c r="AF16" i="291" s="1"/>
  <c r="Y16" i="291"/>
  <c r="X16" i="291"/>
  <c r="W16" i="291"/>
  <c r="V16" i="291"/>
  <c r="Z16" i="291" s="1"/>
  <c r="F16" i="291" s="1"/>
  <c r="T16" i="291"/>
  <c r="S16" i="291"/>
  <c r="R16" i="291"/>
  <c r="Q16" i="291"/>
  <c r="U16" i="291" s="1"/>
  <c r="O16" i="291"/>
  <c r="N16" i="291"/>
  <c r="M16" i="291"/>
  <c r="L16" i="291"/>
  <c r="K16" i="291"/>
  <c r="P16" i="291" s="1"/>
  <c r="AI15" i="291"/>
  <c r="AH15" i="291"/>
  <c r="AG15" i="291"/>
  <c r="AJ15" i="291" s="1"/>
  <c r="AE15" i="291"/>
  <c r="AD15" i="291"/>
  <c r="AC15" i="291"/>
  <c r="AB15" i="291"/>
  <c r="AA15" i="291"/>
  <c r="AF15" i="291" s="1"/>
  <c r="Y15" i="291"/>
  <c r="X15" i="291"/>
  <c r="W15" i="291"/>
  <c r="V15" i="291"/>
  <c r="Z15" i="291" s="1"/>
  <c r="F15" i="291" s="1"/>
  <c r="T15" i="291"/>
  <c r="S15" i="291"/>
  <c r="R15" i="291"/>
  <c r="Q15" i="291"/>
  <c r="U15" i="291" s="1"/>
  <c r="O15" i="291"/>
  <c r="N15" i="291"/>
  <c r="M15" i="291"/>
  <c r="L15" i="291"/>
  <c r="K15" i="291"/>
  <c r="P15" i="291" s="1"/>
  <c r="AI14" i="291"/>
  <c r="AH14" i="291"/>
  <c r="AJ14" i="291" s="1"/>
  <c r="AG14" i="291"/>
  <c r="AF14" i="291"/>
  <c r="AE14" i="291"/>
  <c r="AD14" i="291"/>
  <c r="AC14" i="291"/>
  <c r="AB14" i="291"/>
  <c r="AA14" i="291"/>
  <c r="Y14" i="291"/>
  <c r="X14" i="291"/>
  <c r="Z14" i="291" s="1"/>
  <c r="F14" i="291" s="1"/>
  <c r="W14" i="291"/>
  <c r="V14" i="291"/>
  <c r="T14" i="291"/>
  <c r="S14" i="291"/>
  <c r="U14" i="291" s="1"/>
  <c r="R14" i="291"/>
  <c r="Q14" i="291"/>
  <c r="O14" i="291"/>
  <c r="N14" i="291"/>
  <c r="M14" i="291"/>
  <c r="P14" i="291" s="1"/>
  <c r="L14" i="291"/>
  <c r="K14" i="291"/>
  <c r="AI13" i="291"/>
  <c r="AH13" i="291"/>
  <c r="AG13" i="291"/>
  <c r="AJ13" i="291" s="1"/>
  <c r="AE13" i="291"/>
  <c r="AD13" i="291"/>
  <c r="AC13" i="291"/>
  <c r="AB13" i="291"/>
  <c r="AA13" i="291"/>
  <c r="AF13" i="291" s="1"/>
  <c r="Y13" i="291"/>
  <c r="X13" i="291"/>
  <c r="W13" i="291"/>
  <c r="V13" i="291"/>
  <c r="Z13" i="291" s="1"/>
  <c r="F13" i="291" s="1"/>
  <c r="T13" i="291"/>
  <c r="S13" i="291"/>
  <c r="R13" i="291"/>
  <c r="Q13" i="291"/>
  <c r="U13" i="291" s="1"/>
  <c r="O13" i="291"/>
  <c r="N13" i="291"/>
  <c r="M13" i="291"/>
  <c r="L13" i="291"/>
  <c r="K13" i="291"/>
  <c r="P13" i="291" s="1"/>
  <c r="AI12" i="291"/>
  <c r="AH12" i="291"/>
  <c r="AJ12" i="291" s="1"/>
  <c r="AG12" i="291"/>
  <c r="AE12" i="291"/>
  <c r="AD12" i="291"/>
  <c r="AC12" i="291"/>
  <c r="AF12" i="291" s="1"/>
  <c r="AB12" i="291"/>
  <c r="AA12" i="291"/>
  <c r="Z12" i="291"/>
  <c r="Y12" i="291"/>
  <c r="X12" i="291"/>
  <c r="W12" i="291"/>
  <c r="V12" i="291"/>
  <c r="T12" i="291"/>
  <c r="S12" i="291"/>
  <c r="R12" i="291"/>
  <c r="Q12" i="291"/>
  <c r="U12" i="291" s="1"/>
  <c r="O12" i="291"/>
  <c r="N12" i="291"/>
  <c r="M12" i="291"/>
  <c r="P12" i="291" s="1"/>
  <c r="L12" i="291"/>
  <c r="K12" i="291"/>
  <c r="AI11" i="291"/>
  <c r="AH11" i="291"/>
  <c r="AJ11" i="291" s="1"/>
  <c r="AG11" i="291"/>
  <c r="AE11" i="291"/>
  <c r="AD11" i="291"/>
  <c r="AC11" i="291"/>
  <c r="AB11" i="291"/>
  <c r="AA11" i="291"/>
  <c r="Y11" i="291"/>
  <c r="X11" i="291"/>
  <c r="W11" i="291"/>
  <c r="Z11" i="291" s="1"/>
  <c r="F11" i="291" s="1"/>
  <c r="V11" i="291"/>
  <c r="T11" i="291"/>
  <c r="S11" i="291"/>
  <c r="R11" i="291"/>
  <c r="U11" i="291" s="1"/>
  <c r="Q11" i="291"/>
  <c r="O11" i="291"/>
  <c r="N11" i="291"/>
  <c r="M11" i="291"/>
  <c r="L11" i="291"/>
  <c r="K11" i="291"/>
  <c r="AI10" i="291"/>
  <c r="AH10" i="291"/>
  <c r="AJ10" i="291" s="1"/>
  <c r="AG10" i="291"/>
  <c r="AE10" i="291"/>
  <c r="AD10" i="291"/>
  <c r="AC10" i="291"/>
  <c r="AB10" i="291"/>
  <c r="AF10" i="291" s="1"/>
  <c r="AA10" i="291"/>
  <c r="Y10" i="291"/>
  <c r="X10" i="291"/>
  <c r="W10" i="291"/>
  <c r="Z10" i="291" s="1"/>
  <c r="V10" i="291"/>
  <c r="T10" i="291"/>
  <c r="S10" i="291"/>
  <c r="R10" i="291"/>
  <c r="U10" i="291" s="1"/>
  <c r="Q10" i="291"/>
  <c r="O10" i="291"/>
  <c r="N10" i="291"/>
  <c r="M10" i="291"/>
  <c r="L10" i="291"/>
  <c r="P10" i="291" s="1"/>
  <c r="K10" i="291"/>
  <c r="AI9" i="291"/>
  <c r="AH9" i="291"/>
  <c r="AG9" i="291"/>
  <c r="AE9" i="291"/>
  <c r="AD9" i="291"/>
  <c r="AC9" i="291"/>
  <c r="AB9" i="291"/>
  <c r="AA9" i="291"/>
  <c r="Y9" i="291"/>
  <c r="X9" i="291"/>
  <c r="W9" i="291"/>
  <c r="V9" i="291"/>
  <c r="U9" i="291"/>
  <c r="T9" i="291"/>
  <c r="S9" i="291"/>
  <c r="R9" i="291"/>
  <c r="Q9" i="291"/>
  <c r="O9" i="291"/>
  <c r="N9" i="291"/>
  <c r="M9" i="291"/>
  <c r="L9" i="291"/>
  <c r="K9" i="291"/>
  <c r="P9" i="291" s="1"/>
  <c r="AI8" i="291"/>
  <c r="AH8" i="291"/>
  <c r="AJ8" i="291" s="1"/>
  <c r="AG8" i="291"/>
  <c r="AE8" i="291"/>
  <c r="AD8" i="291"/>
  <c r="AC8" i="291"/>
  <c r="AB8" i="291"/>
  <c r="AA8" i="291"/>
  <c r="Y8" i="291"/>
  <c r="X8" i="291"/>
  <c r="W8" i="291"/>
  <c r="V8" i="291"/>
  <c r="T8" i="291"/>
  <c r="S8" i="291"/>
  <c r="R8" i="291"/>
  <c r="Q8" i="291"/>
  <c r="O8" i="291"/>
  <c r="N8" i="291"/>
  <c r="M8" i="291"/>
  <c r="L8" i="291"/>
  <c r="K8" i="291"/>
  <c r="AI7" i="291"/>
  <c r="AH7" i="291"/>
  <c r="AG7" i="291"/>
  <c r="AE7" i="291"/>
  <c r="AD7" i="291"/>
  <c r="AC7" i="291"/>
  <c r="AB7" i="291"/>
  <c r="AA7" i="291"/>
  <c r="Y7" i="291"/>
  <c r="X7" i="291"/>
  <c r="W7" i="291"/>
  <c r="V7" i="291"/>
  <c r="T7" i="291"/>
  <c r="S7" i="291"/>
  <c r="R7" i="291"/>
  <c r="Q7" i="291"/>
  <c r="O7" i="291"/>
  <c r="P7" i="291" s="1"/>
  <c r="N7" i="291"/>
  <c r="M7" i="291"/>
  <c r="L7" i="291"/>
  <c r="K7" i="291"/>
  <c r="AI6" i="291"/>
  <c r="AH6" i="291"/>
  <c r="AG6" i="291"/>
  <c r="AJ6" i="291" s="1"/>
  <c r="AE6" i="291"/>
  <c r="AD6" i="291"/>
  <c r="AC6" i="291"/>
  <c r="AB6" i="291"/>
  <c r="AA6" i="291"/>
  <c r="Z6" i="291"/>
  <c r="F6" i="291" s="1"/>
  <c r="Y6" i="291"/>
  <c r="X6" i="291"/>
  <c r="W6" i="291"/>
  <c r="V6" i="291"/>
  <c r="T6" i="291"/>
  <c r="S6" i="291"/>
  <c r="R6" i="291"/>
  <c r="Q6" i="291"/>
  <c r="O6" i="291"/>
  <c r="N6" i="291"/>
  <c r="M6" i="291"/>
  <c r="L6" i="291"/>
  <c r="K6" i="291"/>
  <c r="AI5" i="291"/>
  <c r="AH5" i="291"/>
  <c r="AG5" i="291"/>
  <c r="AJ5" i="291" s="1"/>
  <c r="AE5" i="291"/>
  <c r="AD5" i="291"/>
  <c r="AC5" i="291"/>
  <c r="AB5" i="291"/>
  <c r="AA5" i="291"/>
  <c r="Y5" i="291"/>
  <c r="X5" i="291"/>
  <c r="W5" i="291"/>
  <c r="V5" i="291"/>
  <c r="T5" i="291"/>
  <c r="S5" i="291"/>
  <c r="R5" i="291"/>
  <c r="Q5" i="291"/>
  <c r="U5" i="291" s="1"/>
  <c r="O5" i="291"/>
  <c r="N5" i="291"/>
  <c r="M5" i="291"/>
  <c r="L5" i="291"/>
  <c r="K5" i="291"/>
  <c r="AI4" i="291"/>
  <c r="AH4" i="291"/>
  <c r="AJ4" i="291" s="1"/>
  <c r="AG4" i="291"/>
  <c r="AE4" i="291"/>
  <c r="AD4" i="291"/>
  <c r="AC4" i="291"/>
  <c r="AB4" i="291"/>
  <c r="AA4" i="291"/>
  <c r="Y4" i="291"/>
  <c r="X4" i="291"/>
  <c r="W4" i="291"/>
  <c r="Z4" i="291" s="1"/>
  <c r="F4" i="291" s="1"/>
  <c r="V4" i="291"/>
  <c r="T4" i="291"/>
  <c r="S4" i="291"/>
  <c r="R4" i="291"/>
  <c r="Q4" i="291"/>
  <c r="O4" i="291"/>
  <c r="N4" i="291"/>
  <c r="M4" i="291"/>
  <c r="L4" i="291"/>
  <c r="K4" i="291"/>
  <c r="D57" i="290"/>
  <c r="E54" i="290"/>
  <c r="E55" i="290" s="1"/>
  <c r="D54" i="290"/>
  <c r="D56" i="290" s="1"/>
  <c r="C54" i="290"/>
  <c r="G54" i="290" s="1"/>
  <c r="D50" i="290"/>
  <c r="E48" i="290"/>
  <c r="E47" i="290"/>
  <c r="E49" i="290" s="1"/>
  <c r="D47" i="290"/>
  <c r="D62" i="290" s="1"/>
  <c r="AJ43" i="290"/>
  <c r="AI43" i="290"/>
  <c r="AH43" i="290"/>
  <c r="AG43" i="290"/>
  <c r="AF43" i="290"/>
  <c r="AE43" i="290"/>
  <c r="AD43" i="290"/>
  <c r="AC43" i="290"/>
  <c r="AB43" i="290"/>
  <c r="AA43" i="290"/>
  <c r="Z43" i="290"/>
  <c r="Y43" i="290"/>
  <c r="X43" i="290"/>
  <c r="W43" i="290"/>
  <c r="V43" i="290"/>
  <c r="U43" i="290"/>
  <c r="T43" i="290"/>
  <c r="S43" i="290"/>
  <c r="R43" i="290"/>
  <c r="Q43" i="290"/>
  <c r="P43" i="290"/>
  <c r="O43" i="290"/>
  <c r="N43" i="290"/>
  <c r="M43" i="290"/>
  <c r="L43" i="290"/>
  <c r="K43" i="290"/>
  <c r="F43" i="290"/>
  <c r="AJ42" i="290"/>
  <c r="AI42" i="290"/>
  <c r="AH42" i="290"/>
  <c r="AG42" i="290"/>
  <c r="AF42" i="290"/>
  <c r="AE42" i="290"/>
  <c r="AD42" i="290"/>
  <c r="AC42" i="290"/>
  <c r="AB42" i="290"/>
  <c r="AA42" i="290"/>
  <c r="Z42" i="290"/>
  <c r="Y42" i="290"/>
  <c r="X42" i="290"/>
  <c r="W42" i="290"/>
  <c r="V42" i="290"/>
  <c r="U42" i="290"/>
  <c r="T42" i="290"/>
  <c r="S42" i="290"/>
  <c r="R42" i="290"/>
  <c r="Q42" i="290"/>
  <c r="P42" i="290"/>
  <c r="O42" i="290"/>
  <c r="N42" i="290"/>
  <c r="M42" i="290"/>
  <c r="L42" i="290"/>
  <c r="K42" i="290"/>
  <c r="F42" i="290"/>
  <c r="AJ41" i="290"/>
  <c r="AI41" i="290"/>
  <c r="AH41" i="290"/>
  <c r="AG41" i="290"/>
  <c r="AF41" i="290"/>
  <c r="AE41" i="290"/>
  <c r="AD41" i="290"/>
  <c r="AC41" i="290"/>
  <c r="AB41" i="290"/>
  <c r="AA41" i="290"/>
  <c r="Z41" i="290"/>
  <c r="Y41" i="290"/>
  <c r="X41" i="290"/>
  <c r="W41" i="290"/>
  <c r="V41" i="290"/>
  <c r="U41" i="290"/>
  <c r="T41" i="290"/>
  <c r="S41" i="290"/>
  <c r="R41" i="290"/>
  <c r="Q41" i="290"/>
  <c r="P41" i="290"/>
  <c r="O41" i="290"/>
  <c r="N41" i="290"/>
  <c r="M41" i="290"/>
  <c r="L41" i="290"/>
  <c r="K41" i="290"/>
  <c r="F41" i="290"/>
  <c r="AJ40" i="290"/>
  <c r="AI40" i="290"/>
  <c r="AH40" i="290"/>
  <c r="AG40" i="290"/>
  <c r="AF40" i="290"/>
  <c r="AE40" i="290"/>
  <c r="AD40" i="290"/>
  <c r="AC40" i="290"/>
  <c r="AB40" i="290"/>
  <c r="AA40" i="290"/>
  <c r="Z40" i="290"/>
  <c r="Y40" i="290"/>
  <c r="X40" i="290"/>
  <c r="W40" i="290"/>
  <c r="V40" i="290"/>
  <c r="U40" i="290"/>
  <c r="T40" i="290"/>
  <c r="S40" i="290"/>
  <c r="R40" i="290"/>
  <c r="Q40" i="290"/>
  <c r="P40" i="290"/>
  <c r="O40" i="290"/>
  <c r="N40" i="290"/>
  <c r="M40" i="290"/>
  <c r="L40" i="290"/>
  <c r="K40" i="290"/>
  <c r="F40" i="290"/>
  <c r="AJ39" i="290"/>
  <c r="AI39" i="290"/>
  <c r="AH39" i="290"/>
  <c r="AG39" i="290"/>
  <c r="AF39" i="290"/>
  <c r="AE39" i="290"/>
  <c r="AD39" i="290"/>
  <c r="AC39" i="290"/>
  <c r="AB39" i="290"/>
  <c r="AA39" i="290"/>
  <c r="Z39" i="290"/>
  <c r="Y39" i="290"/>
  <c r="X39" i="290"/>
  <c r="W39" i="290"/>
  <c r="V39" i="290"/>
  <c r="U39" i="290"/>
  <c r="T39" i="290"/>
  <c r="S39" i="290"/>
  <c r="R39" i="290"/>
  <c r="Q39" i="290"/>
  <c r="P39" i="290"/>
  <c r="O39" i="290"/>
  <c r="N39" i="290"/>
  <c r="M39" i="290"/>
  <c r="L39" i="290"/>
  <c r="K39" i="290"/>
  <c r="F39" i="290"/>
  <c r="AJ38" i="290"/>
  <c r="AI38" i="290"/>
  <c r="AH38" i="290"/>
  <c r="AG38" i="290"/>
  <c r="AF38" i="290"/>
  <c r="AE38" i="290"/>
  <c r="AD38" i="290"/>
  <c r="AC38" i="290"/>
  <c r="AB38" i="290"/>
  <c r="AA38" i="290"/>
  <c r="Z38" i="290"/>
  <c r="Y38" i="290"/>
  <c r="X38" i="290"/>
  <c r="W38" i="290"/>
  <c r="V38" i="290"/>
  <c r="U38" i="290"/>
  <c r="T38" i="290"/>
  <c r="S38" i="290"/>
  <c r="R38" i="290"/>
  <c r="Q38" i="290"/>
  <c r="P38" i="290"/>
  <c r="O38" i="290"/>
  <c r="N38" i="290"/>
  <c r="M38" i="290"/>
  <c r="L38" i="290"/>
  <c r="K38" i="290"/>
  <c r="F38" i="290"/>
  <c r="AJ37" i="290"/>
  <c r="AI37" i="290"/>
  <c r="AH37" i="290"/>
  <c r="AG37" i="290"/>
  <c r="AF37" i="290"/>
  <c r="AE37" i="290"/>
  <c r="AD37" i="290"/>
  <c r="AC37" i="290"/>
  <c r="AB37" i="290"/>
  <c r="AA37" i="290"/>
  <c r="Z37" i="290"/>
  <c r="Y37" i="290"/>
  <c r="X37" i="290"/>
  <c r="W37" i="290"/>
  <c r="V37" i="290"/>
  <c r="U37" i="290"/>
  <c r="T37" i="290"/>
  <c r="S37" i="290"/>
  <c r="R37" i="290"/>
  <c r="Q37" i="290"/>
  <c r="P37" i="290"/>
  <c r="O37" i="290"/>
  <c r="N37" i="290"/>
  <c r="M37" i="290"/>
  <c r="L37" i="290"/>
  <c r="K37" i="290"/>
  <c r="F37" i="290"/>
  <c r="AJ36" i="290"/>
  <c r="AI36" i="290"/>
  <c r="AH36" i="290"/>
  <c r="AG36" i="290"/>
  <c r="AF36" i="290"/>
  <c r="AE36" i="290"/>
  <c r="AD36" i="290"/>
  <c r="AC36" i="290"/>
  <c r="AB36" i="290"/>
  <c r="AA36" i="290"/>
  <c r="Z36" i="290"/>
  <c r="Y36" i="290"/>
  <c r="X36" i="290"/>
  <c r="W36" i="290"/>
  <c r="V36" i="290"/>
  <c r="U36" i="290"/>
  <c r="T36" i="290"/>
  <c r="S36" i="290"/>
  <c r="R36" i="290"/>
  <c r="Q36" i="290"/>
  <c r="P36" i="290"/>
  <c r="O36" i="290"/>
  <c r="N36" i="290"/>
  <c r="M36" i="290"/>
  <c r="L36" i="290"/>
  <c r="K36" i="290"/>
  <c r="F36" i="290"/>
  <c r="AJ35" i="290"/>
  <c r="AI35" i="290"/>
  <c r="AH35" i="290"/>
  <c r="AG35" i="290"/>
  <c r="AF35" i="290"/>
  <c r="AE35" i="290"/>
  <c r="AD35" i="290"/>
  <c r="AC35" i="290"/>
  <c r="AB35" i="290"/>
  <c r="AA35" i="290"/>
  <c r="Z35" i="290"/>
  <c r="Y35" i="290"/>
  <c r="X35" i="290"/>
  <c r="W35" i="290"/>
  <c r="V35" i="290"/>
  <c r="U35" i="290"/>
  <c r="T35" i="290"/>
  <c r="S35" i="290"/>
  <c r="R35" i="290"/>
  <c r="Q35" i="290"/>
  <c r="P35" i="290"/>
  <c r="O35" i="290"/>
  <c r="N35" i="290"/>
  <c r="M35" i="290"/>
  <c r="L35" i="290"/>
  <c r="K35" i="290"/>
  <c r="F35" i="290"/>
  <c r="AJ34" i="290"/>
  <c r="AI34" i="290"/>
  <c r="AH34" i="290"/>
  <c r="AG34" i="290"/>
  <c r="AF34" i="290"/>
  <c r="AE34" i="290"/>
  <c r="AD34" i="290"/>
  <c r="AC34" i="290"/>
  <c r="AB34" i="290"/>
  <c r="AA34" i="290"/>
  <c r="Z34" i="290"/>
  <c r="Y34" i="290"/>
  <c r="X34" i="290"/>
  <c r="W34" i="290"/>
  <c r="V34" i="290"/>
  <c r="U34" i="290"/>
  <c r="T34" i="290"/>
  <c r="S34" i="290"/>
  <c r="R34" i="290"/>
  <c r="Q34" i="290"/>
  <c r="P34" i="290"/>
  <c r="O34" i="290"/>
  <c r="N34" i="290"/>
  <c r="M34" i="290"/>
  <c r="L34" i="290"/>
  <c r="K34" i="290"/>
  <c r="F34" i="290"/>
  <c r="AJ33" i="290"/>
  <c r="AI33" i="290"/>
  <c r="AH33" i="290"/>
  <c r="AG33" i="290"/>
  <c r="AF33" i="290"/>
  <c r="AE33" i="290"/>
  <c r="AD33" i="290"/>
  <c r="AC33" i="290"/>
  <c r="AB33" i="290"/>
  <c r="AA33" i="290"/>
  <c r="Z33" i="290"/>
  <c r="Y33" i="290"/>
  <c r="X33" i="290"/>
  <c r="W33" i="290"/>
  <c r="V33" i="290"/>
  <c r="U33" i="290"/>
  <c r="T33" i="290"/>
  <c r="S33" i="290"/>
  <c r="R33" i="290"/>
  <c r="Q33" i="290"/>
  <c r="P33" i="290"/>
  <c r="O33" i="290"/>
  <c r="N33" i="290"/>
  <c r="M33" i="290"/>
  <c r="L33" i="290"/>
  <c r="K33" i="290"/>
  <c r="F33" i="290"/>
  <c r="AJ32" i="290"/>
  <c r="AI32" i="290"/>
  <c r="AH32" i="290"/>
  <c r="AG32" i="290"/>
  <c r="AF32" i="290"/>
  <c r="AE32" i="290"/>
  <c r="AD32" i="290"/>
  <c r="AC32" i="290"/>
  <c r="AB32" i="290"/>
  <c r="AA32" i="290"/>
  <c r="Z32" i="290"/>
  <c r="Y32" i="290"/>
  <c r="X32" i="290"/>
  <c r="W32" i="290"/>
  <c r="V32" i="290"/>
  <c r="U32" i="290"/>
  <c r="T32" i="290"/>
  <c r="S32" i="290"/>
  <c r="R32" i="290"/>
  <c r="Q32" i="290"/>
  <c r="P32" i="290"/>
  <c r="O32" i="290"/>
  <c r="N32" i="290"/>
  <c r="M32" i="290"/>
  <c r="L32" i="290"/>
  <c r="K32" i="290"/>
  <c r="F32" i="290"/>
  <c r="AJ31" i="290"/>
  <c r="AI31" i="290"/>
  <c r="AH31" i="290"/>
  <c r="AG31" i="290"/>
  <c r="AF31" i="290"/>
  <c r="AE31" i="290"/>
  <c r="AD31" i="290"/>
  <c r="AC31" i="290"/>
  <c r="AB31" i="290"/>
  <c r="AA31" i="290"/>
  <c r="Z31" i="290"/>
  <c r="Y31" i="290"/>
  <c r="X31" i="290"/>
  <c r="W31" i="290"/>
  <c r="V31" i="290"/>
  <c r="U31" i="290"/>
  <c r="T31" i="290"/>
  <c r="S31" i="290"/>
  <c r="R31" i="290"/>
  <c r="Q31" i="290"/>
  <c r="P31" i="290"/>
  <c r="O31" i="290"/>
  <c r="N31" i="290"/>
  <c r="M31" i="290"/>
  <c r="L31" i="290"/>
  <c r="K31" i="290"/>
  <c r="F31" i="290"/>
  <c r="AJ30" i="290"/>
  <c r="AI30" i="290"/>
  <c r="AH30" i="290"/>
  <c r="AG30" i="290"/>
  <c r="AF30" i="290"/>
  <c r="AE30" i="290"/>
  <c r="AD30" i="290"/>
  <c r="AC30" i="290"/>
  <c r="AB30" i="290"/>
  <c r="AA30" i="290"/>
  <c r="Z30" i="290"/>
  <c r="Y30" i="290"/>
  <c r="X30" i="290"/>
  <c r="W30" i="290"/>
  <c r="V30" i="290"/>
  <c r="U30" i="290"/>
  <c r="T30" i="290"/>
  <c r="S30" i="290"/>
  <c r="R30" i="290"/>
  <c r="Q30" i="290"/>
  <c r="P30" i="290"/>
  <c r="O30" i="290"/>
  <c r="N30" i="290"/>
  <c r="M30" i="290"/>
  <c r="L30" i="290"/>
  <c r="K30" i="290"/>
  <c r="F30" i="290"/>
  <c r="AJ29" i="290"/>
  <c r="AI29" i="290"/>
  <c r="AH29" i="290"/>
  <c r="AG29" i="290"/>
  <c r="AF29" i="290"/>
  <c r="AE29" i="290"/>
  <c r="AD29" i="290"/>
  <c r="AC29" i="290"/>
  <c r="AB29" i="290"/>
  <c r="AA29" i="290"/>
  <c r="Z29" i="290"/>
  <c r="Y29" i="290"/>
  <c r="X29" i="290"/>
  <c r="W29" i="290"/>
  <c r="V29" i="290"/>
  <c r="U29" i="290"/>
  <c r="T29" i="290"/>
  <c r="S29" i="290"/>
  <c r="R29" i="290"/>
  <c r="Q29" i="290"/>
  <c r="P29" i="290"/>
  <c r="O29" i="290"/>
  <c r="N29" i="290"/>
  <c r="M29" i="290"/>
  <c r="L29" i="290"/>
  <c r="K29" i="290"/>
  <c r="F29" i="290"/>
  <c r="AJ28" i="290"/>
  <c r="AI28" i="290"/>
  <c r="AH28" i="290"/>
  <c r="AG28" i="290"/>
  <c r="AF28" i="290"/>
  <c r="AE28" i="290"/>
  <c r="AD28" i="290"/>
  <c r="AC28" i="290"/>
  <c r="AB28" i="290"/>
  <c r="AA28" i="290"/>
  <c r="Z28" i="290"/>
  <c r="Y28" i="290"/>
  <c r="X28" i="290"/>
  <c r="W28" i="290"/>
  <c r="V28" i="290"/>
  <c r="U28" i="290"/>
  <c r="T28" i="290"/>
  <c r="S28" i="290"/>
  <c r="R28" i="290"/>
  <c r="Q28" i="290"/>
  <c r="P28" i="290"/>
  <c r="O28" i="290"/>
  <c r="N28" i="290"/>
  <c r="M28" i="290"/>
  <c r="L28" i="290"/>
  <c r="K28" i="290"/>
  <c r="F28" i="290"/>
  <c r="AJ27" i="290"/>
  <c r="AI27" i="290"/>
  <c r="AH27" i="290"/>
  <c r="AG27" i="290"/>
  <c r="AF27" i="290"/>
  <c r="AE27" i="290"/>
  <c r="AD27" i="290"/>
  <c r="AC27" i="290"/>
  <c r="AB27" i="290"/>
  <c r="AA27" i="290"/>
  <c r="Z27" i="290"/>
  <c r="Y27" i="290"/>
  <c r="X27" i="290"/>
  <c r="W27" i="290"/>
  <c r="V27" i="290"/>
  <c r="U27" i="290"/>
  <c r="T27" i="290"/>
  <c r="S27" i="290"/>
  <c r="R27" i="290"/>
  <c r="Q27" i="290"/>
  <c r="P27" i="290"/>
  <c r="O27" i="290"/>
  <c r="N27" i="290"/>
  <c r="M27" i="290"/>
  <c r="L27" i="290"/>
  <c r="K27" i="290"/>
  <c r="F27" i="290"/>
  <c r="AJ26" i="290"/>
  <c r="AI26" i="290"/>
  <c r="AH26" i="290"/>
  <c r="AG26" i="290"/>
  <c r="AF26" i="290"/>
  <c r="AE26" i="290"/>
  <c r="AD26" i="290"/>
  <c r="AC26" i="290"/>
  <c r="AB26" i="290"/>
  <c r="AA26" i="290"/>
  <c r="Z26" i="290"/>
  <c r="Y26" i="290"/>
  <c r="X26" i="290"/>
  <c r="W26" i="290"/>
  <c r="V26" i="290"/>
  <c r="U26" i="290"/>
  <c r="T26" i="290"/>
  <c r="S26" i="290"/>
  <c r="R26" i="290"/>
  <c r="Q26" i="290"/>
  <c r="P26" i="290"/>
  <c r="O26" i="290"/>
  <c r="N26" i="290"/>
  <c r="M26" i="290"/>
  <c r="L26" i="290"/>
  <c r="K26" i="290"/>
  <c r="F26" i="290"/>
  <c r="AJ25" i="290"/>
  <c r="AI25" i="290"/>
  <c r="AH25" i="290"/>
  <c r="AG25" i="290"/>
  <c r="AF25" i="290"/>
  <c r="AE25" i="290"/>
  <c r="AD25" i="290"/>
  <c r="AC25" i="290"/>
  <c r="AB25" i="290"/>
  <c r="AA25" i="290"/>
  <c r="Z25" i="290"/>
  <c r="Y25" i="290"/>
  <c r="X25" i="290"/>
  <c r="W25" i="290"/>
  <c r="V25" i="290"/>
  <c r="U25" i="290"/>
  <c r="T25" i="290"/>
  <c r="S25" i="290"/>
  <c r="R25" i="290"/>
  <c r="Q25" i="290"/>
  <c r="P25" i="290"/>
  <c r="O25" i="290"/>
  <c r="N25" i="290"/>
  <c r="M25" i="290"/>
  <c r="L25" i="290"/>
  <c r="K25" i="290"/>
  <c r="F25" i="290"/>
  <c r="AJ24" i="290"/>
  <c r="AI24" i="290"/>
  <c r="AH24" i="290"/>
  <c r="AG24" i="290"/>
  <c r="AF24" i="290"/>
  <c r="AE24" i="290"/>
  <c r="AD24" i="290"/>
  <c r="AC24" i="290"/>
  <c r="AB24" i="290"/>
  <c r="AA24" i="290"/>
  <c r="Z24" i="290"/>
  <c r="Y24" i="290"/>
  <c r="X24" i="290"/>
  <c r="W24" i="290"/>
  <c r="V24" i="290"/>
  <c r="U24" i="290"/>
  <c r="T24" i="290"/>
  <c r="S24" i="290"/>
  <c r="R24" i="290"/>
  <c r="Q24" i="290"/>
  <c r="P24" i="290"/>
  <c r="O24" i="290"/>
  <c r="N24" i="290"/>
  <c r="M24" i="290"/>
  <c r="L24" i="290"/>
  <c r="K24" i="290"/>
  <c r="F24" i="290"/>
  <c r="AJ23" i="290"/>
  <c r="AI23" i="290"/>
  <c r="AH23" i="290"/>
  <c r="AG23" i="290"/>
  <c r="AF23" i="290"/>
  <c r="AE23" i="290"/>
  <c r="AD23" i="290"/>
  <c r="AC23" i="290"/>
  <c r="AB23" i="290"/>
  <c r="AA23" i="290"/>
  <c r="Z23" i="290"/>
  <c r="Y23" i="290"/>
  <c r="X23" i="290"/>
  <c r="W23" i="290"/>
  <c r="V23" i="290"/>
  <c r="U23" i="290"/>
  <c r="T23" i="290"/>
  <c r="S23" i="290"/>
  <c r="R23" i="290"/>
  <c r="Q23" i="290"/>
  <c r="P23" i="290"/>
  <c r="O23" i="290"/>
  <c r="N23" i="290"/>
  <c r="M23" i="290"/>
  <c r="L23" i="290"/>
  <c r="K23" i="290"/>
  <c r="F23" i="290"/>
  <c r="AJ22" i="290"/>
  <c r="AI22" i="290"/>
  <c r="AH22" i="290"/>
  <c r="AG22" i="290"/>
  <c r="AF22" i="290"/>
  <c r="AE22" i="290"/>
  <c r="AD22" i="290"/>
  <c r="AC22" i="290"/>
  <c r="AB22" i="290"/>
  <c r="AA22" i="290"/>
  <c r="Z22" i="290"/>
  <c r="Y22" i="290"/>
  <c r="X22" i="290"/>
  <c r="W22" i="290"/>
  <c r="V22" i="290"/>
  <c r="U22" i="290"/>
  <c r="T22" i="290"/>
  <c r="S22" i="290"/>
  <c r="R22" i="290"/>
  <c r="Q22" i="290"/>
  <c r="P22" i="290"/>
  <c r="O22" i="290"/>
  <c r="N22" i="290"/>
  <c r="M22" i="290"/>
  <c r="L22" i="290"/>
  <c r="K22" i="290"/>
  <c r="F22" i="290"/>
  <c r="AJ21" i="290"/>
  <c r="AI21" i="290"/>
  <c r="AH21" i="290"/>
  <c r="AG21" i="290"/>
  <c r="AF21" i="290"/>
  <c r="AE21" i="290"/>
  <c r="AD21" i="290"/>
  <c r="AC21" i="290"/>
  <c r="AB21" i="290"/>
  <c r="AA21" i="290"/>
  <c r="Z21" i="290"/>
  <c r="Y21" i="290"/>
  <c r="X21" i="290"/>
  <c r="W21" i="290"/>
  <c r="V21" i="290"/>
  <c r="U21" i="290"/>
  <c r="T21" i="290"/>
  <c r="S21" i="290"/>
  <c r="R21" i="290"/>
  <c r="Q21" i="290"/>
  <c r="P21" i="290"/>
  <c r="O21" i="290"/>
  <c r="N21" i="290"/>
  <c r="M21" i="290"/>
  <c r="L21" i="290"/>
  <c r="K21" i="290"/>
  <c r="F21" i="290"/>
  <c r="AJ20" i="290"/>
  <c r="AI20" i="290"/>
  <c r="AH20" i="290"/>
  <c r="AG20" i="290"/>
  <c r="AF20" i="290"/>
  <c r="AE20" i="290"/>
  <c r="AD20" i="290"/>
  <c r="AC20" i="290"/>
  <c r="AB20" i="290"/>
  <c r="AA20" i="290"/>
  <c r="Z20" i="290"/>
  <c r="Y20" i="290"/>
  <c r="X20" i="290"/>
  <c r="W20" i="290"/>
  <c r="V20" i="290"/>
  <c r="U20" i="290"/>
  <c r="T20" i="290"/>
  <c r="S20" i="290"/>
  <c r="R20" i="290"/>
  <c r="Q20" i="290"/>
  <c r="P20" i="290"/>
  <c r="O20" i="290"/>
  <c r="N20" i="290"/>
  <c r="M20" i="290"/>
  <c r="L20" i="290"/>
  <c r="K20" i="290"/>
  <c r="F20" i="290"/>
  <c r="AJ19" i="290"/>
  <c r="AI19" i="290"/>
  <c r="AH19" i="290"/>
  <c r="AG19" i="290"/>
  <c r="AF19" i="290"/>
  <c r="AE19" i="290"/>
  <c r="AD19" i="290"/>
  <c r="AC19" i="290"/>
  <c r="AB19" i="290"/>
  <c r="AA19" i="290"/>
  <c r="Z19" i="290"/>
  <c r="Y19" i="290"/>
  <c r="X19" i="290"/>
  <c r="W19" i="290"/>
  <c r="V19" i="290"/>
  <c r="U19" i="290"/>
  <c r="T19" i="290"/>
  <c r="S19" i="290"/>
  <c r="R19" i="290"/>
  <c r="Q19" i="290"/>
  <c r="P19" i="290"/>
  <c r="O19" i="290"/>
  <c r="N19" i="290"/>
  <c r="M19" i="290"/>
  <c r="L19" i="290"/>
  <c r="K19" i="290"/>
  <c r="F19" i="290"/>
  <c r="AJ18" i="290"/>
  <c r="AI18" i="290"/>
  <c r="AH18" i="290"/>
  <c r="AG18" i="290"/>
  <c r="AF18" i="290"/>
  <c r="AE18" i="290"/>
  <c r="AD18" i="290"/>
  <c r="AC18" i="290"/>
  <c r="AB18" i="290"/>
  <c r="AA18" i="290"/>
  <c r="Z18" i="290"/>
  <c r="Y18" i="290"/>
  <c r="X18" i="290"/>
  <c r="W18" i="290"/>
  <c r="V18" i="290"/>
  <c r="U18" i="290"/>
  <c r="T18" i="290"/>
  <c r="S18" i="290"/>
  <c r="R18" i="290"/>
  <c r="Q18" i="290"/>
  <c r="P18" i="290"/>
  <c r="O18" i="290"/>
  <c r="N18" i="290"/>
  <c r="M18" i="290"/>
  <c r="L18" i="290"/>
  <c r="K18" i="290"/>
  <c r="F18" i="290"/>
  <c r="AJ17" i="290"/>
  <c r="AI17" i="290"/>
  <c r="AH17" i="290"/>
  <c r="AG17" i="290"/>
  <c r="AF17" i="290"/>
  <c r="AE17" i="290"/>
  <c r="AD17" i="290"/>
  <c r="AC17" i="290"/>
  <c r="AB17" i="290"/>
  <c r="AA17" i="290"/>
  <c r="Z17" i="290"/>
  <c r="Y17" i="290"/>
  <c r="X17" i="290"/>
  <c r="W17" i="290"/>
  <c r="V17" i="290"/>
  <c r="U17" i="290"/>
  <c r="T17" i="290"/>
  <c r="S17" i="290"/>
  <c r="R17" i="290"/>
  <c r="Q17" i="290"/>
  <c r="P17" i="290"/>
  <c r="O17" i="290"/>
  <c r="N17" i="290"/>
  <c r="M17" i="290"/>
  <c r="L17" i="290"/>
  <c r="K17" i="290"/>
  <c r="F17" i="290"/>
  <c r="AJ16" i="290"/>
  <c r="AI16" i="290"/>
  <c r="AH16" i="290"/>
  <c r="AG16" i="290"/>
  <c r="AF16" i="290"/>
  <c r="AE16" i="290"/>
  <c r="AD16" i="290"/>
  <c r="AC16" i="290"/>
  <c r="AB16" i="290"/>
  <c r="AA16" i="290"/>
  <c r="Z16" i="290"/>
  <c r="Y16" i="290"/>
  <c r="X16" i="290"/>
  <c r="W16" i="290"/>
  <c r="V16" i="290"/>
  <c r="U16" i="290"/>
  <c r="T16" i="290"/>
  <c r="S16" i="290"/>
  <c r="R16" i="290"/>
  <c r="Q16" i="290"/>
  <c r="P16" i="290"/>
  <c r="O16" i="290"/>
  <c r="N16" i="290"/>
  <c r="M16" i="290"/>
  <c r="L16" i="290"/>
  <c r="K16" i="290"/>
  <c r="F16" i="290"/>
  <c r="AJ15" i="290"/>
  <c r="AI15" i="290"/>
  <c r="AH15" i="290"/>
  <c r="AG15" i="290"/>
  <c r="AF15" i="290"/>
  <c r="AE15" i="290"/>
  <c r="AD15" i="290"/>
  <c r="AC15" i="290"/>
  <c r="AB15" i="290"/>
  <c r="AA15" i="290"/>
  <c r="Z15" i="290"/>
  <c r="Y15" i="290"/>
  <c r="X15" i="290"/>
  <c r="W15" i="290"/>
  <c r="V15" i="290"/>
  <c r="U15" i="290"/>
  <c r="T15" i="290"/>
  <c r="S15" i="290"/>
  <c r="R15" i="290"/>
  <c r="Q15" i="290"/>
  <c r="P15" i="290"/>
  <c r="O15" i="290"/>
  <c r="N15" i="290"/>
  <c r="M15" i="290"/>
  <c r="L15" i="290"/>
  <c r="K15" i="290"/>
  <c r="F15" i="290"/>
  <c r="AJ14" i="290"/>
  <c r="AI14" i="290"/>
  <c r="AH14" i="290"/>
  <c r="AG14" i="290"/>
  <c r="AF14" i="290"/>
  <c r="AE14" i="290"/>
  <c r="AD14" i="290"/>
  <c r="AC14" i="290"/>
  <c r="AB14" i="290"/>
  <c r="AA14" i="290"/>
  <c r="Z14" i="290"/>
  <c r="Y14" i="290"/>
  <c r="X14" i="290"/>
  <c r="W14" i="290"/>
  <c r="V14" i="290"/>
  <c r="U14" i="290"/>
  <c r="T14" i="290"/>
  <c r="S14" i="290"/>
  <c r="R14" i="290"/>
  <c r="Q14" i="290"/>
  <c r="P14" i="290"/>
  <c r="O14" i="290"/>
  <c r="N14" i="290"/>
  <c r="M14" i="290"/>
  <c r="L14" i="290"/>
  <c r="K14" i="290"/>
  <c r="F14" i="290"/>
  <c r="AJ13" i="290"/>
  <c r="AI13" i="290"/>
  <c r="AH13" i="290"/>
  <c r="AG13" i="290"/>
  <c r="AF13" i="290"/>
  <c r="AE13" i="290"/>
  <c r="AD13" i="290"/>
  <c r="AC13" i="290"/>
  <c r="AB13" i="290"/>
  <c r="AA13" i="290"/>
  <c r="Z13" i="290"/>
  <c r="Y13" i="290"/>
  <c r="X13" i="290"/>
  <c r="W13" i="290"/>
  <c r="V13" i="290"/>
  <c r="U13" i="290"/>
  <c r="T13" i="290"/>
  <c r="S13" i="290"/>
  <c r="R13" i="290"/>
  <c r="Q13" i="290"/>
  <c r="P13" i="290"/>
  <c r="O13" i="290"/>
  <c r="N13" i="290"/>
  <c r="M13" i="290"/>
  <c r="L13" i="290"/>
  <c r="K13" i="290"/>
  <c r="F13" i="290"/>
  <c r="AI12" i="290"/>
  <c r="AH12" i="290"/>
  <c r="AJ12" i="290" s="1"/>
  <c r="AG12" i="290"/>
  <c r="AF12" i="290"/>
  <c r="AE12" i="290"/>
  <c r="AD12" i="290"/>
  <c r="AC12" i="290"/>
  <c r="AB12" i="290"/>
  <c r="AA12" i="290"/>
  <c r="Z12" i="290"/>
  <c r="Y12" i="290"/>
  <c r="X12" i="290"/>
  <c r="W12" i="290"/>
  <c r="V12" i="290"/>
  <c r="T12" i="290"/>
  <c r="S12" i="290"/>
  <c r="U12" i="290" s="1"/>
  <c r="R12" i="290"/>
  <c r="Q12" i="290"/>
  <c r="P12" i="290"/>
  <c r="F12" i="290" s="1"/>
  <c r="O12" i="290"/>
  <c r="N12" i="290"/>
  <c r="M12" i="290"/>
  <c r="L12" i="290"/>
  <c r="K12" i="290"/>
  <c r="AI11" i="290"/>
  <c r="AH11" i="290"/>
  <c r="AJ11" i="290" s="1"/>
  <c r="AG11" i="290"/>
  <c r="AE11" i="290"/>
  <c r="AD11" i="290"/>
  <c r="AC11" i="290"/>
  <c r="AF11" i="290" s="1"/>
  <c r="AB11" i="290"/>
  <c r="AA11" i="290"/>
  <c r="Y11" i="290"/>
  <c r="X11" i="290"/>
  <c r="Z11" i="290" s="1"/>
  <c r="W11" i="290"/>
  <c r="V11" i="290"/>
  <c r="T11" i="290"/>
  <c r="U11" i="290" s="1"/>
  <c r="S11" i="290"/>
  <c r="R11" i="290"/>
  <c r="Q11" i="290"/>
  <c r="O11" i="290"/>
  <c r="N11" i="290"/>
  <c r="M11" i="290"/>
  <c r="L11" i="290"/>
  <c r="K11" i="290"/>
  <c r="AI10" i="290"/>
  <c r="AH10" i="290"/>
  <c r="AJ10" i="290" s="1"/>
  <c r="AG10" i="290"/>
  <c r="AE10" i="290"/>
  <c r="AD10" i="290"/>
  <c r="AF10" i="290" s="1"/>
  <c r="AC10" i="290"/>
  <c r="AB10" i="290"/>
  <c r="AA10" i="290"/>
  <c r="Y10" i="290"/>
  <c r="X10" i="290"/>
  <c r="Z10" i="290" s="1"/>
  <c r="W10" i="290"/>
  <c r="V10" i="290"/>
  <c r="T10" i="290"/>
  <c r="U10" i="290" s="1"/>
  <c r="S10" i="290"/>
  <c r="R10" i="290"/>
  <c r="Q10" i="290"/>
  <c r="O10" i="290"/>
  <c r="N10" i="290"/>
  <c r="P10" i="290" s="1"/>
  <c r="F10" i="290" s="1"/>
  <c r="M10" i="290"/>
  <c r="L10" i="290"/>
  <c r="K10" i="290"/>
  <c r="AI9" i="290"/>
  <c r="AH9" i="290"/>
  <c r="AJ9" i="290" s="1"/>
  <c r="AG9" i="290"/>
  <c r="AE9" i="290"/>
  <c r="AD9" i="290"/>
  <c r="AF9" i="290" s="1"/>
  <c r="AC9" i="290"/>
  <c r="AB9" i="290"/>
  <c r="AA9" i="290"/>
  <c r="Z9" i="290"/>
  <c r="Y9" i="290"/>
  <c r="X9" i="290"/>
  <c r="W9" i="290"/>
  <c r="V9" i="290"/>
  <c r="T9" i="290"/>
  <c r="U9" i="290" s="1"/>
  <c r="S9" i="290"/>
  <c r="R9" i="290"/>
  <c r="Q9" i="290"/>
  <c r="P9" i="290"/>
  <c r="F9" i="290" s="1"/>
  <c r="O9" i="290"/>
  <c r="N9" i="290"/>
  <c r="M9" i="290"/>
  <c r="L9" i="290"/>
  <c r="K9" i="290"/>
  <c r="AJ8" i="290"/>
  <c r="AI8" i="290"/>
  <c r="AH8" i="290"/>
  <c r="AG8" i="290"/>
  <c r="AE8" i="290"/>
  <c r="AD8" i="290"/>
  <c r="AC8" i="290"/>
  <c r="AF8" i="290" s="1"/>
  <c r="AB8" i="290"/>
  <c r="AA8" i="290"/>
  <c r="Y8" i="290"/>
  <c r="X8" i="290"/>
  <c r="Z8" i="290" s="1"/>
  <c r="W8" i="290"/>
  <c r="V8" i="290"/>
  <c r="T8" i="290"/>
  <c r="S8" i="290"/>
  <c r="U8" i="290" s="1"/>
  <c r="R8" i="290"/>
  <c r="Q8" i="290"/>
  <c r="O8" i="290"/>
  <c r="N8" i="290"/>
  <c r="M8" i="290"/>
  <c r="P8" i="290" s="1"/>
  <c r="F8" i="290" s="1"/>
  <c r="L8" i="290"/>
  <c r="K8" i="290"/>
  <c r="AI7" i="290"/>
  <c r="AH7" i="290"/>
  <c r="AJ7" i="290" s="1"/>
  <c r="AG7" i="290"/>
  <c r="AE7" i="290"/>
  <c r="AD7" i="290"/>
  <c r="AF7" i="290" s="1"/>
  <c r="AC7" i="290"/>
  <c r="AB7" i="290"/>
  <c r="AA7" i="290"/>
  <c r="Z7" i="290"/>
  <c r="Y7" i="290"/>
  <c r="X7" i="290"/>
  <c r="W7" i="290"/>
  <c r="V7" i="290"/>
  <c r="T7" i="290"/>
  <c r="U7" i="290" s="1"/>
  <c r="S7" i="290"/>
  <c r="R7" i="290"/>
  <c r="Q7" i="290"/>
  <c r="O7" i="290"/>
  <c r="N7" i="290"/>
  <c r="P7" i="290" s="1"/>
  <c r="F7" i="290" s="1"/>
  <c r="M7" i="290"/>
  <c r="L7" i="290"/>
  <c r="K7" i="290"/>
  <c r="AI6" i="290"/>
  <c r="AH6" i="290"/>
  <c r="AJ6" i="290" s="1"/>
  <c r="AG6" i="290"/>
  <c r="AE6" i="290"/>
  <c r="AD6" i="290"/>
  <c r="AC6" i="290"/>
  <c r="AF6" i="290" s="1"/>
  <c r="AB6" i="290"/>
  <c r="AA6" i="290"/>
  <c r="Y6" i="290"/>
  <c r="X6" i="290"/>
  <c r="Z6" i="290" s="1"/>
  <c r="W6" i="290"/>
  <c r="V6" i="290"/>
  <c r="T6" i="290"/>
  <c r="S6" i="290"/>
  <c r="U6" i="290" s="1"/>
  <c r="R6" i="290"/>
  <c r="Q6" i="290"/>
  <c r="O6" i="290"/>
  <c r="N6" i="290"/>
  <c r="M6" i="290"/>
  <c r="P6" i="290" s="1"/>
  <c r="F6" i="290" s="1"/>
  <c r="L6" i="290"/>
  <c r="K6" i="290"/>
  <c r="AI5" i="290"/>
  <c r="AH5" i="290"/>
  <c r="AJ5" i="290" s="1"/>
  <c r="AG5" i="290"/>
  <c r="AE5" i="290"/>
  <c r="AD5" i="290"/>
  <c r="AC5" i="290"/>
  <c r="AB5" i="290"/>
  <c r="AA5" i="290"/>
  <c r="Z5" i="290"/>
  <c r="Y5" i="290"/>
  <c r="X5" i="290"/>
  <c r="W5" i="290"/>
  <c r="V5" i="290"/>
  <c r="T5" i="290"/>
  <c r="S5" i="290"/>
  <c r="R5" i="290"/>
  <c r="U5" i="290" s="1"/>
  <c r="Q5" i="290"/>
  <c r="O5" i="290"/>
  <c r="N5" i="290"/>
  <c r="M5" i="290"/>
  <c r="P5" i="290" s="1"/>
  <c r="F5" i="290" s="1"/>
  <c r="L5" i="290"/>
  <c r="K5" i="290"/>
  <c r="AI4" i="290"/>
  <c r="AH4" i="290"/>
  <c r="AJ4" i="290" s="1"/>
  <c r="AG4" i="290"/>
  <c r="AE4" i="290"/>
  <c r="AD4" i="290"/>
  <c r="AF4" i="290" s="1"/>
  <c r="AC4" i="290"/>
  <c r="AB4" i="290"/>
  <c r="AA4" i="290"/>
  <c r="Y4" i="290"/>
  <c r="X4" i="290"/>
  <c r="Z4" i="290" s="1"/>
  <c r="W4" i="290"/>
  <c r="V4" i="290"/>
  <c r="T4" i="290"/>
  <c r="U4" i="290" s="1"/>
  <c r="S4" i="290"/>
  <c r="R4" i="290"/>
  <c r="Q4" i="290"/>
  <c r="P4" i="290"/>
  <c r="F4" i="290" s="1"/>
  <c r="O4" i="290"/>
  <c r="N4" i="290"/>
  <c r="M4" i="290"/>
  <c r="L4" i="290"/>
  <c r="K4" i="290"/>
  <c r="J78" i="289"/>
  <c r="I78" i="289"/>
  <c r="J77" i="289"/>
  <c r="I77" i="289"/>
  <c r="J76" i="289"/>
  <c r="I76" i="289"/>
  <c r="J75" i="289"/>
  <c r="I75" i="289"/>
  <c r="J74" i="289"/>
  <c r="I74" i="289"/>
  <c r="H74" i="289"/>
  <c r="G74" i="289"/>
  <c r="F74" i="289"/>
  <c r="E74" i="289"/>
  <c r="D74" i="289"/>
  <c r="C74" i="289"/>
  <c r="J71" i="289"/>
  <c r="I71" i="289"/>
  <c r="J70" i="289"/>
  <c r="I70" i="289"/>
  <c r="J69" i="289"/>
  <c r="I69" i="289"/>
  <c r="J68" i="289"/>
  <c r="I68" i="289"/>
  <c r="J67" i="289"/>
  <c r="I67" i="289"/>
  <c r="H67" i="289"/>
  <c r="G67" i="289"/>
  <c r="F67" i="289"/>
  <c r="E67" i="289"/>
  <c r="D67" i="289"/>
  <c r="C67" i="289"/>
  <c r="J63" i="289"/>
  <c r="I63" i="289"/>
  <c r="J62" i="289"/>
  <c r="I62" i="289"/>
  <c r="J61" i="289"/>
  <c r="I61" i="289"/>
  <c r="J60" i="289"/>
  <c r="I60" i="289"/>
  <c r="J59" i="289"/>
  <c r="I59" i="289"/>
  <c r="H59" i="289"/>
  <c r="G59" i="289"/>
  <c r="F59" i="289"/>
  <c r="E59" i="289"/>
  <c r="D59" i="289"/>
  <c r="J50" i="289"/>
  <c r="I50" i="289"/>
  <c r="J49" i="289"/>
  <c r="I49" i="289"/>
  <c r="J48" i="289"/>
  <c r="I48" i="289"/>
  <c r="J47" i="289"/>
  <c r="I47" i="289"/>
  <c r="J46" i="289"/>
  <c r="I46" i="289"/>
  <c r="H46" i="289"/>
  <c r="G46" i="289"/>
  <c r="F46" i="289"/>
  <c r="E46" i="289"/>
  <c r="D46" i="289"/>
  <c r="C46" i="289"/>
  <c r="J43" i="289"/>
  <c r="I43" i="289"/>
  <c r="J42" i="289"/>
  <c r="I42" i="289"/>
  <c r="J41" i="289"/>
  <c r="I41" i="289"/>
  <c r="J40" i="289"/>
  <c r="I40" i="289"/>
  <c r="J39" i="289"/>
  <c r="I39" i="289"/>
  <c r="H39" i="289"/>
  <c r="G39" i="289"/>
  <c r="F39" i="289"/>
  <c r="E39" i="289"/>
  <c r="D39" i="289"/>
  <c r="C39" i="289"/>
  <c r="J36" i="289"/>
  <c r="I36" i="289"/>
  <c r="J35" i="289"/>
  <c r="I35" i="289"/>
  <c r="J34" i="289"/>
  <c r="I34" i="289"/>
  <c r="J33" i="289"/>
  <c r="I33" i="289"/>
  <c r="J32" i="289"/>
  <c r="I32" i="289"/>
  <c r="H32" i="289"/>
  <c r="G32" i="289"/>
  <c r="F32" i="289"/>
  <c r="E32" i="289"/>
  <c r="D32" i="289"/>
  <c r="J28" i="289"/>
  <c r="I28" i="289"/>
  <c r="J27" i="289"/>
  <c r="I27" i="289"/>
  <c r="J26" i="289"/>
  <c r="I26" i="289"/>
  <c r="J25" i="289"/>
  <c r="I25" i="289"/>
  <c r="J24" i="289"/>
  <c r="I24" i="289"/>
  <c r="H24" i="289"/>
  <c r="G24" i="289"/>
  <c r="F24" i="289"/>
  <c r="E24" i="289"/>
  <c r="D24" i="289"/>
  <c r="C24" i="289"/>
  <c r="J21" i="289"/>
  <c r="I21" i="289"/>
  <c r="J20" i="289"/>
  <c r="I20" i="289"/>
  <c r="J19" i="289"/>
  <c r="I19" i="289"/>
  <c r="J18" i="289"/>
  <c r="I18" i="289"/>
  <c r="J17" i="289"/>
  <c r="I17" i="289"/>
  <c r="H17" i="289"/>
  <c r="G17" i="289"/>
  <c r="F17" i="289"/>
  <c r="E17" i="289"/>
  <c r="D17" i="289"/>
  <c r="C17" i="289"/>
  <c r="J13" i="289"/>
  <c r="I13" i="289"/>
  <c r="J12" i="289"/>
  <c r="I12" i="289"/>
  <c r="J11" i="289"/>
  <c r="I11" i="289"/>
  <c r="J10" i="289"/>
  <c r="I10" i="289"/>
  <c r="J9" i="289"/>
  <c r="I9" i="289"/>
  <c r="H9" i="289"/>
  <c r="G9" i="289"/>
  <c r="F9" i="289"/>
  <c r="E9" i="289"/>
  <c r="D9" i="289"/>
  <c r="A5" i="289"/>
  <c r="D57" i="288"/>
  <c r="E54" i="288"/>
  <c r="E55" i="288" s="1"/>
  <c r="D54" i="288"/>
  <c r="D56" i="288" s="1"/>
  <c r="C54" i="288"/>
  <c r="G54" i="288" s="1"/>
  <c r="D50" i="288"/>
  <c r="E47" i="288"/>
  <c r="E49" i="288" s="1"/>
  <c r="D47" i="288"/>
  <c r="D62" i="288" s="1"/>
  <c r="AJ43" i="288"/>
  <c r="AI43" i="288"/>
  <c r="AH43" i="288"/>
  <c r="AG43" i="288"/>
  <c r="AF43" i="288"/>
  <c r="AE43" i="288"/>
  <c r="AD43" i="288"/>
  <c r="AC43" i="288"/>
  <c r="AB43" i="288"/>
  <c r="AA43" i="288"/>
  <c r="Z43" i="288"/>
  <c r="Y43" i="288"/>
  <c r="X43" i="288"/>
  <c r="W43" i="288"/>
  <c r="V43" i="288"/>
  <c r="U43" i="288"/>
  <c r="T43" i="288"/>
  <c r="S43" i="288"/>
  <c r="R43" i="288"/>
  <c r="Q43" i="288"/>
  <c r="P43" i="288"/>
  <c r="O43" i="288"/>
  <c r="N43" i="288"/>
  <c r="M43" i="288"/>
  <c r="L43" i="288"/>
  <c r="K43" i="288"/>
  <c r="F43" i="288"/>
  <c r="AJ42" i="288"/>
  <c r="AI42" i="288"/>
  <c r="AH42" i="288"/>
  <c r="AG42" i="288"/>
  <c r="AF42" i="288"/>
  <c r="AE42" i="288"/>
  <c r="AD42" i="288"/>
  <c r="AC42" i="288"/>
  <c r="AB42" i="288"/>
  <c r="AA42" i="288"/>
  <c r="Z42" i="288"/>
  <c r="Y42" i="288"/>
  <c r="X42" i="288"/>
  <c r="W42" i="288"/>
  <c r="V42" i="288"/>
  <c r="U42" i="288"/>
  <c r="T42" i="288"/>
  <c r="S42" i="288"/>
  <c r="R42" i="288"/>
  <c r="Q42" i="288"/>
  <c r="P42" i="288"/>
  <c r="O42" i="288"/>
  <c r="N42" i="288"/>
  <c r="M42" i="288"/>
  <c r="L42" i="288"/>
  <c r="K42" i="288"/>
  <c r="F42" i="288"/>
  <c r="AJ41" i="288"/>
  <c r="AI41" i="288"/>
  <c r="AH41" i="288"/>
  <c r="AG41" i="288"/>
  <c r="AF41" i="288"/>
  <c r="AE41" i="288"/>
  <c r="AD41" i="288"/>
  <c r="AC41" i="288"/>
  <c r="AB41" i="288"/>
  <c r="AA41" i="288"/>
  <c r="Z41" i="288"/>
  <c r="Y41" i="288"/>
  <c r="X41" i="288"/>
  <c r="W41" i="288"/>
  <c r="V41" i="288"/>
  <c r="U41" i="288"/>
  <c r="T41" i="288"/>
  <c r="S41" i="288"/>
  <c r="R41" i="288"/>
  <c r="Q41" i="288"/>
  <c r="P41" i="288"/>
  <c r="O41" i="288"/>
  <c r="N41" i="288"/>
  <c r="M41" i="288"/>
  <c r="L41" i="288"/>
  <c r="K41" i="288"/>
  <c r="F41" i="288"/>
  <c r="AJ40" i="288"/>
  <c r="AI40" i="288"/>
  <c r="AH40" i="288"/>
  <c r="AG40" i="288"/>
  <c r="AF40" i="288"/>
  <c r="AE40" i="288"/>
  <c r="AD40" i="288"/>
  <c r="AC40" i="288"/>
  <c r="AB40" i="288"/>
  <c r="AA40" i="288"/>
  <c r="Z40" i="288"/>
  <c r="Y40" i="288"/>
  <c r="X40" i="288"/>
  <c r="W40" i="288"/>
  <c r="V40" i="288"/>
  <c r="U40" i="288"/>
  <c r="T40" i="288"/>
  <c r="S40" i="288"/>
  <c r="R40" i="288"/>
  <c r="Q40" i="288"/>
  <c r="P40" i="288"/>
  <c r="O40" i="288"/>
  <c r="N40" i="288"/>
  <c r="M40" i="288"/>
  <c r="L40" i="288"/>
  <c r="K40" i="288"/>
  <c r="F40" i="288"/>
  <c r="AJ39" i="288"/>
  <c r="AI39" i="288"/>
  <c r="AH39" i="288"/>
  <c r="AG39" i="288"/>
  <c r="AF39" i="288"/>
  <c r="AE39" i="288"/>
  <c r="AD39" i="288"/>
  <c r="AC39" i="288"/>
  <c r="AB39" i="288"/>
  <c r="AA39" i="288"/>
  <c r="Z39" i="288"/>
  <c r="Y39" i="288"/>
  <c r="X39" i="288"/>
  <c r="W39" i="288"/>
  <c r="V39" i="288"/>
  <c r="U39" i="288"/>
  <c r="T39" i="288"/>
  <c r="S39" i="288"/>
  <c r="R39" i="288"/>
  <c r="Q39" i="288"/>
  <c r="P39" i="288"/>
  <c r="O39" i="288"/>
  <c r="N39" i="288"/>
  <c r="M39" i="288"/>
  <c r="L39" i="288"/>
  <c r="K39" i="288"/>
  <c r="F39" i="288"/>
  <c r="AJ38" i="288"/>
  <c r="AI38" i="288"/>
  <c r="AH38" i="288"/>
  <c r="AG38" i="288"/>
  <c r="AF38" i="288"/>
  <c r="AE38" i="288"/>
  <c r="AD38" i="288"/>
  <c r="AC38" i="288"/>
  <c r="AB38" i="288"/>
  <c r="AA38" i="288"/>
  <c r="Z38" i="288"/>
  <c r="Y38" i="288"/>
  <c r="X38" i="288"/>
  <c r="W38" i="288"/>
  <c r="V38" i="288"/>
  <c r="U38" i="288"/>
  <c r="T38" i="288"/>
  <c r="S38" i="288"/>
  <c r="R38" i="288"/>
  <c r="Q38" i="288"/>
  <c r="P38" i="288"/>
  <c r="O38" i="288"/>
  <c r="N38" i="288"/>
  <c r="M38" i="288"/>
  <c r="L38" i="288"/>
  <c r="K38" i="288"/>
  <c r="F38" i="288"/>
  <c r="AJ37" i="288"/>
  <c r="AI37" i="288"/>
  <c r="AH37" i="288"/>
  <c r="AG37" i="288"/>
  <c r="AF37" i="288"/>
  <c r="AE37" i="288"/>
  <c r="AD37" i="288"/>
  <c r="AC37" i="288"/>
  <c r="AB37" i="288"/>
  <c r="AA37" i="288"/>
  <c r="Z37" i="288"/>
  <c r="Y37" i="288"/>
  <c r="X37" i="288"/>
  <c r="W37" i="288"/>
  <c r="V37" i="288"/>
  <c r="U37" i="288"/>
  <c r="T37" i="288"/>
  <c r="S37" i="288"/>
  <c r="R37" i="288"/>
  <c r="Q37" i="288"/>
  <c r="P37" i="288"/>
  <c r="O37" i="288"/>
  <c r="N37" i="288"/>
  <c r="M37" i="288"/>
  <c r="L37" i="288"/>
  <c r="K37" i="288"/>
  <c r="F37" i="288"/>
  <c r="AJ36" i="288"/>
  <c r="AI36" i="288"/>
  <c r="AH36" i="288"/>
  <c r="AG36" i="288"/>
  <c r="AF36" i="288"/>
  <c r="AE36" i="288"/>
  <c r="AD36" i="288"/>
  <c r="AC36" i="288"/>
  <c r="AB36" i="288"/>
  <c r="AA36" i="288"/>
  <c r="Z36" i="288"/>
  <c r="Y36" i="288"/>
  <c r="X36" i="288"/>
  <c r="W36" i="288"/>
  <c r="V36" i="288"/>
  <c r="U36" i="288"/>
  <c r="T36" i="288"/>
  <c r="S36" i="288"/>
  <c r="R36" i="288"/>
  <c r="Q36" i="288"/>
  <c r="P36" i="288"/>
  <c r="O36" i="288"/>
  <c r="N36" i="288"/>
  <c r="M36" i="288"/>
  <c r="L36" i="288"/>
  <c r="K36" i="288"/>
  <c r="F36" i="288"/>
  <c r="AJ35" i="288"/>
  <c r="AI35" i="288"/>
  <c r="AH35" i="288"/>
  <c r="AG35" i="288"/>
  <c r="AF35" i="288"/>
  <c r="AE35" i="288"/>
  <c r="AD35" i="288"/>
  <c r="AC35" i="288"/>
  <c r="AB35" i="288"/>
  <c r="AA35" i="288"/>
  <c r="Z35" i="288"/>
  <c r="Y35" i="288"/>
  <c r="X35" i="288"/>
  <c r="W35" i="288"/>
  <c r="V35" i="288"/>
  <c r="U35" i="288"/>
  <c r="T35" i="288"/>
  <c r="S35" i="288"/>
  <c r="R35" i="288"/>
  <c r="Q35" i="288"/>
  <c r="P35" i="288"/>
  <c r="O35" i="288"/>
  <c r="N35" i="288"/>
  <c r="M35" i="288"/>
  <c r="L35" i="288"/>
  <c r="K35" i="288"/>
  <c r="F35" i="288"/>
  <c r="AJ34" i="288"/>
  <c r="AI34" i="288"/>
  <c r="AH34" i="288"/>
  <c r="AG34" i="288"/>
  <c r="AF34" i="288"/>
  <c r="AE34" i="288"/>
  <c r="AD34" i="288"/>
  <c r="AC34" i="288"/>
  <c r="AB34" i="288"/>
  <c r="AA34" i="288"/>
  <c r="Z34" i="288"/>
  <c r="Y34" i="288"/>
  <c r="X34" i="288"/>
  <c r="W34" i="288"/>
  <c r="V34" i="288"/>
  <c r="U34" i="288"/>
  <c r="T34" i="288"/>
  <c r="S34" i="288"/>
  <c r="R34" i="288"/>
  <c r="Q34" i="288"/>
  <c r="P34" i="288"/>
  <c r="O34" i="288"/>
  <c r="N34" i="288"/>
  <c r="M34" i="288"/>
  <c r="L34" i="288"/>
  <c r="K34" i="288"/>
  <c r="F34" i="288"/>
  <c r="AJ33" i="288"/>
  <c r="AI33" i="288"/>
  <c r="AH33" i="288"/>
  <c r="AG33" i="288"/>
  <c r="AF33" i="288"/>
  <c r="AE33" i="288"/>
  <c r="AD33" i="288"/>
  <c r="AC33" i="288"/>
  <c r="AB33" i="288"/>
  <c r="AA33" i="288"/>
  <c r="Z33" i="288"/>
  <c r="Y33" i="288"/>
  <c r="X33" i="288"/>
  <c r="W33" i="288"/>
  <c r="V33" i="288"/>
  <c r="U33" i="288"/>
  <c r="T33" i="288"/>
  <c r="S33" i="288"/>
  <c r="R33" i="288"/>
  <c r="Q33" i="288"/>
  <c r="P33" i="288"/>
  <c r="O33" i="288"/>
  <c r="N33" i="288"/>
  <c r="M33" i="288"/>
  <c r="L33" i="288"/>
  <c r="K33" i="288"/>
  <c r="F33" i="288"/>
  <c r="AJ32" i="288"/>
  <c r="AI32" i="288"/>
  <c r="AH32" i="288"/>
  <c r="AG32" i="288"/>
  <c r="AF32" i="288"/>
  <c r="AE32" i="288"/>
  <c r="AD32" i="288"/>
  <c r="AC32" i="288"/>
  <c r="AB32" i="288"/>
  <c r="AA32" i="288"/>
  <c r="Z32" i="288"/>
  <c r="Y32" i="288"/>
  <c r="X32" i="288"/>
  <c r="W32" i="288"/>
  <c r="V32" i="288"/>
  <c r="U32" i="288"/>
  <c r="T32" i="288"/>
  <c r="S32" i="288"/>
  <c r="R32" i="288"/>
  <c r="Q32" i="288"/>
  <c r="P32" i="288"/>
  <c r="O32" i="288"/>
  <c r="N32" i="288"/>
  <c r="M32" i="288"/>
  <c r="L32" i="288"/>
  <c r="K32" i="288"/>
  <c r="F32" i="288"/>
  <c r="AJ31" i="288"/>
  <c r="AI31" i="288"/>
  <c r="AH31" i="288"/>
  <c r="AG31" i="288"/>
  <c r="AF31" i="288"/>
  <c r="AE31" i="288"/>
  <c r="AD31" i="288"/>
  <c r="AC31" i="288"/>
  <c r="AB31" i="288"/>
  <c r="AA31" i="288"/>
  <c r="Z31" i="288"/>
  <c r="Y31" i="288"/>
  <c r="X31" i="288"/>
  <c r="W31" i="288"/>
  <c r="V31" i="288"/>
  <c r="U31" i="288"/>
  <c r="T31" i="288"/>
  <c r="S31" i="288"/>
  <c r="R31" i="288"/>
  <c r="Q31" i="288"/>
  <c r="P31" i="288"/>
  <c r="O31" i="288"/>
  <c r="N31" i="288"/>
  <c r="M31" i="288"/>
  <c r="L31" i="288"/>
  <c r="K31" i="288"/>
  <c r="F31" i="288"/>
  <c r="AJ30" i="288"/>
  <c r="AI30" i="288"/>
  <c r="AH30" i="288"/>
  <c r="AG30" i="288"/>
  <c r="AF30" i="288"/>
  <c r="AE30" i="288"/>
  <c r="AD30" i="288"/>
  <c r="AC30" i="288"/>
  <c r="AB30" i="288"/>
  <c r="AA30" i="288"/>
  <c r="Z30" i="288"/>
  <c r="Y30" i="288"/>
  <c r="X30" i="288"/>
  <c r="W30" i="288"/>
  <c r="V30" i="288"/>
  <c r="U30" i="288"/>
  <c r="T30" i="288"/>
  <c r="S30" i="288"/>
  <c r="R30" i="288"/>
  <c r="Q30" i="288"/>
  <c r="P30" i="288"/>
  <c r="O30" i="288"/>
  <c r="N30" i="288"/>
  <c r="M30" i="288"/>
  <c r="L30" i="288"/>
  <c r="K30" i="288"/>
  <c r="F30" i="288"/>
  <c r="AJ29" i="288"/>
  <c r="AI29" i="288"/>
  <c r="AH29" i="288"/>
  <c r="AG29" i="288"/>
  <c r="AF29" i="288"/>
  <c r="AE29" i="288"/>
  <c r="AD29" i="288"/>
  <c r="AC29" i="288"/>
  <c r="AB29" i="288"/>
  <c r="AA29" i="288"/>
  <c r="Z29" i="288"/>
  <c r="Y29" i="288"/>
  <c r="X29" i="288"/>
  <c r="W29" i="288"/>
  <c r="V29" i="288"/>
  <c r="U29" i="288"/>
  <c r="T29" i="288"/>
  <c r="S29" i="288"/>
  <c r="R29" i="288"/>
  <c r="Q29" i="288"/>
  <c r="P29" i="288"/>
  <c r="O29" i="288"/>
  <c r="N29" i="288"/>
  <c r="M29" i="288"/>
  <c r="L29" i="288"/>
  <c r="K29" i="288"/>
  <c r="F29" i="288"/>
  <c r="AJ28" i="288"/>
  <c r="AI28" i="288"/>
  <c r="AH28" i="288"/>
  <c r="AG28" i="288"/>
  <c r="AF28" i="288"/>
  <c r="AE28" i="288"/>
  <c r="AD28" i="288"/>
  <c r="AC28" i="288"/>
  <c r="AB28" i="288"/>
  <c r="AA28" i="288"/>
  <c r="Z28" i="288"/>
  <c r="Y28" i="288"/>
  <c r="X28" i="288"/>
  <c r="W28" i="288"/>
  <c r="V28" i="288"/>
  <c r="U28" i="288"/>
  <c r="T28" i="288"/>
  <c r="S28" i="288"/>
  <c r="R28" i="288"/>
  <c r="Q28" i="288"/>
  <c r="P28" i="288"/>
  <c r="O28" i="288"/>
  <c r="N28" i="288"/>
  <c r="M28" i="288"/>
  <c r="L28" i="288"/>
  <c r="K28" i="288"/>
  <c r="F28" i="288"/>
  <c r="AJ27" i="288"/>
  <c r="AI27" i="288"/>
  <c r="AH27" i="288"/>
  <c r="AG27" i="288"/>
  <c r="AF27" i="288"/>
  <c r="AE27" i="288"/>
  <c r="AD27" i="288"/>
  <c r="AC27" i="288"/>
  <c r="AB27" i="288"/>
  <c r="AA27" i="288"/>
  <c r="Z27" i="288"/>
  <c r="Y27" i="288"/>
  <c r="X27" i="288"/>
  <c r="W27" i="288"/>
  <c r="V27" i="288"/>
  <c r="U27" i="288"/>
  <c r="T27" i="288"/>
  <c r="S27" i="288"/>
  <c r="R27" i="288"/>
  <c r="Q27" i="288"/>
  <c r="P27" i="288"/>
  <c r="O27" i="288"/>
  <c r="N27" i="288"/>
  <c r="M27" i="288"/>
  <c r="L27" i="288"/>
  <c r="K27" i="288"/>
  <c r="F27" i="288"/>
  <c r="AJ26" i="288"/>
  <c r="AI26" i="288"/>
  <c r="AH26" i="288"/>
  <c r="AG26" i="288"/>
  <c r="AF26" i="288"/>
  <c r="AE26" i="288"/>
  <c r="AD26" i="288"/>
  <c r="AC26" i="288"/>
  <c r="AB26" i="288"/>
  <c r="AA26" i="288"/>
  <c r="Z26" i="288"/>
  <c r="Y26" i="288"/>
  <c r="X26" i="288"/>
  <c r="W26" i="288"/>
  <c r="V26" i="288"/>
  <c r="U26" i="288"/>
  <c r="T26" i="288"/>
  <c r="S26" i="288"/>
  <c r="R26" i="288"/>
  <c r="Q26" i="288"/>
  <c r="P26" i="288"/>
  <c r="O26" i="288"/>
  <c r="N26" i="288"/>
  <c r="M26" i="288"/>
  <c r="L26" i="288"/>
  <c r="K26" i="288"/>
  <c r="F26" i="288"/>
  <c r="AJ25" i="288"/>
  <c r="AI25" i="288"/>
  <c r="AH25" i="288"/>
  <c r="AG25" i="288"/>
  <c r="AF25" i="288"/>
  <c r="AE25" i="288"/>
  <c r="AD25" i="288"/>
  <c r="AC25" i="288"/>
  <c r="AB25" i="288"/>
  <c r="AA25" i="288"/>
  <c r="Z25" i="288"/>
  <c r="Y25" i="288"/>
  <c r="X25" i="288"/>
  <c r="W25" i="288"/>
  <c r="V25" i="288"/>
  <c r="U25" i="288"/>
  <c r="T25" i="288"/>
  <c r="S25" i="288"/>
  <c r="R25" i="288"/>
  <c r="Q25" i="288"/>
  <c r="P25" i="288"/>
  <c r="O25" i="288"/>
  <c r="N25" i="288"/>
  <c r="M25" i="288"/>
  <c r="L25" i="288"/>
  <c r="K25" i="288"/>
  <c r="F25" i="288"/>
  <c r="AJ24" i="288"/>
  <c r="AI24" i="288"/>
  <c r="AH24" i="288"/>
  <c r="AG24" i="288"/>
  <c r="AF24" i="288"/>
  <c r="AE24" i="288"/>
  <c r="AD24" i="288"/>
  <c r="AC24" i="288"/>
  <c r="AB24" i="288"/>
  <c r="AA24" i="288"/>
  <c r="Z24" i="288"/>
  <c r="Y24" i="288"/>
  <c r="X24" i="288"/>
  <c r="W24" i="288"/>
  <c r="V24" i="288"/>
  <c r="U24" i="288"/>
  <c r="T24" i="288"/>
  <c r="S24" i="288"/>
  <c r="R24" i="288"/>
  <c r="Q24" i="288"/>
  <c r="P24" i="288"/>
  <c r="O24" i="288"/>
  <c r="N24" i="288"/>
  <c r="M24" i="288"/>
  <c r="L24" i="288"/>
  <c r="K24" i="288"/>
  <c r="F24" i="288"/>
  <c r="AJ23" i="288"/>
  <c r="AI23" i="288"/>
  <c r="AH23" i="288"/>
  <c r="AG23" i="288"/>
  <c r="AF23" i="288"/>
  <c r="AE23" i="288"/>
  <c r="AD23" i="288"/>
  <c r="AC23" i="288"/>
  <c r="AB23" i="288"/>
  <c r="AA23" i="288"/>
  <c r="Z23" i="288"/>
  <c r="Y23" i="288"/>
  <c r="X23" i="288"/>
  <c r="W23" i="288"/>
  <c r="V23" i="288"/>
  <c r="U23" i="288"/>
  <c r="T23" i="288"/>
  <c r="S23" i="288"/>
  <c r="R23" i="288"/>
  <c r="Q23" i="288"/>
  <c r="P23" i="288"/>
  <c r="O23" i="288"/>
  <c r="N23" i="288"/>
  <c r="M23" i="288"/>
  <c r="L23" i="288"/>
  <c r="K23" i="288"/>
  <c r="F23" i="288"/>
  <c r="AJ22" i="288"/>
  <c r="AI22" i="288"/>
  <c r="AH22" i="288"/>
  <c r="AG22" i="288"/>
  <c r="AF22" i="288"/>
  <c r="AE22" i="288"/>
  <c r="AD22" i="288"/>
  <c r="AC22" i="288"/>
  <c r="AB22" i="288"/>
  <c r="AA22" i="288"/>
  <c r="Z22" i="288"/>
  <c r="Y22" i="288"/>
  <c r="X22" i="288"/>
  <c r="W22" i="288"/>
  <c r="V22" i="288"/>
  <c r="U22" i="288"/>
  <c r="T22" i="288"/>
  <c r="S22" i="288"/>
  <c r="R22" i="288"/>
  <c r="Q22" i="288"/>
  <c r="P22" i="288"/>
  <c r="O22" i="288"/>
  <c r="N22" i="288"/>
  <c r="M22" i="288"/>
  <c r="L22" i="288"/>
  <c r="K22" i="288"/>
  <c r="F22" i="288"/>
  <c r="AJ21" i="288"/>
  <c r="AI21" i="288"/>
  <c r="AH21" i="288"/>
  <c r="AG21" i="288"/>
  <c r="AF21" i="288"/>
  <c r="AE21" i="288"/>
  <c r="AD21" i="288"/>
  <c r="AC21" i="288"/>
  <c r="AB21" i="288"/>
  <c r="AA21" i="288"/>
  <c r="Z21" i="288"/>
  <c r="Y21" i="288"/>
  <c r="X21" i="288"/>
  <c r="W21" i="288"/>
  <c r="V21" i="288"/>
  <c r="U21" i="288"/>
  <c r="T21" i="288"/>
  <c r="S21" i="288"/>
  <c r="R21" i="288"/>
  <c r="Q21" i="288"/>
  <c r="P21" i="288"/>
  <c r="O21" i="288"/>
  <c r="N21" i="288"/>
  <c r="M21" i="288"/>
  <c r="L21" i="288"/>
  <c r="K21" i="288"/>
  <c r="F21" i="288"/>
  <c r="AJ20" i="288"/>
  <c r="AI20" i="288"/>
  <c r="AH20" i="288"/>
  <c r="AG20" i="288"/>
  <c r="AF20" i="288"/>
  <c r="AE20" i="288"/>
  <c r="AD20" i="288"/>
  <c r="AC20" i="288"/>
  <c r="AB20" i="288"/>
  <c r="AA20" i="288"/>
  <c r="Z20" i="288"/>
  <c r="Y20" i="288"/>
  <c r="X20" i="288"/>
  <c r="W20" i="288"/>
  <c r="V20" i="288"/>
  <c r="U20" i="288"/>
  <c r="T20" i="288"/>
  <c r="S20" i="288"/>
  <c r="R20" i="288"/>
  <c r="Q20" i="288"/>
  <c r="P20" i="288"/>
  <c r="O20" i="288"/>
  <c r="N20" i="288"/>
  <c r="M20" i="288"/>
  <c r="L20" i="288"/>
  <c r="K20" i="288"/>
  <c r="F20" i="288"/>
  <c r="AJ19" i="288"/>
  <c r="AI19" i="288"/>
  <c r="AH19" i="288"/>
  <c r="AG19" i="288"/>
  <c r="AF19" i="288"/>
  <c r="AE19" i="288"/>
  <c r="AD19" i="288"/>
  <c r="AC19" i="288"/>
  <c r="AB19" i="288"/>
  <c r="AA19" i="288"/>
  <c r="Z19" i="288"/>
  <c r="Y19" i="288"/>
  <c r="X19" i="288"/>
  <c r="W19" i="288"/>
  <c r="V19" i="288"/>
  <c r="U19" i="288"/>
  <c r="T19" i="288"/>
  <c r="S19" i="288"/>
  <c r="R19" i="288"/>
  <c r="Q19" i="288"/>
  <c r="P19" i="288"/>
  <c r="O19" i="288"/>
  <c r="N19" i="288"/>
  <c r="M19" i="288"/>
  <c r="L19" i="288"/>
  <c r="K19" i="288"/>
  <c r="F19" i="288"/>
  <c r="AJ18" i="288"/>
  <c r="AI18" i="288"/>
  <c r="AH18" i="288"/>
  <c r="AG18" i="288"/>
  <c r="AF18" i="288"/>
  <c r="AE18" i="288"/>
  <c r="AD18" i="288"/>
  <c r="AC18" i="288"/>
  <c r="AB18" i="288"/>
  <c r="AA18" i="288"/>
  <c r="Z18" i="288"/>
  <c r="Y18" i="288"/>
  <c r="X18" i="288"/>
  <c r="W18" i="288"/>
  <c r="V18" i="288"/>
  <c r="U18" i="288"/>
  <c r="T18" i="288"/>
  <c r="S18" i="288"/>
  <c r="R18" i="288"/>
  <c r="Q18" i="288"/>
  <c r="P18" i="288"/>
  <c r="O18" i="288"/>
  <c r="N18" i="288"/>
  <c r="M18" i="288"/>
  <c r="L18" i="288"/>
  <c r="K18" i="288"/>
  <c r="F18" i="288"/>
  <c r="AI17" i="288"/>
  <c r="AH17" i="288"/>
  <c r="AJ17" i="288" s="1"/>
  <c r="F17" i="288" s="1"/>
  <c r="AG17" i="288"/>
  <c r="AF17" i="288"/>
  <c r="AE17" i="288"/>
  <c r="AD17" i="288"/>
  <c r="AC17" i="288"/>
  <c r="AB17" i="288"/>
  <c r="AA17" i="288"/>
  <c r="Y17" i="288"/>
  <c r="X17" i="288"/>
  <c r="W17" i="288"/>
  <c r="Z17" i="288" s="1"/>
  <c r="V17" i="288"/>
  <c r="T17" i="288"/>
  <c r="S17" i="288"/>
  <c r="R17" i="288"/>
  <c r="U17" i="288" s="1"/>
  <c r="Q17" i="288"/>
  <c r="O17" i="288"/>
  <c r="N17" i="288"/>
  <c r="M17" i="288"/>
  <c r="L17" i="288"/>
  <c r="P17" i="288" s="1"/>
  <c r="K17" i="288"/>
  <c r="AI16" i="288"/>
  <c r="AH16" i="288"/>
  <c r="AG16" i="288"/>
  <c r="AE16" i="288"/>
  <c r="AD16" i="288"/>
  <c r="AC16" i="288"/>
  <c r="AB16" i="288"/>
  <c r="AA16" i="288"/>
  <c r="Y16" i="288"/>
  <c r="X16" i="288"/>
  <c r="W16" i="288"/>
  <c r="V16" i="288"/>
  <c r="T16" i="288"/>
  <c r="S16" i="288"/>
  <c r="R16" i="288"/>
  <c r="Q16" i="288"/>
  <c r="O16" i="288"/>
  <c r="N16" i="288"/>
  <c r="M16" i="288"/>
  <c r="L16" i="288"/>
  <c r="K16" i="288"/>
  <c r="AI15" i="288"/>
  <c r="AH15" i="288"/>
  <c r="AJ15" i="288" s="1"/>
  <c r="F15" i="288" s="1"/>
  <c r="AG15" i="288"/>
  <c r="AE15" i="288"/>
  <c r="AD15" i="288"/>
  <c r="AC15" i="288"/>
  <c r="AB15" i="288"/>
  <c r="AF15" i="288" s="1"/>
  <c r="AA15" i="288"/>
  <c r="Y15" i="288"/>
  <c r="X15" i="288"/>
  <c r="W15" i="288"/>
  <c r="Z15" i="288" s="1"/>
  <c r="V15" i="288"/>
  <c r="T15" i="288"/>
  <c r="S15" i="288"/>
  <c r="R15" i="288"/>
  <c r="U15" i="288" s="1"/>
  <c r="Q15" i="288"/>
  <c r="O15" i="288"/>
  <c r="N15" i="288"/>
  <c r="M15" i="288"/>
  <c r="L15" i="288"/>
  <c r="P15" i="288" s="1"/>
  <c r="K15" i="288"/>
  <c r="AI14" i="288"/>
  <c r="AH14" i="288"/>
  <c r="AJ14" i="288" s="1"/>
  <c r="F14" i="288" s="1"/>
  <c r="AG14" i="288"/>
  <c r="AE14" i="288"/>
  <c r="AD14" i="288"/>
  <c r="AC14" i="288"/>
  <c r="AB14" i="288"/>
  <c r="AF14" i="288" s="1"/>
  <c r="AA14" i="288"/>
  <c r="Y14" i="288"/>
  <c r="X14" i="288"/>
  <c r="W14" i="288"/>
  <c r="Z14" i="288" s="1"/>
  <c r="V14" i="288"/>
  <c r="T14" i="288"/>
  <c r="S14" i="288"/>
  <c r="R14" i="288"/>
  <c r="U14" i="288" s="1"/>
  <c r="Q14" i="288"/>
  <c r="O14" i="288"/>
  <c r="N14" i="288"/>
  <c r="M14" i="288"/>
  <c r="L14" i="288"/>
  <c r="K14" i="288"/>
  <c r="AI13" i="288"/>
  <c r="AH13" i="288"/>
  <c r="AJ13" i="288" s="1"/>
  <c r="F13" i="288" s="1"/>
  <c r="AG13" i="288"/>
  <c r="AE13" i="288"/>
  <c r="AD13" i="288"/>
  <c r="AC13" i="288"/>
  <c r="AF13" i="288" s="1"/>
  <c r="AB13" i="288"/>
  <c r="AA13" i="288"/>
  <c r="Y13" i="288"/>
  <c r="X13" i="288"/>
  <c r="Z13" i="288" s="1"/>
  <c r="W13" i="288"/>
  <c r="V13" i="288"/>
  <c r="U13" i="288"/>
  <c r="T13" i="288"/>
  <c r="S13" i="288"/>
  <c r="R13" i="288"/>
  <c r="Q13" i="288"/>
  <c r="O13" i="288"/>
  <c r="N13" i="288"/>
  <c r="M13" i="288"/>
  <c r="P13" i="288" s="1"/>
  <c r="L13" i="288"/>
  <c r="K13" i="288"/>
  <c r="AI12" i="288"/>
  <c r="AH12" i="288"/>
  <c r="AG12" i="288"/>
  <c r="AJ12" i="288" s="1"/>
  <c r="F12" i="288" s="1"/>
  <c r="AE12" i="288"/>
  <c r="AD12" i="288"/>
  <c r="AC12" i="288"/>
  <c r="AF12" i="288" s="1"/>
  <c r="AB12" i="288"/>
  <c r="AA12" i="288"/>
  <c r="Y12" i="288"/>
  <c r="X12" i="288"/>
  <c r="Z12" i="288" s="1"/>
  <c r="W12" i="288"/>
  <c r="V12" i="288"/>
  <c r="T12" i="288"/>
  <c r="S12" i="288"/>
  <c r="U12" i="288" s="1"/>
  <c r="R12" i="288"/>
  <c r="Q12" i="288"/>
  <c r="O12" i="288"/>
  <c r="N12" i="288"/>
  <c r="M12" i="288"/>
  <c r="P12" i="288" s="1"/>
  <c r="L12" i="288"/>
  <c r="K12" i="288"/>
  <c r="AI11" i="288"/>
  <c r="AH11" i="288"/>
  <c r="AG11" i="288"/>
  <c r="AJ11" i="288" s="1"/>
  <c r="F11" i="288" s="1"/>
  <c r="AE11" i="288"/>
  <c r="AD11" i="288"/>
  <c r="AC11" i="288"/>
  <c r="AB11" i="288"/>
  <c r="AA11" i="288"/>
  <c r="AF11" i="288" s="1"/>
  <c r="Z11" i="288"/>
  <c r="Y11" i="288"/>
  <c r="X11" i="288"/>
  <c r="W11" i="288"/>
  <c r="V11" i="288"/>
  <c r="T11" i="288"/>
  <c r="S11" i="288"/>
  <c r="R11" i="288"/>
  <c r="Q11" i="288"/>
  <c r="U11" i="288" s="1"/>
  <c r="O11" i="288"/>
  <c r="N11" i="288"/>
  <c r="M11" i="288"/>
  <c r="L11" i="288"/>
  <c r="K11" i="288"/>
  <c r="P11" i="288" s="1"/>
  <c r="AJ10" i="288"/>
  <c r="F10" i="288" s="1"/>
  <c r="AI10" i="288"/>
  <c r="AH10" i="288"/>
  <c r="AG10" i="288"/>
  <c r="AE10" i="288"/>
  <c r="AD10" i="288"/>
  <c r="AC10" i="288"/>
  <c r="AB10" i="288"/>
  <c r="AA10" i="288"/>
  <c r="Y10" i="288"/>
  <c r="X10" i="288"/>
  <c r="W10" i="288"/>
  <c r="V10" i="288"/>
  <c r="T10" i="288"/>
  <c r="S10" i="288"/>
  <c r="R10" i="288"/>
  <c r="Q10" i="288"/>
  <c r="O10" i="288"/>
  <c r="N10" i="288"/>
  <c r="M10" i="288"/>
  <c r="L10" i="288"/>
  <c r="K10" i="288"/>
  <c r="AI9" i="288"/>
  <c r="AH9" i="288"/>
  <c r="AG9" i="288"/>
  <c r="AJ9" i="288" s="1"/>
  <c r="F9" i="288" s="1"/>
  <c r="AE9" i="288"/>
  <c r="AD9" i="288"/>
  <c r="AC9" i="288"/>
  <c r="AB9" i="288"/>
  <c r="AF9" i="288" s="1"/>
  <c r="AA9" i="288"/>
  <c r="Y9" i="288"/>
  <c r="X9" i="288"/>
  <c r="W9" i="288"/>
  <c r="V9" i="288"/>
  <c r="T9" i="288"/>
  <c r="S9" i="288"/>
  <c r="R9" i="288"/>
  <c r="Q9" i="288"/>
  <c r="U9" i="288" s="1"/>
  <c r="O9" i="288"/>
  <c r="N9" i="288"/>
  <c r="M9" i="288"/>
  <c r="L9" i="288"/>
  <c r="P9" i="288" s="1"/>
  <c r="K9" i="288"/>
  <c r="AI8" i="288"/>
  <c r="AH8" i="288"/>
  <c r="AJ8" i="288" s="1"/>
  <c r="F8" i="288" s="1"/>
  <c r="AG8" i="288"/>
  <c r="AE8" i="288"/>
  <c r="AD8" i="288"/>
  <c r="AC8" i="288"/>
  <c r="AF8" i="288" s="1"/>
  <c r="AB8" i="288"/>
  <c r="AA8" i="288"/>
  <c r="Y8" i="288"/>
  <c r="X8" i="288"/>
  <c r="Z8" i="288" s="1"/>
  <c r="W8" i="288"/>
  <c r="V8" i="288"/>
  <c r="T8" i="288"/>
  <c r="S8" i="288"/>
  <c r="U8" i="288" s="1"/>
  <c r="R8" i="288"/>
  <c r="Q8" i="288"/>
  <c r="O8" i="288"/>
  <c r="N8" i="288"/>
  <c r="M8" i="288"/>
  <c r="P8" i="288" s="1"/>
  <c r="L8" i="288"/>
  <c r="K8" i="288"/>
  <c r="AI7" i="288"/>
  <c r="AH7" i="288"/>
  <c r="AG7" i="288"/>
  <c r="AJ7" i="288" s="1"/>
  <c r="F7" i="288" s="1"/>
  <c r="AE7" i="288"/>
  <c r="AD7" i="288"/>
  <c r="AC7" i="288"/>
  <c r="AB7" i="288"/>
  <c r="AA7" i="288"/>
  <c r="AF7" i="288" s="1"/>
  <c r="Y7" i="288"/>
  <c r="X7" i="288"/>
  <c r="W7" i="288"/>
  <c r="V7" i="288"/>
  <c r="Z7" i="288" s="1"/>
  <c r="T7" i="288"/>
  <c r="S7" i="288"/>
  <c r="R7" i="288"/>
  <c r="Q7" i="288"/>
  <c r="U7" i="288" s="1"/>
  <c r="O7" i="288"/>
  <c r="N7" i="288"/>
  <c r="M7" i="288"/>
  <c r="L7" i="288"/>
  <c r="K7" i="288"/>
  <c r="P7" i="288" s="1"/>
  <c r="AJ6" i="288"/>
  <c r="AI6" i="288"/>
  <c r="AH6" i="288"/>
  <c r="AG6" i="288"/>
  <c r="AE6" i="288"/>
  <c r="AD6" i="288"/>
  <c r="AC6" i="288"/>
  <c r="AF6" i="288" s="1"/>
  <c r="AB6" i="288"/>
  <c r="AA6" i="288"/>
  <c r="Z6" i="288"/>
  <c r="Y6" i="288"/>
  <c r="X6" i="288"/>
  <c r="W6" i="288"/>
  <c r="V6" i="288"/>
  <c r="U6" i="288"/>
  <c r="T6" i="288"/>
  <c r="S6" i="288"/>
  <c r="R6" i="288"/>
  <c r="Q6" i="288"/>
  <c r="O6" i="288"/>
  <c r="N6" i="288"/>
  <c r="M6" i="288"/>
  <c r="P6" i="288" s="1"/>
  <c r="L6" i="288"/>
  <c r="K6" i="288"/>
  <c r="AJ5" i="288"/>
  <c r="F5" i="288" s="1"/>
  <c r="AI5" i="288"/>
  <c r="AH5" i="288"/>
  <c r="AG5" i="288"/>
  <c r="AE5" i="288"/>
  <c r="AD5" i="288"/>
  <c r="AC5" i="288"/>
  <c r="AF5" i="288" s="1"/>
  <c r="AB5" i="288"/>
  <c r="AA5" i="288"/>
  <c r="Y5" i="288"/>
  <c r="X5" i="288"/>
  <c r="Z5" i="288" s="1"/>
  <c r="W5" i="288"/>
  <c r="V5" i="288"/>
  <c r="T5" i="288"/>
  <c r="S5" i="288"/>
  <c r="U5" i="288" s="1"/>
  <c r="R5" i="288"/>
  <c r="Q5" i="288"/>
  <c r="O5" i="288"/>
  <c r="N5" i="288"/>
  <c r="M5" i="288"/>
  <c r="P5" i="288" s="1"/>
  <c r="L5" i="288"/>
  <c r="K5" i="288"/>
  <c r="AI4" i="288"/>
  <c r="AH4" i="288"/>
  <c r="AG4" i="288"/>
  <c r="AE4" i="288"/>
  <c r="AD4" i="288"/>
  <c r="AC4" i="288"/>
  <c r="AB4" i="288"/>
  <c r="AA4" i="288"/>
  <c r="Y4" i="288"/>
  <c r="X4" i="288"/>
  <c r="W4" i="288"/>
  <c r="Z4" i="288" s="1"/>
  <c r="V4" i="288"/>
  <c r="T4" i="288"/>
  <c r="S4" i="288"/>
  <c r="R4" i="288"/>
  <c r="Q4" i="288"/>
  <c r="O4" i="288"/>
  <c r="N4" i="288"/>
  <c r="M4" i="288"/>
  <c r="P4" i="288" s="1"/>
  <c r="L4" i="288"/>
  <c r="K4" i="288"/>
  <c r="D57" i="287"/>
  <c r="E54" i="287"/>
  <c r="E55" i="287" s="1"/>
  <c r="D54" i="287"/>
  <c r="D56" i="287" s="1"/>
  <c r="C54" i="287"/>
  <c r="C55" i="287" s="1"/>
  <c r="G55" i="287" s="1"/>
  <c r="D50" i="287"/>
  <c r="E47" i="287"/>
  <c r="E49" i="287" s="1"/>
  <c r="D47" i="287"/>
  <c r="D62" i="287" s="1"/>
  <c r="AJ43" i="287"/>
  <c r="AI43" i="287"/>
  <c r="AH43" i="287"/>
  <c r="AG43" i="287"/>
  <c r="AF43" i="287"/>
  <c r="AE43" i="287"/>
  <c r="AD43" i="287"/>
  <c r="AC43" i="287"/>
  <c r="AB43" i="287"/>
  <c r="AA43" i="287"/>
  <c r="Z43" i="287"/>
  <c r="Y43" i="287"/>
  <c r="X43" i="287"/>
  <c r="W43" i="287"/>
  <c r="V43" i="287"/>
  <c r="U43" i="287"/>
  <c r="T43" i="287"/>
  <c r="S43" i="287"/>
  <c r="R43" i="287"/>
  <c r="Q43" i="287"/>
  <c r="P43" i="287"/>
  <c r="O43" i="287"/>
  <c r="N43" i="287"/>
  <c r="M43" i="287"/>
  <c r="L43" i="287"/>
  <c r="K43" i="287"/>
  <c r="F43" i="287"/>
  <c r="AJ42" i="287"/>
  <c r="AI42" i="287"/>
  <c r="AH42" i="287"/>
  <c r="AG42" i="287"/>
  <c r="AF42" i="287"/>
  <c r="AE42" i="287"/>
  <c r="AD42" i="287"/>
  <c r="AC42" i="287"/>
  <c r="AB42" i="287"/>
  <c r="AA42" i="287"/>
  <c r="Z42" i="287"/>
  <c r="Y42" i="287"/>
  <c r="X42" i="287"/>
  <c r="W42" i="287"/>
  <c r="V42" i="287"/>
  <c r="U42" i="287"/>
  <c r="T42" i="287"/>
  <c r="S42" i="287"/>
  <c r="R42" i="287"/>
  <c r="Q42" i="287"/>
  <c r="P42" i="287"/>
  <c r="O42" i="287"/>
  <c r="N42" i="287"/>
  <c r="M42" i="287"/>
  <c r="L42" i="287"/>
  <c r="K42" i="287"/>
  <c r="F42" i="287"/>
  <c r="AJ41" i="287"/>
  <c r="AI41" i="287"/>
  <c r="AH41" i="287"/>
  <c r="AG41" i="287"/>
  <c r="AF41" i="287"/>
  <c r="AE41" i="287"/>
  <c r="AD41" i="287"/>
  <c r="AC41" i="287"/>
  <c r="AB41" i="287"/>
  <c r="AA41" i="287"/>
  <c r="Z41" i="287"/>
  <c r="Y41" i="287"/>
  <c r="X41" i="287"/>
  <c r="W41" i="287"/>
  <c r="V41" i="287"/>
  <c r="U41" i="287"/>
  <c r="T41" i="287"/>
  <c r="S41" i="287"/>
  <c r="R41" i="287"/>
  <c r="Q41" i="287"/>
  <c r="P41" i="287"/>
  <c r="O41" i="287"/>
  <c r="N41" i="287"/>
  <c r="M41" i="287"/>
  <c r="L41" i="287"/>
  <c r="K41" i="287"/>
  <c r="F41" i="287"/>
  <c r="AJ40" i="287"/>
  <c r="AI40" i="287"/>
  <c r="AH40" i="287"/>
  <c r="AG40" i="287"/>
  <c r="AF40" i="287"/>
  <c r="AE40" i="287"/>
  <c r="AD40" i="287"/>
  <c r="AC40" i="287"/>
  <c r="AB40" i="287"/>
  <c r="AA40" i="287"/>
  <c r="Z40" i="287"/>
  <c r="Y40" i="287"/>
  <c r="X40" i="287"/>
  <c r="W40" i="287"/>
  <c r="V40" i="287"/>
  <c r="U40" i="287"/>
  <c r="T40" i="287"/>
  <c r="S40" i="287"/>
  <c r="R40" i="287"/>
  <c r="Q40" i="287"/>
  <c r="P40" i="287"/>
  <c r="O40" i="287"/>
  <c r="N40" i="287"/>
  <c r="M40" i="287"/>
  <c r="L40" i="287"/>
  <c r="K40" i="287"/>
  <c r="F40" i="287"/>
  <c r="AJ39" i="287"/>
  <c r="AI39" i="287"/>
  <c r="AH39" i="287"/>
  <c r="AG39" i="287"/>
  <c r="AF39" i="287"/>
  <c r="AE39" i="287"/>
  <c r="AD39" i="287"/>
  <c r="AC39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P39" i="287"/>
  <c r="O39" i="287"/>
  <c r="N39" i="287"/>
  <c r="M39" i="287"/>
  <c r="L39" i="287"/>
  <c r="K39" i="287"/>
  <c r="F39" i="287"/>
  <c r="AJ38" i="287"/>
  <c r="AI38" i="287"/>
  <c r="AH38" i="287"/>
  <c r="AG38" i="287"/>
  <c r="AF38" i="287"/>
  <c r="AE38" i="287"/>
  <c r="AD38" i="287"/>
  <c r="AC38" i="287"/>
  <c r="AB38" i="287"/>
  <c r="AA38" i="287"/>
  <c r="Z38" i="287"/>
  <c r="Y38" i="287"/>
  <c r="X38" i="287"/>
  <c r="W38" i="287"/>
  <c r="V38" i="287"/>
  <c r="U38" i="287"/>
  <c r="T38" i="287"/>
  <c r="S38" i="287"/>
  <c r="R38" i="287"/>
  <c r="Q38" i="287"/>
  <c r="P38" i="287"/>
  <c r="O38" i="287"/>
  <c r="N38" i="287"/>
  <c r="M38" i="287"/>
  <c r="L38" i="287"/>
  <c r="K38" i="287"/>
  <c r="F38" i="287"/>
  <c r="AJ37" i="287"/>
  <c r="AI37" i="287"/>
  <c r="AH37" i="287"/>
  <c r="AG37" i="287"/>
  <c r="AF37" i="287"/>
  <c r="AE37" i="287"/>
  <c r="AD37" i="287"/>
  <c r="AC37" i="287"/>
  <c r="AB37" i="287"/>
  <c r="AA37" i="287"/>
  <c r="Z37" i="287"/>
  <c r="Y37" i="287"/>
  <c r="X37" i="287"/>
  <c r="W37" i="287"/>
  <c r="V37" i="287"/>
  <c r="U37" i="287"/>
  <c r="T37" i="287"/>
  <c r="S37" i="287"/>
  <c r="R37" i="287"/>
  <c r="Q37" i="287"/>
  <c r="P37" i="287"/>
  <c r="O37" i="287"/>
  <c r="N37" i="287"/>
  <c r="M37" i="287"/>
  <c r="L37" i="287"/>
  <c r="K37" i="287"/>
  <c r="F37" i="287"/>
  <c r="AJ36" i="287"/>
  <c r="AI36" i="287"/>
  <c r="AH36" i="287"/>
  <c r="AG36" i="287"/>
  <c r="AF36" i="287"/>
  <c r="AE36" i="287"/>
  <c r="AD36" i="287"/>
  <c r="AC36" i="287"/>
  <c r="AB36" i="287"/>
  <c r="AA36" i="287"/>
  <c r="Z36" i="287"/>
  <c r="Y36" i="287"/>
  <c r="X36" i="287"/>
  <c r="W36" i="287"/>
  <c r="V36" i="287"/>
  <c r="U36" i="287"/>
  <c r="T36" i="287"/>
  <c r="S36" i="287"/>
  <c r="R36" i="287"/>
  <c r="Q36" i="287"/>
  <c r="P36" i="287"/>
  <c r="O36" i="287"/>
  <c r="N36" i="287"/>
  <c r="M36" i="287"/>
  <c r="L36" i="287"/>
  <c r="K36" i="287"/>
  <c r="F36" i="287"/>
  <c r="AJ35" i="287"/>
  <c r="AI35" i="287"/>
  <c r="AH35" i="287"/>
  <c r="AG35" i="287"/>
  <c r="AF35" i="287"/>
  <c r="AE35" i="287"/>
  <c r="AD35" i="287"/>
  <c r="AC35" i="287"/>
  <c r="AB35" i="287"/>
  <c r="AA35" i="287"/>
  <c r="Z35" i="287"/>
  <c r="Y35" i="287"/>
  <c r="X35" i="287"/>
  <c r="W35" i="287"/>
  <c r="V35" i="287"/>
  <c r="U35" i="287"/>
  <c r="T35" i="287"/>
  <c r="S35" i="287"/>
  <c r="R35" i="287"/>
  <c r="Q35" i="287"/>
  <c r="P35" i="287"/>
  <c r="O35" i="287"/>
  <c r="N35" i="287"/>
  <c r="M35" i="287"/>
  <c r="L35" i="287"/>
  <c r="K35" i="287"/>
  <c r="F35" i="287"/>
  <c r="AJ34" i="287"/>
  <c r="AI34" i="287"/>
  <c r="AH34" i="287"/>
  <c r="AG34" i="287"/>
  <c r="AF34" i="287"/>
  <c r="AE34" i="287"/>
  <c r="AD34" i="287"/>
  <c r="AC34" i="287"/>
  <c r="AB34" i="287"/>
  <c r="AA34" i="287"/>
  <c r="Z34" i="287"/>
  <c r="Y34" i="287"/>
  <c r="X34" i="287"/>
  <c r="W34" i="287"/>
  <c r="V34" i="287"/>
  <c r="U34" i="287"/>
  <c r="T34" i="287"/>
  <c r="S34" i="287"/>
  <c r="R34" i="287"/>
  <c r="Q34" i="287"/>
  <c r="P34" i="287"/>
  <c r="O34" i="287"/>
  <c r="N34" i="287"/>
  <c r="M34" i="287"/>
  <c r="L34" i="287"/>
  <c r="K34" i="287"/>
  <c r="F34" i="287"/>
  <c r="AJ33" i="287"/>
  <c r="AI33" i="287"/>
  <c r="AH33" i="287"/>
  <c r="AG33" i="287"/>
  <c r="AF33" i="287"/>
  <c r="AE33" i="287"/>
  <c r="AD33" i="287"/>
  <c r="AC33" i="287"/>
  <c r="AB33" i="287"/>
  <c r="AA33" i="287"/>
  <c r="Z33" i="287"/>
  <c r="Y33" i="287"/>
  <c r="X33" i="287"/>
  <c r="W33" i="287"/>
  <c r="V33" i="287"/>
  <c r="U33" i="287"/>
  <c r="T33" i="287"/>
  <c r="S33" i="287"/>
  <c r="R33" i="287"/>
  <c r="Q33" i="287"/>
  <c r="P33" i="287"/>
  <c r="O33" i="287"/>
  <c r="N33" i="287"/>
  <c r="M33" i="287"/>
  <c r="L33" i="287"/>
  <c r="K33" i="287"/>
  <c r="F33" i="287"/>
  <c r="AJ32" i="287"/>
  <c r="AI32" i="287"/>
  <c r="AH32" i="287"/>
  <c r="AG32" i="287"/>
  <c r="AF32" i="287"/>
  <c r="AE32" i="287"/>
  <c r="AD32" i="287"/>
  <c r="AC32" i="287"/>
  <c r="AB32" i="287"/>
  <c r="AA32" i="287"/>
  <c r="Z32" i="287"/>
  <c r="Y32" i="287"/>
  <c r="X32" i="287"/>
  <c r="W32" i="287"/>
  <c r="V32" i="287"/>
  <c r="U32" i="287"/>
  <c r="T32" i="287"/>
  <c r="S32" i="287"/>
  <c r="R32" i="287"/>
  <c r="Q32" i="287"/>
  <c r="P32" i="287"/>
  <c r="O32" i="287"/>
  <c r="N32" i="287"/>
  <c r="M32" i="287"/>
  <c r="L32" i="287"/>
  <c r="K32" i="287"/>
  <c r="F32" i="287"/>
  <c r="AJ31" i="287"/>
  <c r="AI31" i="287"/>
  <c r="AH31" i="287"/>
  <c r="AG31" i="287"/>
  <c r="AF31" i="287"/>
  <c r="AE31" i="287"/>
  <c r="AD31" i="287"/>
  <c r="AC31" i="287"/>
  <c r="AB31" i="287"/>
  <c r="AA31" i="287"/>
  <c r="Z31" i="287"/>
  <c r="Y31" i="287"/>
  <c r="X31" i="287"/>
  <c r="W31" i="287"/>
  <c r="V31" i="287"/>
  <c r="U31" i="287"/>
  <c r="T31" i="287"/>
  <c r="S31" i="287"/>
  <c r="R31" i="287"/>
  <c r="Q31" i="287"/>
  <c r="P31" i="287"/>
  <c r="O31" i="287"/>
  <c r="N31" i="287"/>
  <c r="M31" i="287"/>
  <c r="L31" i="287"/>
  <c r="K31" i="287"/>
  <c r="F31" i="287"/>
  <c r="AJ30" i="287"/>
  <c r="AI30" i="287"/>
  <c r="AH30" i="287"/>
  <c r="AG30" i="287"/>
  <c r="AF30" i="287"/>
  <c r="AE30" i="287"/>
  <c r="AD30" i="287"/>
  <c r="AC30" i="287"/>
  <c r="AB30" i="287"/>
  <c r="AA30" i="287"/>
  <c r="Z30" i="287"/>
  <c r="Y30" i="287"/>
  <c r="X30" i="287"/>
  <c r="W30" i="287"/>
  <c r="V30" i="287"/>
  <c r="U30" i="287"/>
  <c r="T30" i="287"/>
  <c r="S30" i="287"/>
  <c r="R30" i="287"/>
  <c r="Q30" i="287"/>
  <c r="P30" i="287"/>
  <c r="O30" i="287"/>
  <c r="N30" i="287"/>
  <c r="M30" i="287"/>
  <c r="L30" i="287"/>
  <c r="K30" i="287"/>
  <c r="F30" i="287"/>
  <c r="AJ29" i="287"/>
  <c r="AI29" i="287"/>
  <c r="AH29" i="287"/>
  <c r="AG29" i="287"/>
  <c r="AF29" i="287"/>
  <c r="AE29" i="287"/>
  <c r="AD29" i="287"/>
  <c r="AC29" i="287"/>
  <c r="AB29" i="287"/>
  <c r="AA29" i="287"/>
  <c r="Z29" i="287"/>
  <c r="Y29" i="287"/>
  <c r="X29" i="287"/>
  <c r="W29" i="287"/>
  <c r="V29" i="287"/>
  <c r="U29" i="287"/>
  <c r="T29" i="287"/>
  <c r="S29" i="287"/>
  <c r="R29" i="287"/>
  <c r="Q29" i="287"/>
  <c r="P29" i="287"/>
  <c r="O29" i="287"/>
  <c r="N29" i="287"/>
  <c r="M29" i="287"/>
  <c r="L29" i="287"/>
  <c r="K29" i="287"/>
  <c r="F29" i="287"/>
  <c r="AJ28" i="287"/>
  <c r="AI28" i="287"/>
  <c r="AH28" i="287"/>
  <c r="AG28" i="287"/>
  <c r="AF28" i="287"/>
  <c r="AE28" i="287"/>
  <c r="AD28" i="287"/>
  <c r="AC28" i="287"/>
  <c r="AB28" i="287"/>
  <c r="AA28" i="287"/>
  <c r="Z28" i="287"/>
  <c r="Y28" i="287"/>
  <c r="X28" i="287"/>
  <c r="W28" i="287"/>
  <c r="V28" i="287"/>
  <c r="U28" i="287"/>
  <c r="T28" i="287"/>
  <c r="S28" i="287"/>
  <c r="R28" i="287"/>
  <c r="Q28" i="287"/>
  <c r="P28" i="287"/>
  <c r="O28" i="287"/>
  <c r="N28" i="287"/>
  <c r="M28" i="287"/>
  <c r="L28" i="287"/>
  <c r="K28" i="287"/>
  <c r="F28" i="287"/>
  <c r="AJ27" i="287"/>
  <c r="AI27" i="287"/>
  <c r="AH27" i="287"/>
  <c r="AG27" i="287"/>
  <c r="AF27" i="287"/>
  <c r="AE27" i="287"/>
  <c r="AD27" i="287"/>
  <c r="AC27" i="287"/>
  <c r="AB27" i="287"/>
  <c r="AA27" i="287"/>
  <c r="Z27" i="287"/>
  <c r="Y27" i="287"/>
  <c r="X27" i="287"/>
  <c r="W27" i="287"/>
  <c r="V27" i="287"/>
  <c r="U27" i="287"/>
  <c r="T27" i="287"/>
  <c r="S27" i="287"/>
  <c r="R27" i="287"/>
  <c r="Q27" i="287"/>
  <c r="P27" i="287"/>
  <c r="O27" i="287"/>
  <c r="N27" i="287"/>
  <c r="M27" i="287"/>
  <c r="L27" i="287"/>
  <c r="K27" i="287"/>
  <c r="F27" i="287"/>
  <c r="AJ26" i="287"/>
  <c r="AI26" i="287"/>
  <c r="AH26" i="287"/>
  <c r="AG26" i="287"/>
  <c r="AF26" i="287"/>
  <c r="AE26" i="287"/>
  <c r="AD26" i="287"/>
  <c r="AC26" i="287"/>
  <c r="AB26" i="287"/>
  <c r="AA26" i="287"/>
  <c r="Z26" i="287"/>
  <c r="Y26" i="287"/>
  <c r="X26" i="287"/>
  <c r="W26" i="287"/>
  <c r="V26" i="287"/>
  <c r="U26" i="287"/>
  <c r="T26" i="287"/>
  <c r="S26" i="287"/>
  <c r="R26" i="287"/>
  <c r="Q26" i="287"/>
  <c r="P26" i="287"/>
  <c r="O26" i="287"/>
  <c r="N26" i="287"/>
  <c r="M26" i="287"/>
  <c r="L26" i="287"/>
  <c r="K26" i="287"/>
  <c r="F26" i="287"/>
  <c r="AJ25" i="287"/>
  <c r="AI25" i="287"/>
  <c r="AH25" i="287"/>
  <c r="AG25" i="287"/>
  <c r="AF25" i="287"/>
  <c r="AE25" i="287"/>
  <c r="AD25" i="287"/>
  <c r="AC25" i="287"/>
  <c r="AB25" i="287"/>
  <c r="AA25" i="287"/>
  <c r="Z25" i="287"/>
  <c r="Y25" i="287"/>
  <c r="X25" i="287"/>
  <c r="W25" i="287"/>
  <c r="V25" i="287"/>
  <c r="U25" i="287"/>
  <c r="T25" i="287"/>
  <c r="S25" i="287"/>
  <c r="R25" i="287"/>
  <c r="Q25" i="287"/>
  <c r="P25" i="287"/>
  <c r="O25" i="287"/>
  <c r="N25" i="287"/>
  <c r="M25" i="287"/>
  <c r="L25" i="287"/>
  <c r="K25" i="287"/>
  <c r="F25" i="287"/>
  <c r="AJ24" i="287"/>
  <c r="AI24" i="287"/>
  <c r="AH24" i="287"/>
  <c r="AG24" i="287"/>
  <c r="AF24" i="287"/>
  <c r="AE24" i="287"/>
  <c r="AD24" i="287"/>
  <c r="AC24" i="287"/>
  <c r="AB24" i="287"/>
  <c r="AA24" i="287"/>
  <c r="Z24" i="287"/>
  <c r="Y24" i="287"/>
  <c r="X24" i="287"/>
  <c r="W24" i="287"/>
  <c r="V24" i="287"/>
  <c r="U24" i="287"/>
  <c r="T24" i="287"/>
  <c r="S24" i="287"/>
  <c r="R24" i="287"/>
  <c r="Q24" i="287"/>
  <c r="P24" i="287"/>
  <c r="O24" i="287"/>
  <c r="N24" i="287"/>
  <c r="M24" i="287"/>
  <c r="L24" i="287"/>
  <c r="K24" i="287"/>
  <c r="F24" i="287"/>
  <c r="AJ23" i="287"/>
  <c r="AI23" i="287"/>
  <c r="AH23" i="287"/>
  <c r="AG23" i="287"/>
  <c r="AF23" i="287"/>
  <c r="AE23" i="287"/>
  <c r="AD23" i="287"/>
  <c r="AC23" i="287"/>
  <c r="AB23" i="287"/>
  <c r="AA23" i="287"/>
  <c r="Z23" i="287"/>
  <c r="Y23" i="287"/>
  <c r="X23" i="287"/>
  <c r="W23" i="287"/>
  <c r="V23" i="287"/>
  <c r="U23" i="287"/>
  <c r="T23" i="287"/>
  <c r="S23" i="287"/>
  <c r="R23" i="287"/>
  <c r="Q23" i="287"/>
  <c r="P23" i="287"/>
  <c r="O23" i="287"/>
  <c r="N23" i="287"/>
  <c r="M23" i="287"/>
  <c r="L23" i="287"/>
  <c r="K23" i="287"/>
  <c r="F23" i="287"/>
  <c r="AJ22" i="287"/>
  <c r="AI22" i="287"/>
  <c r="AH22" i="287"/>
  <c r="AG22" i="287"/>
  <c r="AF22" i="287"/>
  <c r="AE22" i="287"/>
  <c r="AD22" i="287"/>
  <c r="AC22" i="287"/>
  <c r="AB22" i="287"/>
  <c r="AA22" i="287"/>
  <c r="Z22" i="287"/>
  <c r="Y22" i="287"/>
  <c r="X22" i="287"/>
  <c r="W22" i="287"/>
  <c r="V22" i="287"/>
  <c r="U22" i="287"/>
  <c r="T22" i="287"/>
  <c r="S22" i="287"/>
  <c r="R22" i="287"/>
  <c r="Q22" i="287"/>
  <c r="P22" i="287"/>
  <c r="O22" i="287"/>
  <c r="N22" i="287"/>
  <c r="M22" i="287"/>
  <c r="L22" i="287"/>
  <c r="K22" i="287"/>
  <c r="F22" i="287"/>
  <c r="AJ21" i="287"/>
  <c r="AI21" i="287"/>
  <c r="AH21" i="287"/>
  <c r="AG21" i="287"/>
  <c r="AF21" i="287"/>
  <c r="AE21" i="287"/>
  <c r="AD21" i="287"/>
  <c r="AC21" i="287"/>
  <c r="AB21" i="287"/>
  <c r="AA21" i="287"/>
  <c r="Z21" i="287"/>
  <c r="Y21" i="287"/>
  <c r="X21" i="287"/>
  <c r="W21" i="287"/>
  <c r="V21" i="287"/>
  <c r="U21" i="287"/>
  <c r="T21" i="287"/>
  <c r="S21" i="287"/>
  <c r="R21" i="287"/>
  <c r="Q21" i="287"/>
  <c r="P21" i="287"/>
  <c r="O21" i="287"/>
  <c r="N21" i="287"/>
  <c r="M21" i="287"/>
  <c r="L21" i="287"/>
  <c r="K21" i="287"/>
  <c r="F21" i="287"/>
  <c r="AJ20" i="287"/>
  <c r="AI20" i="287"/>
  <c r="AH20" i="287"/>
  <c r="AG20" i="287"/>
  <c r="AF20" i="287"/>
  <c r="AE20" i="287"/>
  <c r="AD20" i="287"/>
  <c r="AC20" i="287"/>
  <c r="AB20" i="287"/>
  <c r="AA20" i="287"/>
  <c r="Z20" i="287"/>
  <c r="Y20" i="287"/>
  <c r="X20" i="287"/>
  <c r="W20" i="287"/>
  <c r="V20" i="287"/>
  <c r="U20" i="287"/>
  <c r="T20" i="287"/>
  <c r="S20" i="287"/>
  <c r="R20" i="287"/>
  <c r="Q20" i="287"/>
  <c r="P20" i="287"/>
  <c r="O20" i="287"/>
  <c r="N20" i="287"/>
  <c r="M20" i="287"/>
  <c r="L20" i="287"/>
  <c r="K20" i="287"/>
  <c r="F20" i="287"/>
  <c r="AJ19" i="287"/>
  <c r="AI19" i="287"/>
  <c r="AH19" i="287"/>
  <c r="AG19" i="287"/>
  <c r="AF19" i="287"/>
  <c r="AE19" i="287"/>
  <c r="AD19" i="287"/>
  <c r="AC19" i="287"/>
  <c r="AB19" i="287"/>
  <c r="AA19" i="287"/>
  <c r="Z19" i="287"/>
  <c r="Y19" i="287"/>
  <c r="X19" i="287"/>
  <c r="W19" i="287"/>
  <c r="V19" i="287"/>
  <c r="U19" i="287"/>
  <c r="T19" i="287"/>
  <c r="S19" i="287"/>
  <c r="R19" i="287"/>
  <c r="Q19" i="287"/>
  <c r="P19" i="287"/>
  <c r="O19" i="287"/>
  <c r="N19" i="287"/>
  <c r="M19" i="287"/>
  <c r="L19" i="287"/>
  <c r="K19" i="287"/>
  <c r="F19" i="287"/>
  <c r="AJ18" i="287"/>
  <c r="AI18" i="287"/>
  <c r="AH18" i="287"/>
  <c r="AG18" i="287"/>
  <c r="AF18" i="287"/>
  <c r="AE18" i="287"/>
  <c r="AD18" i="287"/>
  <c r="AC18" i="287"/>
  <c r="AB18" i="287"/>
  <c r="AA18" i="287"/>
  <c r="Z18" i="287"/>
  <c r="Y18" i="287"/>
  <c r="X18" i="287"/>
  <c r="W18" i="287"/>
  <c r="V18" i="287"/>
  <c r="U18" i="287"/>
  <c r="T18" i="287"/>
  <c r="S18" i="287"/>
  <c r="R18" i="287"/>
  <c r="Q18" i="287"/>
  <c r="P18" i="287"/>
  <c r="O18" i="287"/>
  <c r="N18" i="287"/>
  <c r="M18" i="287"/>
  <c r="L18" i="287"/>
  <c r="K18" i="287"/>
  <c r="F18" i="287"/>
  <c r="AI17" i="287"/>
  <c r="AH17" i="287"/>
  <c r="AJ17" i="287" s="1"/>
  <c r="F17" i="287" s="1"/>
  <c r="AG17" i="287"/>
  <c r="AF17" i="287"/>
  <c r="AE17" i="287"/>
  <c r="AD17" i="287"/>
  <c r="AC17" i="287"/>
  <c r="AB17" i="287"/>
  <c r="AA17" i="287"/>
  <c r="Z17" i="287"/>
  <c r="Y17" i="287"/>
  <c r="X17" i="287"/>
  <c r="W17" i="287"/>
  <c r="V17" i="287"/>
  <c r="T17" i="287"/>
  <c r="S17" i="287"/>
  <c r="R17" i="287"/>
  <c r="U17" i="287" s="1"/>
  <c r="Q17" i="287"/>
  <c r="O17" i="287"/>
  <c r="N17" i="287"/>
  <c r="M17" i="287"/>
  <c r="L17" i="287"/>
  <c r="P17" i="287" s="1"/>
  <c r="K17" i="287"/>
  <c r="AI16" i="287"/>
  <c r="AH16" i="287"/>
  <c r="AG16" i="287"/>
  <c r="AJ16" i="287" s="1"/>
  <c r="F16" i="287" s="1"/>
  <c r="AE16" i="287"/>
  <c r="AD16" i="287"/>
  <c r="AC16" i="287"/>
  <c r="AB16" i="287"/>
  <c r="AA16" i="287"/>
  <c r="AF16" i="287" s="1"/>
  <c r="Y16" i="287"/>
  <c r="X16" i="287"/>
  <c r="W16" i="287"/>
  <c r="V16" i="287"/>
  <c r="Z16" i="287" s="1"/>
  <c r="T16" i="287"/>
  <c r="S16" i="287"/>
  <c r="R16" i="287"/>
  <c r="Q16" i="287"/>
  <c r="U16" i="287" s="1"/>
  <c r="O16" i="287"/>
  <c r="N16" i="287"/>
  <c r="M16" i="287"/>
  <c r="L16" i="287"/>
  <c r="K16" i="287"/>
  <c r="P16" i="287" s="1"/>
  <c r="AJ15" i="287"/>
  <c r="F15" i="287" s="1"/>
  <c r="AI15" i="287"/>
  <c r="AH15" i="287"/>
  <c r="AG15" i="287"/>
  <c r="AE15" i="287"/>
  <c r="AD15" i="287"/>
  <c r="AC15" i="287"/>
  <c r="AB15" i="287"/>
  <c r="AF15" i="287" s="1"/>
  <c r="AA15" i="287"/>
  <c r="Y15" i="287"/>
  <c r="X15" i="287"/>
  <c r="W15" i="287"/>
  <c r="Z15" i="287" s="1"/>
  <c r="V15" i="287"/>
  <c r="T15" i="287"/>
  <c r="S15" i="287"/>
  <c r="R15" i="287"/>
  <c r="U15" i="287" s="1"/>
  <c r="Q15" i="287"/>
  <c r="O15" i="287"/>
  <c r="N15" i="287"/>
  <c r="M15" i="287"/>
  <c r="L15" i="287"/>
  <c r="P15" i="287" s="1"/>
  <c r="K15" i="287"/>
  <c r="AI14" i="287"/>
  <c r="AH14" i="287"/>
  <c r="AJ14" i="287" s="1"/>
  <c r="F14" i="287" s="1"/>
  <c r="AG14" i="287"/>
  <c r="AE14" i="287"/>
  <c r="AD14" i="287"/>
  <c r="AC14" i="287"/>
  <c r="AB14" i="287"/>
  <c r="AF14" i="287" s="1"/>
  <c r="AA14" i="287"/>
  <c r="Y14" i="287"/>
  <c r="X14" i="287"/>
  <c r="W14" i="287"/>
  <c r="Z14" i="287" s="1"/>
  <c r="V14" i="287"/>
  <c r="T14" i="287"/>
  <c r="S14" i="287"/>
  <c r="R14" i="287"/>
  <c r="U14" i="287" s="1"/>
  <c r="Q14" i="287"/>
  <c r="O14" i="287"/>
  <c r="N14" i="287"/>
  <c r="M14" i="287"/>
  <c r="L14" i="287"/>
  <c r="P14" i="287" s="1"/>
  <c r="K14" i="287"/>
  <c r="AI13" i="287"/>
  <c r="AH13" i="287"/>
  <c r="AJ13" i="287" s="1"/>
  <c r="F13" i="287" s="1"/>
  <c r="AG13" i="287"/>
  <c r="AE13" i="287"/>
  <c r="AD13" i="287"/>
  <c r="AC13" i="287"/>
  <c r="AF13" i="287" s="1"/>
  <c r="AB13" i="287"/>
  <c r="AA13" i="287"/>
  <c r="Y13" i="287"/>
  <c r="X13" i="287"/>
  <c r="Z13" i="287" s="1"/>
  <c r="W13" i="287"/>
  <c r="V13" i="287"/>
  <c r="U13" i="287"/>
  <c r="T13" i="287"/>
  <c r="S13" i="287"/>
  <c r="R13" i="287"/>
  <c r="Q13" i="287"/>
  <c r="O13" i="287"/>
  <c r="N13" i="287"/>
  <c r="M13" i="287"/>
  <c r="P13" i="287" s="1"/>
  <c r="L13" i="287"/>
  <c r="K13" i="287"/>
  <c r="AI12" i="287"/>
  <c r="AH12" i="287"/>
  <c r="AG12" i="287"/>
  <c r="AJ12" i="287" s="1"/>
  <c r="F12" i="287" s="1"/>
  <c r="AE12" i="287"/>
  <c r="AD12" i="287"/>
  <c r="AC12" i="287"/>
  <c r="AB12" i="287"/>
  <c r="AA12" i="287"/>
  <c r="AF12" i="287" s="1"/>
  <c r="Y12" i="287"/>
  <c r="X12" i="287"/>
  <c r="W12" i="287"/>
  <c r="V12" i="287"/>
  <c r="Z12" i="287" s="1"/>
  <c r="T12" i="287"/>
  <c r="S12" i="287"/>
  <c r="R12" i="287"/>
  <c r="Q12" i="287"/>
  <c r="U12" i="287" s="1"/>
  <c r="O12" i="287"/>
  <c r="N12" i="287"/>
  <c r="M12" i="287"/>
  <c r="L12" i="287"/>
  <c r="K12" i="287"/>
  <c r="P12" i="287" s="1"/>
  <c r="AI11" i="287"/>
  <c r="AH11" i="287"/>
  <c r="AJ11" i="287" s="1"/>
  <c r="F11" i="287" s="1"/>
  <c r="AG11" i="287"/>
  <c r="AE11" i="287"/>
  <c r="AD11" i="287"/>
  <c r="AC11" i="287"/>
  <c r="AB11" i="287"/>
  <c r="AA11" i="287"/>
  <c r="AF11" i="287" s="1"/>
  <c r="Y11" i="287"/>
  <c r="X11" i="287"/>
  <c r="W11" i="287"/>
  <c r="V11" i="287"/>
  <c r="Z11" i="287" s="1"/>
  <c r="T11" i="287"/>
  <c r="S11" i="287"/>
  <c r="R11" i="287"/>
  <c r="Q11" i="287"/>
  <c r="U11" i="287" s="1"/>
  <c r="O11" i="287"/>
  <c r="N11" i="287"/>
  <c r="M11" i="287"/>
  <c r="L11" i="287"/>
  <c r="K11" i="287"/>
  <c r="P11" i="287" s="1"/>
  <c r="AI10" i="287"/>
  <c r="AH10" i="287"/>
  <c r="AG10" i="287"/>
  <c r="AF10" i="287"/>
  <c r="AE10" i="287"/>
  <c r="AD10" i="287"/>
  <c r="AC10" i="287"/>
  <c r="AB10" i="287"/>
  <c r="AA10" i="287"/>
  <c r="Y10" i="287"/>
  <c r="X10" i="287"/>
  <c r="W10" i="287"/>
  <c r="V10" i="287"/>
  <c r="T10" i="287"/>
  <c r="S10" i="287"/>
  <c r="R10" i="287"/>
  <c r="Q10" i="287"/>
  <c r="U10" i="287" s="1"/>
  <c r="O10" i="287"/>
  <c r="N10" i="287"/>
  <c r="M10" i="287"/>
  <c r="P10" i="287" s="1"/>
  <c r="L10" i="287"/>
  <c r="K10" i="287"/>
  <c r="AI9" i="287"/>
  <c r="AH9" i="287"/>
  <c r="AG9" i="287"/>
  <c r="AJ9" i="287" s="1"/>
  <c r="F9" i="287" s="1"/>
  <c r="AE9" i="287"/>
  <c r="AD9" i="287"/>
  <c r="AC9" i="287"/>
  <c r="AB9" i="287"/>
  <c r="AA9" i="287"/>
  <c r="AF9" i="287" s="1"/>
  <c r="Y9" i="287"/>
  <c r="X9" i="287"/>
  <c r="W9" i="287"/>
  <c r="V9" i="287"/>
  <c r="Z9" i="287" s="1"/>
  <c r="T9" i="287"/>
  <c r="S9" i="287"/>
  <c r="R9" i="287"/>
  <c r="Q9" i="287"/>
  <c r="U9" i="287" s="1"/>
  <c r="O9" i="287"/>
  <c r="N9" i="287"/>
  <c r="M9" i="287"/>
  <c r="L9" i="287"/>
  <c r="K9" i="287"/>
  <c r="P9" i="287" s="1"/>
  <c r="AI8" i="287"/>
  <c r="AH8" i="287"/>
  <c r="AJ8" i="287" s="1"/>
  <c r="F8" i="287" s="1"/>
  <c r="AG8" i="287"/>
  <c r="AE8" i="287"/>
  <c r="AD8" i="287"/>
  <c r="AC8" i="287"/>
  <c r="AB8" i="287"/>
  <c r="AF8" i="287" s="1"/>
  <c r="AA8" i="287"/>
  <c r="Y8" i="287"/>
  <c r="X8" i="287"/>
  <c r="W8" i="287"/>
  <c r="V8" i="287"/>
  <c r="T8" i="287"/>
  <c r="S8" i="287"/>
  <c r="U8" i="287" s="1"/>
  <c r="R8" i="287"/>
  <c r="Q8" i="287"/>
  <c r="O8" i="287"/>
  <c r="N8" i="287"/>
  <c r="M8" i="287"/>
  <c r="L8" i="287"/>
  <c r="K8" i="287"/>
  <c r="AI7" i="287"/>
  <c r="AH7" i="287"/>
  <c r="AJ7" i="287" s="1"/>
  <c r="F7" i="287" s="1"/>
  <c r="AG7" i="287"/>
  <c r="AE7" i="287"/>
  <c r="AD7" i="287"/>
  <c r="AC7" i="287"/>
  <c r="AB7" i="287"/>
  <c r="AA7" i="287"/>
  <c r="Y7" i="287"/>
  <c r="X7" i="287"/>
  <c r="W7" i="287"/>
  <c r="V7" i="287"/>
  <c r="T7" i="287"/>
  <c r="S7" i="287"/>
  <c r="R7" i="287"/>
  <c r="Q7" i="287"/>
  <c r="O7" i="287"/>
  <c r="N7" i="287"/>
  <c r="M7" i="287"/>
  <c r="L7" i="287"/>
  <c r="P7" i="287" s="1"/>
  <c r="K7" i="287"/>
  <c r="AI6" i="287"/>
  <c r="AH6" i="287"/>
  <c r="AJ6" i="287" s="1"/>
  <c r="AG6" i="287"/>
  <c r="AE6" i="287"/>
  <c r="AD6" i="287"/>
  <c r="AC6" i="287"/>
  <c r="AB6" i="287"/>
  <c r="AA6" i="287"/>
  <c r="Y6" i="287"/>
  <c r="X6" i="287"/>
  <c r="Z6" i="287" s="1"/>
  <c r="W6" i="287"/>
  <c r="V6" i="287"/>
  <c r="T6" i="287"/>
  <c r="S6" i="287"/>
  <c r="R6" i="287"/>
  <c r="Q6" i="287"/>
  <c r="O6" i="287"/>
  <c r="N6" i="287"/>
  <c r="M6" i="287"/>
  <c r="L6" i="287"/>
  <c r="K6" i="287"/>
  <c r="AI5" i="287"/>
  <c r="AH5" i="287"/>
  <c r="AG5" i="287"/>
  <c r="AJ5" i="287" s="1"/>
  <c r="F5" i="287" s="1"/>
  <c r="AE5" i="287"/>
  <c r="AD5" i="287"/>
  <c r="AC5" i="287"/>
  <c r="AB5" i="287"/>
  <c r="AA5" i="287"/>
  <c r="Y5" i="287"/>
  <c r="X5" i="287"/>
  <c r="W5" i="287"/>
  <c r="V5" i="287"/>
  <c r="T5" i="287"/>
  <c r="S5" i="287"/>
  <c r="R5" i="287"/>
  <c r="Q5" i="287"/>
  <c r="U5" i="287" s="1"/>
  <c r="O5" i="287"/>
  <c r="N5" i="287"/>
  <c r="M5" i="287"/>
  <c r="L5" i="287"/>
  <c r="K5" i="287"/>
  <c r="AI4" i="287"/>
  <c r="AH4" i="287"/>
  <c r="AJ4" i="287" s="1"/>
  <c r="F4" i="287" s="1"/>
  <c r="AG4" i="287"/>
  <c r="AE4" i="287"/>
  <c r="AD4" i="287"/>
  <c r="AC4" i="287"/>
  <c r="AF4" i="287" s="1"/>
  <c r="AB4" i="287"/>
  <c r="AA4" i="287"/>
  <c r="Y4" i="287"/>
  <c r="X4" i="287"/>
  <c r="Z4" i="287" s="1"/>
  <c r="W4" i="287"/>
  <c r="V4" i="287"/>
  <c r="T4" i="287"/>
  <c r="S4" i="287"/>
  <c r="U4" i="287" s="1"/>
  <c r="R4" i="287"/>
  <c r="Q4" i="287"/>
  <c r="P4" i="287"/>
  <c r="O4" i="287"/>
  <c r="N4" i="287"/>
  <c r="M4" i="287"/>
  <c r="L4" i="287"/>
  <c r="K4" i="287"/>
  <c r="D57" i="286"/>
  <c r="E54" i="286"/>
  <c r="E55" i="286" s="1"/>
  <c r="D54" i="286"/>
  <c r="D56" i="286" s="1"/>
  <c r="C54" i="286"/>
  <c r="G54" i="286" s="1"/>
  <c r="D50" i="286"/>
  <c r="E48" i="286"/>
  <c r="E47" i="286"/>
  <c r="E49" i="286" s="1"/>
  <c r="D47" i="286"/>
  <c r="D62" i="286" s="1"/>
  <c r="AJ43" i="286"/>
  <c r="AI43" i="286"/>
  <c r="AH43" i="286"/>
  <c r="AG43" i="286"/>
  <c r="AF43" i="286"/>
  <c r="AE43" i="286"/>
  <c r="AD43" i="286"/>
  <c r="AC43" i="286"/>
  <c r="AB43" i="286"/>
  <c r="AA43" i="286"/>
  <c r="Z43" i="286"/>
  <c r="Y43" i="286"/>
  <c r="X43" i="286"/>
  <c r="W43" i="286"/>
  <c r="V43" i="286"/>
  <c r="U43" i="286"/>
  <c r="T43" i="286"/>
  <c r="S43" i="286"/>
  <c r="R43" i="286"/>
  <c r="Q43" i="286"/>
  <c r="P43" i="286"/>
  <c r="O43" i="286"/>
  <c r="N43" i="286"/>
  <c r="M43" i="286"/>
  <c r="L43" i="286"/>
  <c r="K43" i="286"/>
  <c r="F43" i="286"/>
  <c r="AJ42" i="286"/>
  <c r="AI42" i="286"/>
  <c r="AH42" i="286"/>
  <c r="AG42" i="286"/>
  <c r="AF42" i="286"/>
  <c r="AE42" i="286"/>
  <c r="AD42" i="286"/>
  <c r="AC42" i="286"/>
  <c r="AB42" i="286"/>
  <c r="AA42" i="286"/>
  <c r="Z42" i="286"/>
  <c r="Y42" i="286"/>
  <c r="X42" i="286"/>
  <c r="W42" i="286"/>
  <c r="V42" i="286"/>
  <c r="U42" i="286"/>
  <c r="T42" i="286"/>
  <c r="S42" i="286"/>
  <c r="R42" i="286"/>
  <c r="Q42" i="286"/>
  <c r="P42" i="286"/>
  <c r="O42" i="286"/>
  <c r="N42" i="286"/>
  <c r="M42" i="286"/>
  <c r="L42" i="286"/>
  <c r="K42" i="286"/>
  <c r="F42" i="286"/>
  <c r="AJ41" i="286"/>
  <c r="AI41" i="286"/>
  <c r="AH41" i="286"/>
  <c r="AG41" i="286"/>
  <c r="AF41" i="286"/>
  <c r="AE41" i="286"/>
  <c r="AD41" i="286"/>
  <c r="AC41" i="286"/>
  <c r="AB41" i="286"/>
  <c r="AA41" i="286"/>
  <c r="Z41" i="286"/>
  <c r="Y41" i="286"/>
  <c r="X41" i="286"/>
  <c r="W41" i="286"/>
  <c r="V41" i="286"/>
  <c r="U41" i="286"/>
  <c r="T41" i="286"/>
  <c r="S41" i="286"/>
  <c r="R41" i="286"/>
  <c r="Q41" i="286"/>
  <c r="P41" i="286"/>
  <c r="O41" i="286"/>
  <c r="N41" i="286"/>
  <c r="M41" i="286"/>
  <c r="L41" i="286"/>
  <c r="K41" i="286"/>
  <c r="F41" i="286"/>
  <c r="AJ40" i="286"/>
  <c r="AI40" i="286"/>
  <c r="AH40" i="286"/>
  <c r="AG40" i="286"/>
  <c r="AF40" i="286"/>
  <c r="AE40" i="286"/>
  <c r="AD40" i="286"/>
  <c r="AC40" i="286"/>
  <c r="AB40" i="286"/>
  <c r="AA40" i="286"/>
  <c r="Z40" i="286"/>
  <c r="Y40" i="286"/>
  <c r="X40" i="286"/>
  <c r="W40" i="286"/>
  <c r="V40" i="286"/>
  <c r="U40" i="286"/>
  <c r="T40" i="286"/>
  <c r="S40" i="286"/>
  <c r="R40" i="286"/>
  <c r="Q40" i="286"/>
  <c r="P40" i="286"/>
  <c r="O40" i="286"/>
  <c r="N40" i="286"/>
  <c r="M40" i="286"/>
  <c r="L40" i="286"/>
  <c r="K40" i="286"/>
  <c r="F40" i="286"/>
  <c r="AJ39" i="286"/>
  <c r="AI39" i="286"/>
  <c r="AH39" i="286"/>
  <c r="AG39" i="286"/>
  <c r="AF39" i="286"/>
  <c r="AE39" i="286"/>
  <c r="AD39" i="286"/>
  <c r="AC39" i="286"/>
  <c r="AB39" i="286"/>
  <c r="AA39" i="286"/>
  <c r="Z39" i="286"/>
  <c r="Y39" i="286"/>
  <c r="X39" i="286"/>
  <c r="W39" i="286"/>
  <c r="V39" i="286"/>
  <c r="U39" i="286"/>
  <c r="T39" i="286"/>
  <c r="S39" i="286"/>
  <c r="R39" i="286"/>
  <c r="Q39" i="286"/>
  <c r="P39" i="286"/>
  <c r="O39" i="286"/>
  <c r="N39" i="286"/>
  <c r="M39" i="286"/>
  <c r="L39" i="286"/>
  <c r="K39" i="286"/>
  <c r="F39" i="286"/>
  <c r="AJ38" i="286"/>
  <c r="AI38" i="286"/>
  <c r="AH38" i="286"/>
  <c r="AG38" i="286"/>
  <c r="AF38" i="286"/>
  <c r="AE38" i="286"/>
  <c r="AD38" i="286"/>
  <c r="AC38" i="286"/>
  <c r="AB38" i="286"/>
  <c r="AA38" i="286"/>
  <c r="Z38" i="286"/>
  <c r="Y38" i="286"/>
  <c r="X38" i="286"/>
  <c r="W38" i="286"/>
  <c r="V38" i="286"/>
  <c r="U38" i="286"/>
  <c r="T38" i="286"/>
  <c r="S38" i="286"/>
  <c r="R38" i="286"/>
  <c r="Q38" i="286"/>
  <c r="P38" i="286"/>
  <c r="O38" i="286"/>
  <c r="N38" i="286"/>
  <c r="M38" i="286"/>
  <c r="L38" i="286"/>
  <c r="K38" i="286"/>
  <c r="F38" i="286"/>
  <c r="AJ37" i="286"/>
  <c r="AI37" i="286"/>
  <c r="AH37" i="286"/>
  <c r="AG37" i="286"/>
  <c r="AF37" i="286"/>
  <c r="AE37" i="286"/>
  <c r="AD37" i="286"/>
  <c r="AC37" i="286"/>
  <c r="AB37" i="286"/>
  <c r="AA37" i="286"/>
  <c r="Z37" i="286"/>
  <c r="Y37" i="286"/>
  <c r="X37" i="286"/>
  <c r="W37" i="286"/>
  <c r="V37" i="286"/>
  <c r="U37" i="286"/>
  <c r="T37" i="286"/>
  <c r="S37" i="286"/>
  <c r="R37" i="286"/>
  <c r="Q37" i="286"/>
  <c r="P37" i="286"/>
  <c r="O37" i="286"/>
  <c r="N37" i="286"/>
  <c r="M37" i="286"/>
  <c r="L37" i="286"/>
  <c r="K37" i="286"/>
  <c r="F37" i="286"/>
  <c r="AJ36" i="286"/>
  <c r="AI36" i="286"/>
  <c r="AH36" i="286"/>
  <c r="AG36" i="286"/>
  <c r="AF36" i="286"/>
  <c r="AE36" i="286"/>
  <c r="AD36" i="286"/>
  <c r="AC36" i="286"/>
  <c r="AB36" i="286"/>
  <c r="AA36" i="286"/>
  <c r="Z36" i="286"/>
  <c r="Y36" i="286"/>
  <c r="X36" i="286"/>
  <c r="W36" i="286"/>
  <c r="V36" i="286"/>
  <c r="U36" i="286"/>
  <c r="T36" i="286"/>
  <c r="S36" i="286"/>
  <c r="R36" i="286"/>
  <c r="Q36" i="286"/>
  <c r="P36" i="286"/>
  <c r="O36" i="286"/>
  <c r="N36" i="286"/>
  <c r="M36" i="286"/>
  <c r="L36" i="286"/>
  <c r="K36" i="286"/>
  <c r="F36" i="286"/>
  <c r="AJ35" i="286"/>
  <c r="AI35" i="286"/>
  <c r="AH35" i="286"/>
  <c r="AG35" i="286"/>
  <c r="AF35" i="286"/>
  <c r="AE35" i="286"/>
  <c r="AD35" i="286"/>
  <c r="AC35" i="286"/>
  <c r="AB35" i="286"/>
  <c r="AA35" i="286"/>
  <c r="Z35" i="286"/>
  <c r="Y35" i="286"/>
  <c r="X35" i="286"/>
  <c r="W35" i="286"/>
  <c r="V35" i="286"/>
  <c r="U35" i="286"/>
  <c r="T35" i="286"/>
  <c r="S35" i="286"/>
  <c r="R35" i="286"/>
  <c r="Q35" i="286"/>
  <c r="P35" i="286"/>
  <c r="O35" i="286"/>
  <c r="N35" i="286"/>
  <c r="M35" i="286"/>
  <c r="L35" i="286"/>
  <c r="K35" i="286"/>
  <c r="F35" i="286"/>
  <c r="AJ34" i="286"/>
  <c r="AI34" i="286"/>
  <c r="AH34" i="286"/>
  <c r="AG34" i="286"/>
  <c r="AF34" i="286"/>
  <c r="AE34" i="286"/>
  <c r="AD34" i="286"/>
  <c r="AC34" i="286"/>
  <c r="AB34" i="286"/>
  <c r="AA34" i="286"/>
  <c r="Z34" i="286"/>
  <c r="Y34" i="286"/>
  <c r="X34" i="286"/>
  <c r="W34" i="286"/>
  <c r="V34" i="286"/>
  <c r="U34" i="286"/>
  <c r="T34" i="286"/>
  <c r="S34" i="286"/>
  <c r="R34" i="286"/>
  <c r="Q34" i="286"/>
  <c r="P34" i="286"/>
  <c r="O34" i="286"/>
  <c r="N34" i="286"/>
  <c r="M34" i="286"/>
  <c r="L34" i="286"/>
  <c r="K34" i="286"/>
  <c r="F34" i="286"/>
  <c r="AJ33" i="286"/>
  <c r="AI33" i="286"/>
  <c r="AH33" i="286"/>
  <c r="AG33" i="286"/>
  <c r="AF33" i="286"/>
  <c r="AE33" i="286"/>
  <c r="AD33" i="286"/>
  <c r="AC33" i="286"/>
  <c r="AB33" i="286"/>
  <c r="AA33" i="286"/>
  <c r="Z33" i="286"/>
  <c r="Y33" i="286"/>
  <c r="X33" i="286"/>
  <c r="W33" i="286"/>
  <c r="V33" i="286"/>
  <c r="U33" i="286"/>
  <c r="T33" i="286"/>
  <c r="S33" i="286"/>
  <c r="R33" i="286"/>
  <c r="Q33" i="286"/>
  <c r="P33" i="286"/>
  <c r="O33" i="286"/>
  <c r="N33" i="286"/>
  <c r="M33" i="286"/>
  <c r="L33" i="286"/>
  <c r="K33" i="286"/>
  <c r="F33" i="286"/>
  <c r="AJ32" i="286"/>
  <c r="AI32" i="286"/>
  <c r="AH32" i="286"/>
  <c r="AG32" i="286"/>
  <c r="AF32" i="286"/>
  <c r="AE32" i="286"/>
  <c r="AD32" i="286"/>
  <c r="AC32" i="286"/>
  <c r="AB32" i="286"/>
  <c r="AA32" i="286"/>
  <c r="Z32" i="286"/>
  <c r="Y32" i="286"/>
  <c r="X32" i="286"/>
  <c r="W32" i="286"/>
  <c r="V32" i="286"/>
  <c r="U32" i="286"/>
  <c r="T32" i="286"/>
  <c r="S32" i="286"/>
  <c r="R32" i="286"/>
  <c r="Q32" i="286"/>
  <c r="P32" i="286"/>
  <c r="O32" i="286"/>
  <c r="N32" i="286"/>
  <c r="M32" i="286"/>
  <c r="L32" i="286"/>
  <c r="K32" i="286"/>
  <c r="F32" i="286"/>
  <c r="AJ31" i="286"/>
  <c r="AI31" i="286"/>
  <c r="AH31" i="286"/>
  <c r="AG31" i="286"/>
  <c r="AF31" i="286"/>
  <c r="AE31" i="286"/>
  <c r="AD31" i="286"/>
  <c r="AC31" i="286"/>
  <c r="AB31" i="286"/>
  <c r="AA31" i="286"/>
  <c r="Z31" i="286"/>
  <c r="Y31" i="286"/>
  <c r="X31" i="286"/>
  <c r="W31" i="286"/>
  <c r="V31" i="286"/>
  <c r="U31" i="286"/>
  <c r="T31" i="286"/>
  <c r="S31" i="286"/>
  <c r="R31" i="286"/>
  <c r="Q31" i="286"/>
  <c r="P31" i="286"/>
  <c r="O31" i="286"/>
  <c r="N31" i="286"/>
  <c r="M31" i="286"/>
  <c r="L31" i="286"/>
  <c r="K31" i="286"/>
  <c r="F31" i="286"/>
  <c r="AJ30" i="286"/>
  <c r="AI30" i="286"/>
  <c r="AH30" i="286"/>
  <c r="AG30" i="286"/>
  <c r="AF30" i="286"/>
  <c r="AE30" i="286"/>
  <c r="AD30" i="286"/>
  <c r="AC30" i="286"/>
  <c r="AB30" i="286"/>
  <c r="AA30" i="286"/>
  <c r="Z30" i="286"/>
  <c r="Y30" i="286"/>
  <c r="X30" i="286"/>
  <c r="W30" i="286"/>
  <c r="V30" i="286"/>
  <c r="U30" i="286"/>
  <c r="T30" i="286"/>
  <c r="S30" i="286"/>
  <c r="R30" i="286"/>
  <c r="Q30" i="286"/>
  <c r="P30" i="286"/>
  <c r="O30" i="286"/>
  <c r="N30" i="286"/>
  <c r="M30" i="286"/>
  <c r="L30" i="286"/>
  <c r="K30" i="286"/>
  <c r="F30" i="286"/>
  <c r="AJ29" i="286"/>
  <c r="AI29" i="286"/>
  <c r="AH29" i="286"/>
  <c r="AG29" i="286"/>
  <c r="AF29" i="286"/>
  <c r="AE29" i="286"/>
  <c r="AD29" i="286"/>
  <c r="AC29" i="286"/>
  <c r="AB29" i="286"/>
  <c r="AA29" i="286"/>
  <c r="Z29" i="286"/>
  <c r="Y29" i="286"/>
  <c r="X29" i="286"/>
  <c r="W29" i="286"/>
  <c r="V29" i="286"/>
  <c r="U29" i="286"/>
  <c r="T29" i="286"/>
  <c r="S29" i="286"/>
  <c r="R29" i="286"/>
  <c r="Q29" i="286"/>
  <c r="P29" i="286"/>
  <c r="O29" i="286"/>
  <c r="N29" i="286"/>
  <c r="M29" i="286"/>
  <c r="L29" i="286"/>
  <c r="K29" i="286"/>
  <c r="F29" i="286"/>
  <c r="AJ28" i="286"/>
  <c r="AI28" i="286"/>
  <c r="AH28" i="286"/>
  <c r="AG28" i="286"/>
  <c r="AF28" i="286"/>
  <c r="AE28" i="286"/>
  <c r="AD28" i="286"/>
  <c r="AC28" i="286"/>
  <c r="AB28" i="286"/>
  <c r="AA28" i="286"/>
  <c r="Z28" i="286"/>
  <c r="Y28" i="286"/>
  <c r="X28" i="286"/>
  <c r="W28" i="286"/>
  <c r="V28" i="286"/>
  <c r="U28" i="286"/>
  <c r="T28" i="286"/>
  <c r="S28" i="286"/>
  <c r="R28" i="286"/>
  <c r="Q28" i="286"/>
  <c r="P28" i="286"/>
  <c r="O28" i="286"/>
  <c r="N28" i="286"/>
  <c r="M28" i="286"/>
  <c r="L28" i="286"/>
  <c r="K28" i="286"/>
  <c r="F28" i="286"/>
  <c r="AJ27" i="286"/>
  <c r="AI27" i="286"/>
  <c r="AH27" i="286"/>
  <c r="AG27" i="286"/>
  <c r="AF27" i="286"/>
  <c r="AE27" i="286"/>
  <c r="AD27" i="286"/>
  <c r="AC27" i="286"/>
  <c r="AB27" i="286"/>
  <c r="AA27" i="286"/>
  <c r="Z27" i="286"/>
  <c r="Y27" i="286"/>
  <c r="X27" i="286"/>
  <c r="W27" i="286"/>
  <c r="V27" i="286"/>
  <c r="U27" i="286"/>
  <c r="T27" i="286"/>
  <c r="S27" i="286"/>
  <c r="R27" i="286"/>
  <c r="Q27" i="286"/>
  <c r="P27" i="286"/>
  <c r="O27" i="286"/>
  <c r="N27" i="286"/>
  <c r="M27" i="286"/>
  <c r="L27" i="286"/>
  <c r="K27" i="286"/>
  <c r="F27" i="286"/>
  <c r="AJ26" i="286"/>
  <c r="AI26" i="286"/>
  <c r="AH26" i="286"/>
  <c r="AG26" i="286"/>
  <c r="AF26" i="286"/>
  <c r="AE26" i="286"/>
  <c r="AD26" i="286"/>
  <c r="AC26" i="286"/>
  <c r="AB26" i="286"/>
  <c r="AA26" i="286"/>
  <c r="Z26" i="286"/>
  <c r="Y26" i="286"/>
  <c r="X26" i="286"/>
  <c r="W26" i="286"/>
  <c r="V26" i="286"/>
  <c r="U26" i="286"/>
  <c r="T26" i="286"/>
  <c r="S26" i="286"/>
  <c r="R26" i="286"/>
  <c r="Q26" i="286"/>
  <c r="P26" i="286"/>
  <c r="O26" i="286"/>
  <c r="N26" i="286"/>
  <c r="M26" i="286"/>
  <c r="L26" i="286"/>
  <c r="K26" i="286"/>
  <c r="F26" i="286"/>
  <c r="AJ25" i="286"/>
  <c r="AI25" i="286"/>
  <c r="AH25" i="286"/>
  <c r="AG25" i="286"/>
  <c r="AF25" i="286"/>
  <c r="AE25" i="286"/>
  <c r="AD25" i="286"/>
  <c r="AC25" i="286"/>
  <c r="AB25" i="286"/>
  <c r="AA25" i="286"/>
  <c r="Z25" i="286"/>
  <c r="Y25" i="286"/>
  <c r="X25" i="286"/>
  <c r="W25" i="286"/>
  <c r="V25" i="286"/>
  <c r="U25" i="286"/>
  <c r="T25" i="286"/>
  <c r="S25" i="286"/>
  <c r="R25" i="286"/>
  <c r="Q25" i="286"/>
  <c r="P25" i="286"/>
  <c r="O25" i="286"/>
  <c r="N25" i="286"/>
  <c r="M25" i="286"/>
  <c r="L25" i="286"/>
  <c r="K25" i="286"/>
  <c r="F25" i="286"/>
  <c r="AJ24" i="286"/>
  <c r="AI24" i="286"/>
  <c r="AH24" i="286"/>
  <c r="AG24" i="286"/>
  <c r="AF24" i="286"/>
  <c r="AE24" i="286"/>
  <c r="AD24" i="286"/>
  <c r="AC24" i="286"/>
  <c r="AB24" i="286"/>
  <c r="AA24" i="286"/>
  <c r="Z24" i="286"/>
  <c r="Y24" i="286"/>
  <c r="X24" i="286"/>
  <c r="W24" i="286"/>
  <c r="V24" i="286"/>
  <c r="U24" i="286"/>
  <c r="T24" i="286"/>
  <c r="S24" i="286"/>
  <c r="R24" i="286"/>
  <c r="Q24" i="286"/>
  <c r="P24" i="286"/>
  <c r="O24" i="286"/>
  <c r="N24" i="286"/>
  <c r="M24" i="286"/>
  <c r="L24" i="286"/>
  <c r="K24" i="286"/>
  <c r="F24" i="286"/>
  <c r="AJ23" i="286"/>
  <c r="AI23" i="286"/>
  <c r="AH23" i="286"/>
  <c r="AG23" i="286"/>
  <c r="AF23" i="286"/>
  <c r="AE23" i="286"/>
  <c r="AD23" i="286"/>
  <c r="AC23" i="286"/>
  <c r="AB23" i="286"/>
  <c r="AA23" i="286"/>
  <c r="Z23" i="286"/>
  <c r="Y23" i="286"/>
  <c r="X23" i="286"/>
  <c r="W23" i="286"/>
  <c r="V23" i="286"/>
  <c r="U23" i="286"/>
  <c r="T23" i="286"/>
  <c r="S23" i="286"/>
  <c r="R23" i="286"/>
  <c r="Q23" i="286"/>
  <c r="P23" i="286"/>
  <c r="O23" i="286"/>
  <c r="N23" i="286"/>
  <c r="M23" i="286"/>
  <c r="L23" i="286"/>
  <c r="K23" i="286"/>
  <c r="F23" i="286"/>
  <c r="AJ22" i="286"/>
  <c r="AI22" i="286"/>
  <c r="AH22" i="286"/>
  <c r="AG22" i="286"/>
  <c r="AF22" i="286"/>
  <c r="AE22" i="286"/>
  <c r="AD22" i="286"/>
  <c r="AC22" i="286"/>
  <c r="AB22" i="286"/>
  <c r="AA22" i="286"/>
  <c r="Z22" i="286"/>
  <c r="Y22" i="286"/>
  <c r="X22" i="286"/>
  <c r="W22" i="286"/>
  <c r="V22" i="286"/>
  <c r="U22" i="286"/>
  <c r="T22" i="286"/>
  <c r="S22" i="286"/>
  <c r="R22" i="286"/>
  <c r="Q22" i="286"/>
  <c r="P22" i="286"/>
  <c r="O22" i="286"/>
  <c r="N22" i="286"/>
  <c r="M22" i="286"/>
  <c r="L22" i="286"/>
  <c r="K22" i="286"/>
  <c r="F22" i="286"/>
  <c r="AJ21" i="286"/>
  <c r="AI21" i="286"/>
  <c r="AH21" i="286"/>
  <c r="AG21" i="286"/>
  <c r="AF21" i="286"/>
  <c r="AE21" i="286"/>
  <c r="AD21" i="286"/>
  <c r="AC21" i="286"/>
  <c r="AB21" i="286"/>
  <c r="AA21" i="286"/>
  <c r="Z21" i="286"/>
  <c r="Y21" i="286"/>
  <c r="X21" i="286"/>
  <c r="W21" i="286"/>
  <c r="V21" i="286"/>
  <c r="U21" i="286"/>
  <c r="T21" i="286"/>
  <c r="S21" i="286"/>
  <c r="R21" i="286"/>
  <c r="Q21" i="286"/>
  <c r="P21" i="286"/>
  <c r="O21" i="286"/>
  <c r="N21" i="286"/>
  <c r="M21" i="286"/>
  <c r="L21" i="286"/>
  <c r="K21" i="286"/>
  <c r="F21" i="286"/>
  <c r="AJ20" i="286"/>
  <c r="F20" i="286" s="1"/>
  <c r="AI20" i="286"/>
  <c r="AH20" i="286"/>
  <c r="AG20" i="286"/>
  <c r="AF20" i="286"/>
  <c r="AE20" i="286"/>
  <c r="AD20" i="286"/>
  <c r="AC20" i="286"/>
  <c r="AB20" i="286"/>
  <c r="AA20" i="286"/>
  <c r="Z20" i="286"/>
  <c r="Y20" i="286"/>
  <c r="X20" i="286"/>
  <c r="W20" i="286"/>
  <c r="V20" i="286"/>
  <c r="U20" i="286"/>
  <c r="T20" i="286"/>
  <c r="S20" i="286"/>
  <c r="R20" i="286"/>
  <c r="Q20" i="286"/>
  <c r="P20" i="286"/>
  <c r="O20" i="286"/>
  <c r="N20" i="286"/>
  <c r="M20" i="286"/>
  <c r="L20" i="286"/>
  <c r="K20" i="286"/>
  <c r="AJ19" i="286"/>
  <c r="AI19" i="286"/>
  <c r="AH19" i="286"/>
  <c r="AG19" i="286"/>
  <c r="AE19" i="286"/>
  <c r="AD19" i="286"/>
  <c r="AC19" i="286"/>
  <c r="AB19" i="286"/>
  <c r="AA19" i="286"/>
  <c r="AF19" i="286" s="1"/>
  <c r="Z19" i="286"/>
  <c r="Y19" i="286"/>
  <c r="X19" i="286"/>
  <c r="W19" i="286"/>
  <c r="V19" i="286"/>
  <c r="U19" i="286"/>
  <c r="T19" i="286"/>
  <c r="S19" i="286"/>
  <c r="R19" i="286"/>
  <c r="Q19" i="286"/>
  <c r="O19" i="286"/>
  <c r="N19" i="286"/>
  <c r="M19" i="286"/>
  <c r="L19" i="286"/>
  <c r="K19" i="286"/>
  <c r="P19" i="286" s="1"/>
  <c r="F19" i="286"/>
  <c r="AI18" i="286"/>
  <c r="AH18" i="286"/>
  <c r="AJ18" i="286" s="1"/>
  <c r="F18" i="286" s="1"/>
  <c r="AG18" i="286"/>
  <c r="AF18" i="286"/>
  <c r="AE18" i="286"/>
  <c r="AD18" i="286"/>
  <c r="AC18" i="286"/>
  <c r="AB18" i="286"/>
  <c r="AA18" i="286"/>
  <c r="Z18" i="286"/>
  <c r="Y18" i="286"/>
  <c r="X18" i="286"/>
  <c r="W18" i="286"/>
  <c r="V18" i="286"/>
  <c r="U18" i="286"/>
  <c r="T18" i="286"/>
  <c r="S18" i="286"/>
  <c r="R18" i="286"/>
  <c r="Q18" i="286"/>
  <c r="P18" i="286"/>
  <c r="O18" i="286"/>
  <c r="N18" i="286"/>
  <c r="M18" i="286"/>
  <c r="L18" i="286"/>
  <c r="K18" i="286"/>
  <c r="AJ17" i="286"/>
  <c r="F17" i="286" s="1"/>
  <c r="AI17" i="286"/>
  <c r="AH17" i="286"/>
  <c r="AG17" i="286"/>
  <c r="AF17" i="286"/>
  <c r="AE17" i="286"/>
  <c r="AD17" i="286"/>
  <c r="AC17" i="286"/>
  <c r="AB17" i="286"/>
  <c r="AA17" i="286"/>
  <c r="Z17" i="286"/>
  <c r="Y17" i="286"/>
  <c r="X17" i="286"/>
  <c r="W17" i="286"/>
  <c r="V17" i="286"/>
  <c r="U17" i="286"/>
  <c r="T17" i="286"/>
  <c r="S17" i="286"/>
  <c r="R17" i="286"/>
  <c r="Q17" i="286"/>
  <c r="P17" i="286"/>
  <c r="O17" i="286"/>
  <c r="N17" i="286"/>
  <c r="M17" i="286"/>
  <c r="L17" i="286"/>
  <c r="K17" i="286"/>
  <c r="AJ16" i="286"/>
  <c r="F16" i="286" s="1"/>
  <c r="AI16" i="286"/>
  <c r="AH16" i="286"/>
  <c r="AG16" i="286"/>
  <c r="AE16" i="286"/>
  <c r="AD16" i="286"/>
  <c r="AC16" i="286"/>
  <c r="AB16" i="286"/>
  <c r="AA16" i="286"/>
  <c r="AF16" i="286" s="1"/>
  <c r="Y16" i="286"/>
  <c r="X16" i="286"/>
  <c r="W16" i="286"/>
  <c r="V16" i="286"/>
  <c r="Z16" i="286" s="1"/>
  <c r="T16" i="286"/>
  <c r="S16" i="286"/>
  <c r="R16" i="286"/>
  <c r="Q16" i="286"/>
  <c r="U16" i="286" s="1"/>
  <c r="O16" i="286"/>
  <c r="N16" i="286"/>
  <c r="M16" i="286"/>
  <c r="L16" i="286"/>
  <c r="K16" i="286"/>
  <c r="P16" i="286" s="1"/>
  <c r="AI15" i="286"/>
  <c r="AH15" i="286"/>
  <c r="AG15" i="286"/>
  <c r="AJ15" i="286" s="1"/>
  <c r="F15" i="286" s="1"/>
  <c r="AE15" i="286"/>
  <c r="AD15" i="286"/>
  <c r="AC15" i="286"/>
  <c r="AB15" i="286"/>
  <c r="AA15" i="286"/>
  <c r="AF15" i="286" s="1"/>
  <c r="Y15" i="286"/>
  <c r="X15" i="286"/>
  <c r="W15" i="286"/>
  <c r="V15" i="286"/>
  <c r="Z15" i="286" s="1"/>
  <c r="T15" i="286"/>
  <c r="S15" i="286"/>
  <c r="R15" i="286"/>
  <c r="Q15" i="286"/>
  <c r="U15" i="286" s="1"/>
  <c r="O15" i="286"/>
  <c r="N15" i="286"/>
  <c r="M15" i="286"/>
  <c r="L15" i="286"/>
  <c r="K15" i="286"/>
  <c r="P15" i="286" s="1"/>
  <c r="AJ14" i="286"/>
  <c r="F14" i="286" s="1"/>
  <c r="AI14" i="286"/>
  <c r="AH14" i="286"/>
  <c r="AG14" i="286"/>
  <c r="AE14" i="286"/>
  <c r="AD14" i="286"/>
  <c r="AC14" i="286"/>
  <c r="AB14" i="286"/>
  <c r="AA14" i="286"/>
  <c r="AF14" i="286" s="1"/>
  <c r="Z14" i="286"/>
  <c r="Y14" i="286"/>
  <c r="X14" i="286"/>
  <c r="W14" i="286"/>
  <c r="V14" i="286"/>
  <c r="T14" i="286"/>
  <c r="S14" i="286"/>
  <c r="R14" i="286"/>
  <c r="Q14" i="286"/>
  <c r="U14" i="286" s="1"/>
  <c r="O14" i="286"/>
  <c r="N14" i="286"/>
  <c r="M14" i="286"/>
  <c r="L14" i="286"/>
  <c r="K14" i="286"/>
  <c r="P14" i="286" s="1"/>
  <c r="AI13" i="286"/>
  <c r="AH13" i="286"/>
  <c r="AJ13" i="286" s="1"/>
  <c r="F13" i="286" s="1"/>
  <c r="AG13" i="286"/>
  <c r="AF13" i="286"/>
  <c r="AE13" i="286"/>
  <c r="AD13" i="286"/>
  <c r="AC13" i="286"/>
  <c r="AB13" i="286"/>
  <c r="AA13" i="286"/>
  <c r="Z13" i="286"/>
  <c r="Y13" i="286"/>
  <c r="X13" i="286"/>
  <c r="W13" i="286"/>
  <c r="V13" i="286"/>
  <c r="T13" i="286"/>
  <c r="S13" i="286"/>
  <c r="U13" i="286" s="1"/>
  <c r="R13" i="286"/>
  <c r="Q13" i="286"/>
  <c r="P13" i="286"/>
  <c r="O13" i="286"/>
  <c r="N13" i="286"/>
  <c r="M13" i="286"/>
  <c r="L13" i="286"/>
  <c r="K13" i="286"/>
  <c r="AI12" i="286"/>
  <c r="AH12" i="286"/>
  <c r="AG12" i="286"/>
  <c r="AE12" i="286"/>
  <c r="AD12" i="286"/>
  <c r="AC12" i="286"/>
  <c r="AB12" i="286"/>
  <c r="AA12" i="286"/>
  <c r="AF12" i="286" s="1"/>
  <c r="Z12" i="286"/>
  <c r="Y12" i="286"/>
  <c r="X12" i="286"/>
  <c r="W12" i="286"/>
  <c r="V12" i="286"/>
  <c r="T12" i="286"/>
  <c r="S12" i="286"/>
  <c r="R12" i="286"/>
  <c r="U12" i="286" s="1"/>
  <c r="Q12" i="286"/>
  <c r="O12" i="286"/>
  <c r="N12" i="286"/>
  <c r="M12" i="286"/>
  <c r="L12" i="286"/>
  <c r="K12" i="286"/>
  <c r="P12" i="286" s="1"/>
  <c r="AI11" i="286"/>
  <c r="AH11" i="286"/>
  <c r="AJ11" i="286" s="1"/>
  <c r="F11" i="286" s="1"/>
  <c r="AG11" i="286"/>
  <c r="AE11" i="286"/>
  <c r="AD11" i="286"/>
  <c r="AC11" i="286"/>
  <c r="AB11" i="286"/>
  <c r="AF11" i="286" s="1"/>
  <c r="AA11" i="286"/>
  <c r="Y11" i="286"/>
  <c r="X11" i="286"/>
  <c r="W11" i="286"/>
  <c r="Z11" i="286" s="1"/>
  <c r="V11" i="286"/>
  <c r="U11" i="286"/>
  <c r="T11" i="286"/>
  <c r="S11" i="286"/>
  <c r="R11" i="286"/>
  <c r="Q11" i="286"/>
  <c r="O11" i="286"/>
  <c r="N11" i="286"/>
  <c r="M11" i="286"/>
  <c r="L11" i="286"/>
  <c r="P11" i="286" s="1"/>
  <c r="K11" i="286"/>
  <c r="AI10" i="286"/>
  <c r="AH10" i="286"/>
  <c r="AG10" i="286"/>
  <c r="AE10" i="286"/>
  <c r="AD10" i="286"/>
  <c r="AC10" i="286"/>
  <c r="AB10" i="286"/>
  <c r="AA10" i="286"/>
  <c r="AF10" i="286" s="1"/>
  <c r="Y10" i="286"/>
  <c r="X10" i="286"/>
  <c r="Z10" i="286" s="1"/>
  <c r="W10" i="286"/>
  <c r="V10" i="286"/>
  <c r="U10" i="286"/>
  <c r="T10" i="286"/>
  <c r="S10" i="286"/>
  <c r="R10" i="286"/>
  <c r="Q10" i="286"/>
  <c r="O10" i="286"/>
  <c r="N10" i="286"/>
  <c r="M10" i="286"/>
  <c r="L10" i="286"/>
  <c r="K10" i="286"/>
  <c r="P10" i="286" s="1"/>
  <c r="AI9" i="286"/>
  <c r="AH9" i="286"/>
  <c r="AG9" i="286"/>
  <c r="AJ9" i="286" s="1"/>
  <c r="AE9" i="286"/>
  <c r="AD9" i="286"/>
  <c r="AC9" i="286"/>
  <c r="AB9" i="286"/>
  <c r="AA9" i="286"/>
  <c r="AF9" i="286" s="1"/>
  <c r="Y9" i="286"/>
  <c r="X9" i="286"/>
  <c r="W9" i="286"/>
  <c r="V9" i="286"/>
  <c r="T9" i="286"/>
  <c r="S9" i="286"/>
  <c r="R9" i="286"/>
  <c r="Q9" i="286"/>
  <c r="U9" i="286" s="1"/>
  <c r="O9" i="286"/>
  <c r="N9" i="286"/>
  <c r="M9" i="286"/>
  <c r="L9" i="286"/>
  <c r="K9" i="286"/>
  <c r="P9" i="286" s="1"/>
  <c r="AJ8" i="286"/>
  <c r="AI8" i="286"/>
  <c r="AH8" i="286"/>
  <c r="AG8" i="286"/>
  <c r="AE8" i="286"/>
  <c r="AD8" i="286"/>
  <c r="AC8" i="286"/>
  <c r="AB8" i="286"/>
  <c r="AF8" i="286" s="1"/>
  <c r="AA8" i="286"/>
  <c r="Y8" i="286"/>
  <c r="X8" i="286"/>
  <c r="W8" i="286"/>
  <c r="V8" i="286"/>
  <c r="T8" i="286"/>
  <c r="S8" i="286"/>
  <c r="R8" i="286"/>
  <c r="Q8" i="286"/>
  <c r="O8" i="286"/>
  <c r="N8" i="286"/>
  <c r="M8" i="286"/>
  <c r="L8" i="286"/>
  <c r="P8" i="286" s="1"/>
  <c r="K8" i="286"/>
  <c r="AI7" i="286"/>
  <c r="AH7" i="286"/>
  <c r="AJ7" i="286" s="1"/>
  <c r="AG7" i="286"/>
  <c r="AE7" i="286"/>
  <c r="AD7" i="286"/>
  <c r="AC7" i="286"/>
  <c r="AB7" i="286"/>
  <c r="AA7" i="286"/>
  <c r="Z7" i="286"/>
  <c r="Y7" i="286"/>
  <c r="X7" i="286"/>
  <c r="W7" i="286"/>
  <c r="V7" i="286"/>
  <c r="T7" i="286"/>
  <c r="S7" i="286"/>
  <c r="R7" i="286"/>
  <c r="Q7" i="286"/>
  <c r="O7" i="286"/>
  <c r="N7" i="286"/>
  <c r="M7" i="286"/>
  <c r="L7" i="286"/>
  <c r="K7" i="286"/>
  <c r="AI6" i="286"/>
  <c r="AH6" i="286"/>
  <c r="AG6" i="286"/>
  <c r="AJ6" i="286" s="1"/>
  <c r="AE6" i="286"/>
  <c r="AD6" i="286"/>
  <c r="AC6" i="286"/>
  <c r="AB6" i="286"/>
  <c r="AA6" i="286"/>
  <c r="Z6" i="286"/>
  <c r="Y6" i="286"/>
  <c r="X6" i="286"/>
  <c r="W6" i="286"/>
  <c r="V6" i="286"/>
  <c r="T6" i="286"/>
  <c r="S6" i="286"/>
  <c r="R6" i="286"/>
  <c r="Q6" i="286"/>
  <c r="U6" i="286" s="1"/>
  <c r="O6" i="286"/>
  <c r="N6" i="286"/>
  <c r="M6" i="286"/>
  <c r="L6" i="286"/>
  <c r="K6" i="286"/>
  <c r="AI5" i="286"/>
  <c r="AH5" i="286"/>
  <c r="AJ5" i="286" s="1"/>
  <c r="AG5" i="286"/>
  <c r="AE5" i="286"/>
  <c r="AD5" i="286"/>
  <c r="AC5" i="286"/>
  <c r="AB5" i="286"/>
  <c r="AA5" i="286"/>
  <c r="Y5" i="286"/>
  <c r="X5" i="286"/>
  <c r="W5" i="286"/>
  <c r="V5" i="286"/>
  <c r="T5" i="286"/>
  <c r="S5" i="286"/>
  <c r="R5" i="286"/>
  <c r="Q5" i="286"/>
  <c r="O5" i="286"/>
  <c r="N5" i="286"/>
  <c r="M5" i="286"/>
  <c r="L5" i="286"/>
  <c r="K5" i="286"/>
  <c r="AI4" i="286"/>
  <c r="AH4" i="286"/>
  <c r="AJ4" i="286" s="1"/>
  <c r="AG4" i="286"/>
  <c r="AE4" i="286"/>
  <c r="AD4" i="286"/>
  <c r="AC4" i="286"/>
  <c r="AF4" i="286" s="1"/>
  <c r="AB4" i="286"/>
  <c r="AA4" i="286"/>
  <c r="Y4" i="286"/>
  <c r="X4" i="286"/>
  <c r="Z4" i="286" s="1"/>
  <c r="F4" i="286" s="1"/>
  <c r="W4" i="286"/>
  <c r="V4" i="286"/>
  <c r="T4" i="286"/>
  <c r="U4" i="286" s="1"/>
  <c r="S4" i="286"/>
  <c r="R4" i="286"/>
  <c r="Q4" i="286"/>
  <c r="P4" i="286"/>
  <c r="O4" i="286"/>
  <c r="N4" i="286"/>
  <c r="M4" i="286"/>
  <c r="L4" i="286"/>
  <c r="K4" i="286"/>
  <c r="G60" i="289"/>
  <c r="G34" i="289"/>
  <c r="H33" i="289"/>
  <c r="G28" i="289"/>
  <c r="G27" i="289"/>
  <c r="G26" i="289"/>
  <c r="G25" i="289"/>
  <c r="G21" i="289"/>
  <c r="G20" i="289"/>
  <c r="G19" i="289"/>
  <c r="G18" i="289"/>
  <c r="G33" i="289"/>
  <c r="H13" i="289"/>
  <c r="H78" i="289"/>
  <c r="H77" i="289"/>
  <c r="H76" i="289"/>
  <c r="H75" i="289"/>
  <c r="H71" i="289"/>
  <c r="H70" i="289"/>
  <c r="H69" i="289"/>
  <c r="H68" i="289"/>
  <c r="G13" i="289"/>
  <c r="H12" i="289"/>
  <c r="G78" i="289"/>
  <c r="G77" i="289"/>
  <c r="G76" i="289"/>
  <c r="G75" i="289"/>
  <c r="G71" i="289"/>
  <c r="G70" i="289"/>
  <c r="G69" i="289"/>
  <c r="G68" i="289"/>
  <c r="G12" i="289"/>
  <c r="H11" i="289"/>
  <c r="H63" i="289"/>
  <c r="H50" i="289"/>
  <c r="H49" i="289"/>
  <c r="H48" i="289"/>
  <c r="H47" i="289"/>
  <c r="H43" i="289"/>
  <c r="H42" i="289"/>
  <c r="H41" i="289"/>
  <c r="H40" i="289"/>
  <c r="G11" i="289"/>
  <c r="H10" i="289"/>
  <c r="G63" i="289"/>
  <c r="H62" i="289"/>
  <c r="G50" i="289"/>
  <c r="G49" i="289"/>
  <c r="G48" i="289"/>
  <c r="G47" i="289"/>
  <c r="G43" i="289"/>
  <c r="G42" i="289"/>
  <c r="G41" i="289"/>
  <c r="G40" i="289"/>
  <c r="H36" i="289"/>
  <c r="G10" i="289"/>
  <c r="G62" i="289"/>
  <c r="H61" i="289"/>
  <c r="G36" i="289"/>
  <c r="H35" i="289"/>
  <c r="G61" i="289"/>
  <c r="H60" i="289"/>
  <c r="G35" i="289"/>
  <c r="H34" i="289"/>
  <c r="H28" i="289"/>
  <c r="H27" i="289"/>
  <c r="H26" i="289"/>
  <c r="H25" i="289"/>
  <c r="H21" i="289"/>
  <c r="H20" i="289"/>
  <c r="H19" i="289"/>
  <c r="H18" i="289"/>
  <c r="F36" i="310"/>
  <c r="D19" i="310"/>
  <c r="E68" i="314"/>
  <c r="E35" i="310"/>
  <c r="E20" i="303"/>
  <c r="D10" i="289"/>
  <c r="D19" i="319"/>
  <c r="E42" i="314"/>
  <c r="D68" i="319"/>
  <c r="D28" i="289"/>
  <c r="E25" i="306"/>
  <c r="E42" i="306"/>
  <c r="D48" i="303"/>
  <c r="F25" i="289"/>
  <c r="D12" i="319"/>
  <c r="D40" i="306"/>
  <c r="E19" i="310"/>
  <c r="E25" i="303"/>
  <c r="D68" i="310"/>
  <c r="D34" i="306"/>
  <c r="E10" i="310"/>
  <c r="E43" i="289"/>
  <c r="D21" i="303"/>
  <c r="D19" i="314"/>
  <c r="D18" i="289"/>
  <c r="E19" i="289"/>
  <c r="F35" i="310"/>
  <c r="E33" i="306"/>
  <c r="D10" i="319"/>
  <c r="F42" i="289"/>
  <c r="E35" i="314"/>
  <c r="E26" i="310"/>
  <c r="D49" i="314"/>
  <c r="E42" i="310"/>
  <c r="D25" i="289"/>
  <c r="E20" i="289"/>
  <c r="E13" i="289"/>
  <c r="D21" i="289"/>
  <c r="D60" i="319"/>
  <c r="E40" i="303"/>
  <c r="D13" i="289"/>
  <c r="E18" i="306"/>
  <c r="E25" i="289"/>
  <c r="F27" i="289"/>
  <c r="D12" i="289"/>
  <c r="E47" i="289"/>
  <c r="E11" i="289"/>
  <c r="D42" i="289"/>
  <c r="E49" i="314"/>
  <c r="E47" i="306"/>
  <c r="D41" i="303"/>
  <c r="D26" i="310"/>
  <c r="D11" i="289"/>
  <c r="D42" i="306"/>
  <c r="D27" i="306"/>
  <c r="D18" i="306"/>
  <c r="D33" i="289"/>
  <c r="D20" i="289"/>
  <c r="E19" i="314"/>
  <c r="D48" i="289"/>
  <c r="D40" i="289"/>
  <c r="F26" i="289"/>
  <c r="D35" i="310"/>
  <c r="D11" i="319"/>
  <c r="E10" i="314"/>
  <c r="F18" i="289"/>
  <c r="E26" i="289"/>
  <c r="F47" i="289"/>
  <c r="D18" i="303"/>
  <c r="D20" i="303"/>
  <c r="D49" i="319"/>
  <c r="D10" i="310"/>
  <c r="E27" i="289"/>
  <c r="D40" i="303"/>
  <c r="D41" i="319"/>
  <c r="E34" i="306"/>
  <c r="F48" i="289"/>
  <c r="E43" i="310"/>
  <c r="D10" i="314"/>
  <c r="D43" i="289"/>
  <c r="E40" i="306"/>
  <c r="E34" i="319"/>
  <c r="D25" i="303"/>
  <c r="D43" i="303"/>
  <c r="E48" i="289"/>
  <c r="F26" i="310"/>
  <c r="D33" i="303"/>
  <c r="E21" i="310"/>
  <c r="E27" i="314"/>
  <c r="E28" i="289"/>
  <c r="D68" i="314"/>
  <c r="E42" i="289"/>
  <c r="D33" i="306"/>
  <c r="D26" i="319"/>
  <c r="D25" i="306"/>
  <c r="D27" i="289"/>
  <c r="E21" i="289"/>
  <c r="E48" i="306"/>
  <c r="F43" i="289"/>
  <c r="E49" i="319"/>
  <c r="F42" i="310"/>
  <c r="D48" i="306"/>
  <c r="F33" i="289"/>
  <c r="F43" i="310"/>
  <c r="E68" i="319"/>
  <c r="F10" i="310"/>
  <c r="E33" i="289"/>
  <c r="D27" i="314"/>
  <c r="D47" i="303"/>
  <c r="E33" i="303"/>
  <c r="E41" i="303"/>
  <c r="D47" i="306"/>
  <c r="F19" i="310"/>
  <c r="E34" i="289"/>
  <c r="E60" i="319"/>
  <c r="E40" i="289"/>
  <c r="D35" i="314"/>
  <c r="E10" i="289"/>
  <c r="E48" i="303"/>
  <c r="E68" i="310"/>
  <c r="F21" i="289"/>
  <c r="E35" i="319"/>
  <c r="F40" i="289"/>
  <c r="E42" i="319"/>
  <c r="E36" i="319"/>
  <c r="F49" i="310"/>
  <c r="D19" i="289"/>
  <c r="D26" i="289"/>
  <c r="D42" i="310"/>
  <c r="D35" i="319"/>
  <c r="E18" i="289"/>
  <c r="E18" i="303"/>
  <c r="D27" i="319"/>
  <c r="D36" i="310"/>
  <c r="E47" i="303"/>
  <c r="D47" i="289"/>
  <c r="E27" i="303"/>
  <c r="E12" i="289"/>
  <c r="D50" i="310"/>
  <c r="F27" i="310"/>
  <c r="E49" i="310"/>
  <c r="D42" i="314"/>
  <c r="F68" i="310"/>
  <c r="E27" i="306"/>
  <c r="F28" i="289"/>
  <c r="D49" i="310"/>
  <c r="C49" i="321" l="1"/>
  <c r="G49" i="321" s="1"/>
  <c r="C34" i="319"/>
  <c r="K34" i="319" s="1"/>
  <c r="G56" i="318"/>
  <c r="G55" i="318"/>
  <c r="D62" i="308"/>
  <c r="D66" i="305"/>
  <c r="D67" i="305" s="1"/>
  <c r="Z19" i="302"/>
  <c r="E50" i="322"/>
  <c r="C50" i="322" s="1"/>
  <c r="G50" i="322" s="1"/>
  <c r="C57" i="322"/>
  <c r="G57" i="322" s="1"/>
  <c r="C48" i="322"/>
  <c r="G48" i="322" s="1"/>
  <c r="C49" i="322"/>
  <c r="G49" i="322" s="1"/>
  <c r="C61" i="322"/>
  <c r="C66" i="322"/>
  <c r="C68" i="322" s="1"/>
  <c r="G68" i="322" s="1"/>
  <c r="C48" i="321"/>
  <c r="G48" i="321" s="1"/>
  <c r="C61" i="321"/>
  <c r="G47" i="321"/>
  <c r="C57" i="321"/>
  <c r="G57" i="321" s="1"/>
  <c r="E50" i="321"/>
  <c r="C50" i="321" s="1"/>
  <c r="C49" i="318"/>
  <c r="G49" i="318" s="1"/>
  <c r="G51" i="318" s="1"/>
  <c r="E50" i="318"/>
  <c r="C50" i="318" s="1"/>
  <c r="G50" i="318" s="1"/>
  <c r="C10" i="319"/>
  <c r="C54" i="319" s="1"/>
  <c r="C57" i="317"/>
  <c r="E57" i="317" s="1"/>
  <c r="E50" i="317"/>
  <c r="C50" i="317" s="1"/>
  <c r="C35" i="319"/>
  <c r="K35" i="319" s="1"/>
  <c r="C49" i="319"/>
  <c r="G56" i="317"/>
  <c r="C11" i="319"/>
  <c r="K11" i="319" s="1"/>
  <c r="C27" i="319"/>
  <c r="C12" i="319"/>
  <c r="K12" i="319" s="1"/>
  <c r="C26" i="319"/>
  <c r="G48" i="317"/>
  <c r="G49" i="317"/>
  <c r="E66" i="316"/>
  <c r="D67" i="316"/>
  <c r="C68" i="316"/>
  <c r="G68" i="316" s="1"/>
  <c r="D68" i="316"/>
  <c r="E50" i="316"/>
  <c r="C50" i="316" s="1"/>
  <c r="G50" i="316" s="1"/>
  <c r="C67" i="316"/>
  <c r="G67" i="316" s="1"/>
  <c r="G66" i="316"/>
  <c r="C61" i="316"/>
  <c r="E50" i="315"/>
  <c r="C50" i="315" s="1"/>
  <c r="C69" i="315" s="1"/>
  <c r="G57" i="315"/>
  <c r="E54" i="319"/>
  <c r="D68" i="322"/>
  <c r="D69" i="322"/>
  <c r="D67" i="322"/>
  <c r="D68" i="321"/>
  <c r="D67" i="321"/>
  <c r="D69" i="321"/>
  <c r="E66" i="321"/>
  <c r="C68" i="321"/>
  <c r="G68" i="321" s="1"/>
  <c r="C67" i="321"/>
  <c r="G67" i="321" s="1"/>
  <c r="G66" i="321"/>
  <c r="D54" i="319"/>
  <c r="C43" i="319"/>
  <c r="C42" i="319"/>
  <c r="C41" i="319"/>
  <c r="C21" i="319"/>
  <c r="C20" i="319"/>
  <c r="C19" i="319"/>
  <c r="C68" i="319"/>
  <c r="D55" i="319"/>
  <c r="D68" i="318"/>
  <c r="D69" i="318"/>
  <c r="D67" i="318"/>
  <c r="K33" i="319"/>
  <c r="D68" i="317"/>
  <c r="D69" i="317"/>
  <c r="D67" i="317"/>
  <c r="G57" i="318"/>
  <c r="E57" i="318"/>
  <c r="E66" i="317"/>
  <c r="C68" i="317"/>
  <c r="G66" i="317"/>
  <c r="C67" i="317"/>
  <c r="E66" i="318"/>
  <c r="C68" i="318"/>
  <c r="C67" i="318"/>
  <c r="G66" i="318"/>
  <c r="C75" i="319"/>
  <c r="G51" i="316"/>
  <c r="E57" i="316"/>
  <c r="E62" i="316" s="1"/>
  <c r="G57" i="316"/>
  <c r="E67" i="316"/>
  <c r="E68" i="316"/>
  <c r="D69" i="315"/>
  <c r="D67" i="315"/>
  <c r="D68" i="315"/>
  <c r="C66" i="315"/>
  <c r="C48" i="315"/>
  <c r="G48" i="315" s="1"/>
  <c r="G47" i="315"/>
  <c r="C49" i="315"/>
  <c r="G49" i="315" s="1"/>
  <c r="C61" i="315"/>
  <c r="E62" i="315"/>
  <c r="D66" i="300"/>
  <c r="D69" i="300" s="1"/>
  <c r="D55" i="300"/>
  <c r="C57" i="313"/>
  <c r="E57" i="313" s="1"/>
  <c r="E50" i="313"/>
  <c r="C50" i="313" s="1"/>
  <c r="G56" i="313"/>
  <c r="E50" i="312"/>
  <c r="C57" i="312"/>
  <c r="E57" i="312" s="1"/>
  <c r="C35" i="314"/>
  <c r="K35" i="314" s="1"/>
  <c r="C49" i="314"/>
  <c r="G56" i="312"/>
  <c r="C10" i="314"/>
  <c r="K10" i="314" s="1"/>
  <c r="C27" i="314"/>
  <c r="C50" i="312"/>
  <c r="G50" i="312" s="1"/>
  <c r="C75" i="314"/>
  <c r="E54" i="314"/>
  <c r="D54" i="314"/>
  <c r="C43" i="314"/>
  <c r="C42" i="314"/>
  <c r="C41" i="314"/>
  <c r="C21" i="314"/>
  <c r="C20" i="314"/>
  <c r="C19" i="314"/>
  <c r="D55" i="314"/>
  <c r="C68" i="314"/>
  <c r="K33" i="314"/>
  <c r="D69" i="312"/>
  <c r="D67" i="312"/>
  <c r="D68" i="312"/>
  <c r="C66" i="312"/>
  <c r="C48" i="312"/>
  <c r="G47" i="312"/>
  <c r="C49" i="312"/>
  <c r="C61" i="312"/>
  <c r="D69" i="313"/>
  <c r="D67" i="313"/>
  <c r="D68" i="313"/>
  <c r="C66" i="313"/>
  <c r="C48" i="313"/>
  <c r="G47" i="313"/>
  <c r="C49" i="313"/>
  <c r="C61" i="313"/>
  <c r="E50" i="309"/>
  <c r="C50" i="309" s="1"/>
  <c r="C69" i="309" s="1"/>
  <c r="G56" i="309"/>
  <c r="C27" i="310"/>
  <c r="C57" i="308"/>
  <c r="G57" i="308" s="1"/>
  <c r="E50" i="308"/>
  <c r="C50" i="308" s="1"/>
  <c r="G56" i="308"/>
  <c r="E50" i="307"/>
  <c r="C50" i="307" s="1"/>
  <c r="G50" i="307" s="1"/>
  <c r="C49" i="310"/>
  <c r="C35" i="310"/>
  <c r="K35" i="310" s="1"/>
  <c r="G56" i="307"/>
  <c r="G57" i="307"/>
  <c r="C10" i="310"/>
  <c r="C54" i="310" s="1"/>
  <c r="C26" i="310"/>
  <c r="C61" i="307"/>
  <c r="E54" i="310"/>
  <c r="K33" i="310"/>
  <c r="C49" i="308"/>
  <c r="C66" i="308"/>
  <c r="C48" i="308"/>
  <c r="G47" i="308"/>
  <c r="D54" i="310"/>
  <c r="C43" i="310"/>
  <c r="C42" i="310"/>
  <c r="C41" i="310"/>
  <c r="C21" i="310"/>
  <c r="C20" i="310"/>
  <c r="C19" i="310"/>
  <c r="C68" i="310"/>
  <c r="C49" i="309"/>
  <c r="C66" i="309"/>
  <c r="C48" i="309"/>
  <c r="G47" i="309"/>
  <c r="C49" i="307"/>
  <c r="C66" i="307"/>
  <c r="C48" i="307"/>
  <c r="G47" i="307"/>
  <c r="D68" i="309"/>
  <c r="D69" i="309"/>
  <c r="D67" i="309"/>
  <c r="G57" i="309"/>
  <c r="E57" i="309"/>
  <c r="D68" i="308"/>
  <c r="D69" i="308"/>
  <c r="D67" i="308"/>
  <c r="D68" i="307"/>
  <c r="D69" i="307"/>
  <c r="D67" i="307"/>
  <c r="C75" i="310"/>
  <c r="D55" i="305"/>
  <c r="U12" i="305"/>
  <c r="Z11" i="305"/>
  <c r="F11" i="305" s="1"/>
  <c r="AJ10" i="305"/>
  <c r="Z8" i="305"/>
  <c r="F8" i="305" s="1"/>
  <c r="P8" i="305"/>
  <c r="AJ20" i="305"/>
  <c r="F20" i="305" s="1"/>
  <c r="Z18" i="305"/>
  <c r="P11" i="305"/>
  <c r="Z10" i="305"/>
  <c r="F10" i="305" s="1"/>
  <c r="F15" i="305"/>
  <c r="F16" i="305"/>
  <c r="F12" i="305"/>
  <c r="Z5" i="305"/>
  <c r="F5" i="305" s="1"/>
  <c r="C57" i="305" s="1"/>
  <c r="F13" i="305"/>
  <c r="F14" i="305"/>
  <c r="C47" i="305"/>
  <c r="C48" i="305" s="1"/>
  <c r="E48" i="305"/>
  <c r="D66" i="304"/>
  <c r="D68" i="304" s="1"/>
  <c r="AF7" i="304"/>
  <c r="Z5" i="304"/>
  <c r="F5" i="304" s="1"/>
  <c r="C57" i="304" s="1"/>
  <c r="G57" i="304" s="1"/>
  <c r="P14" i="304"/>
  <c r="U12" i="304"/>
  <c r="AF12" i="304"/>
  <c r="P12" i="304"/>
  <c r="U9" i="304"/>
  <c r="P9" i="304"/>
  <c r="Z8" i="304"/>
  <c r="F8" i="304" s="1"/>
  <c r="U7" i="304"/>
  <c r="P6" i="304"/>
  <c r="D55" i="304"/>
  <c r="C47" i="304"/>
  <c r="C49" i="304" s="1"/>
  <c r="E48" i="304"/>
  <c r="C33" i="306"/>
  <c r="C18" i="306"/>
  <c r="C25" i="306"/>
  <c r="C27" i="306"/>
  <c r="C34" i="306"/>
  <c r="K34" i="306" s="1"/>
  <c r="C40" i="306"/>
  <c r="C47" i="306"/>
  <c r="C48" i="306"/>
  <c r="D57" i="304"/>
  <c r="D49" i="304"/>
  <c r="C56" i="304"/>
  <c r="D49" i="305"/>
  <c r="C56" i="305"/>
  <c r="D61" i="304"/>
  <c r="D61" i="305"/>
  <c r="E56" i="304"/>
  <c r="E61" i="304"/>
  <c r="E56" i="305"/>
  <c r="E61" i="305"/>
  <c r="D68" i="305"/>
  <c r="C48" i="304"/>
  <c r="G54" i="304"/>
  <c r="D67" i="304"/>
  <c r="G54" i="305"/>
  <c r="D48" i="304"/>
  <c r="D50" i="304"/>
  <c r="D48" i="305"/>
  <c r="D61" i="302"/>
  <c r="AJ17" i="302"/>
  <c r="F17" i="302" s="1"/>
  <c r="P14" i="302"/>
  <c r="AJ13" i="302"/>
  <c r="F13" i="302" s="1"/>
  <c r="Z13" i="302"/>
  <c r="P9" i="302"/>
  <c r="AF6" i="302"/>
  <c r="Z5" i="302"/>
  <c r="F5" i="302" s="1"/>
  <c r="Z21" i="302"/>
  <c r="P19" i="302"/>
  <c r="U19" i="302"/>
  <c r="AF19" i="302"/>
  <c r="P17" i="302"/>
  <c r="AF17" i="302"/>
  <c r="P13" i="302"/>
  <c r="U13" i="302"/>
  <c r="AF13" i="302"/>
  <c r="U10" i="302"/>
  <c r="P6" i="302"/>
  <c r="Z6" i="302"/>
  <c r="F6" i="302" s="1"/>
  <c r="AJ6" i="302"/>
  <c r="U5" i="302"/>
  <c r="AF5" i="302"/>
  <c r="P5" i="302"/>
  <c r="F15" i="302"/>
  <c r="AJ5" i="302"/>
  <c r="F20" i="302"/>
  <c r="F21" i="302"/>
  <c r="F14" i="302"/>
  <c r="F19" i="302"/>
  <c r="U4" i="302"/>
  <c r="AF4" i="302"/>
  <c r="P4" i="302"/>
  <c r="E61" i="302"/>
  <c r="D61" i="301"/>
  <c r="C47" i="301"/>
  <c r="C66" i="301" s="1"/>
  <c r="Z8" i="301"/>
  <c r="F8" i="301" s="1"/>
  <c r="Z4" i="301"/>
  <c r="F4" i="301" s="1"/>
  <c r="Z13" i="301"/>
  <c r="F13" i="301" s="1"/>
  <c r="P12" i="301"/>
  <c r="Z12" i="301"/>
  <c r="F12" i="301" s="1"/>
  <c r="P11" i="301"/>
  <c r="AF11" i="301"/>
  <c r="AF9" i="301"/>
  <c r="P9" i="301"/>
  <c r="U7" i="301"/>
  <c r="Z7" i="301"/>
  <c r="F7" i="301" s="1"/>
  <c r="U6" i="301"/>
  <c r="AF6" i="301"/>
  <c r="P6" i="301"/>
  <c r="U4" i="301"/>
  <c r="E61" i="301"/>
  <c r="C33" i="303"/>
  <c r="C18" i="303"/>
  <c r="C25" i="303"/>
  <c r="C40" i="303"/>
  <c r="C47" i="303"/>
  <c r="C48" i="303"/>
  <c r="D56" i="301"/>
  <c r="E56" i="301"/>
  <c r="E56" i="302"/>
  <c r="G54" i="301"/>
  <c r="D56" i="302"/>
  <c r="D48" i="301"/>
  <c r="C55" i="301"/>
  <c r="D62" i="301"/>
  <c r="D48" i="302"/>
  <c r="C55" i="302"/>
  <c r="E48" i="301"/>
  <c r="E48" i="302"/>
  <c r="E49" i="301"/>
  <c r="D66" i="301"/>
  <c r="C47" i="302"/>
  <c r="D66" i="302"/>
  <c r="C56" i="301"/>
  <c r="C56" i="302"/>
  <c r="AJ20" i="300"/>
  <c r="AF19" i="300"/>
  <c r="Z19" i="300"/>
  <c r="F19" i="300" s="1"/>
  <c r="Z18" i="300"/>
  <c r="F18" i="300" s="1"/>
  <c r="AF17" i="300"/>
  <c r="P17" i="300"/>
  <c r="U15" i="300"/>
  <c r="AF14" i="300"/>
  <c r="Z7" i="300"/>
  <c r="F7" i="300" s="1"/>
  <c r="U20" i="300"/>
  <c r="P19" i="300"/>
  <c r="AJ17" i="300"/>
  <c r="U17" i="300"/>
  <c r="Z15" i="300"/>
  <c r="F15" i="300" s="1"/>
  <c r="P14" i="300"/>
  <c r="F17" i="300"/>
  <c r="AJ7" i="300"/>
  <c r="U7" i="300"/>
  <c r="F11" i="300"/>
  <c r="AF5" i="300"/>
  <c r="F16" i="300"/>
  <c r="P5" i="300"/>
  <c r="F20" i="300"/>
  <c r="U4" i="300"/>
  <c r="F12" i="300"/>
  <c r="F13" i="300"/>
  <c r="F14" i="300"/>
  <c r="E48" i="300"/>
  <c r="C47" i="300"/>
  <c r="C66" i="300" s="1"/>
  <c r="C68" i="300" s="1"/>
  <c r="G68" i="300" s="1"/>
  <c r="D55" i="299"/>
  <c r="D66" i="299"/>
  <c r="D69" i="299" s="1"/>
  <c r="Z21" i="299"/>
  <c r="F21" i="299" s="1"/>
  <c r="Z19" i="299"/>
  <c r="F19" i="299" s="1"/>
  <c r="AF14" i="299"/>
  <c r="P14" i="299"/>
  <c r="P13" i="299"/>
  <c r="F22" i="299"/>
  <c r="P19" i="299"/>
  <c r="Z18" i="299"/>
  <c r="F18" i="299" s="1"/>
  <c r="AF16" i="299"/>
  <c r="P16" i="299"/>
  <c r="Z16" i="299"/>
  <c r="F16" i="299" s="1"/>
  <c r="Z15" i="299"/>
  <c r="F15" i="299" s="1"/>
  <c r="AF13" i="299"/>
  <c r="Z13" i="299"/>
  <c r="F13" i="299" s="1"/>
  <c r="AJ12" i="299"/>
  <c r="AF6" i="299"/>
  <c r="F20" i="299"/>
  <c r="E61" i="299"/>
  <c r="C47" i="299"/>
  <c r="C66" i="299" s="1"/>
  <c r="C68" i="299" s="1"/>
  <c r="G68" i="299" s="1"/>
  <c r="E48" i="299"/>
  <c r="D55" i="298"/>
  <c r="D66" i="298"/>
  <c r="D69" i="298" s="1"/>
  <c r="P12" i="298"/>
  <c r="P22" i="298"/>
  <c r="AF22" i="298"/>
  <c r="AF17" i="298"/>
  <c r="U16" i="298"/>
  <c r="U11" i="298"/>
  <c r="Z10" i="298"/>
  <c r="F10" i="298" s="1"/>
  <c r="U4" i="298"/>
  <c r="AF12" i="298"/>
  <c r="P14" i="298"/>
  <c r="Z9" i="298"/>
  <c r="F9" i="298" s="1"/>
  <c r="AF11" i="298"/>
  <c r="U12" i="298"/>
  <c r="P13" i="298"/>
  <c r="U10" i="298"/>
  <c r="P11" i="298"/>
  <c r="U15" i="298"/>
  <c r="U14" i="298"/>
  <c r="AF14" i="298"/>
  <c r="P15" i="298"/>
  <c r="Z13" i="298"/>
  <c r="F13" i="298" s="1"/>
  <c r="AF13" i="298"/>
  <c r="AJ11" i="298"/>
  <c r="F16" i="298"/>
  <c r="F17" i="298"/>
  <c r="D57" i="298" s="1"/>
  <c r="C57" i="298"/>
  <c r="G57" i="298" s="1"/>
  <c r="E61" i="298"/>
  <c r="C47" i="298"/>
  <c r="C66" i="298" s="1"/>
  <c r="E48" i="298"/>
  <c r="D49" i="298"/>
  <c r="C56" i="298"/>
  <c r="G56" i="298" s="1"/>
  <c r="D49" i="299"/>
  <c r="C56" i="299"/>
  <c r="G56" i="299" s="1"/>
  <c r="D49" i="300"/>
  <c r="C56" i="300"/>
  <c r="G56" i="300" s="1"/>
  <c r="D61" i="298"/>
  <c r="D61" i="299"/>
  <c r="D61" i="300"/>
  <c r="D68" i="300"/>
  <c r="E56" i="298"/>
  <c r="E56" i="299"/>
  <c r="E56" i="300"/>
  <c r="E61" i="300"/>
  <c r="G54" i="298"/>
  <c r="G54" i="299"/>
  <c r="G54" i="300"/>
  <c r="D67" i="300"/>
  <c r="D48" i="298"/>
  <c r="D48" i="299"/>
  <c r="D48" i="300"/>
  <c r="D55" i="296"/>
  <c r="D66" i="296"/>
  <c r="D68" i="296" s="1"/>
  <c r="P16" i="296"/>
  <c r="P14" i="296"/>
  <c r="AF6" i="296"/>
  <c r="U17" i="296"/>
  <c r="P17" i="296"/>
  <c r="Z16" i="296"/>
  <c r="AF16" i="296"/>
  <c r="U9" i="296"/>
  <c r="P8" i="296"/>
  <c r="Z8" i="296"/>
  <c r="U7" i="296"/>
  <c r="F15" i="296"/>
  <c r="F14" i="296"/>
  <c r="E61" i="296"/>
  <c r="C47" i="296"/>
  <c r="C66" i="296" s="1"/>
  <c r="E48" i="296"/>
  <c r="D55" i="295"/>
  <c r="D66" i="295"/>
  <c r="D68" i="295" s="1"/>
  <c r="P19" i="295"/>
  <c r="AF14" i="295"/>
  <c r="AF9" i="295"/>
  <c r="P9" i="295"/>
  <c r="U20" i="295"/>
  <c r="Z19" i="295"/>
  <c r="Z18" i="295"/>
  <c r="AJ18" i="295"/>
  <c r="F18" i="295" s="1"/>
  <c r="C57" i="295" s="1"/>
  <c r="P14" i="295"/>
  <c r="U9" i="295"/>
  <c r="U7" i="295"/>
  <c r="P6" i="295"/>
  <c r="AF6" i="295"/>
  <c r="Z5" i="295"/>
  <c r="E61" i="295"/>
  <c r="C47" i="295"/>
  <c r="C66" i="295" s="1"/>
  <c r="C68" i="295" s="1"/>
  <c r="G68" i="295" s="1"/>
  <c r="E48" i="295"/>
  <c r="D66" i="294"/>
  <c r="D69" i="294" s="1"/>
  <c r="AJ20" i="294"/>
  <c r="F20" i="294" s="1"/>
  <c r="Z18" i="294"/>
  <c r="P17" i="294"/>
  <c r="AF12" i="294"/>
  <c r="U12" i="294"/>
  <c r="P9" i="294"/>
  <c r="Z9" i="294"/>
  <c r="U20" i="294"/>
  <c r="U17" i="294"/>
  <c r="AF17" i="294"/>
  <c r="AF14" i="294"/>
  <c r="AF13" i="294"/>
  <c r="Z13" i="294"/>
  <c r="P12" i="294"/>
  <c r="AJ10" i="294"/>
  <c r="F10" i="294" s="1"/>
  <c r="P7" i="294"/>
  <c r="U7" i="294"/>
  <c r="E48" i="294"/>
  <c r="C47" i="294"/>
  <c r="C66" i="294" s="1"/>
  <c r="G66" i="294" s="1"/>
  <c r="D55" i="293"/>
  <c r="C55" i="293"/>
  <c r="G55" i="293" s="1"/>
  <c r="D48" i="293"/>
  <c r="D62" i="293"/>
  <c r="D66" i="293"/>
  <c r="D68" i="293" s="1"/>
  <c r="U20" i="293"/>
  <c r="P19" i="293"/>
  <c r="Z18" i="293"/>
  <c r="AF17" i="293"/>
  <c r="U12" i="293"/>
  <c r="AF12" i="293"/>
  <c r="P8" i="293"/>
  <c r="AF19" i="293"/>
  <c r="AJ18" i="293"/>
  <c r="F18" i="293" s="1"/>
  <c r="AF16" i="293"/>
  <c r="P16" i="293"/>
  <c r="AF14" i="293"/>
  <c r="P14" i="293"/>
  <c r="AJ12" i="293"/>
  <c r="F12" i="293" s="1"/>
  <c r="Z10" i="293"/>
  <c r="AJ10" i="293"/>
  <c r="F10" i="293" s="1"/>
  <c r="Z8" i="293"/>
  <c r="AF8" i="293"/>
  <c r="U7" i="293"/>
  <c r="P6" i="293"/>
  <c r="C47" i="293"/>
  <c r="C66" i="293" s="1"/>
  <c r="G66" i="293" s="1"/>
  <c r="E61" i="293"/>
  <c r="E48" i="293"/>
  <c r="P12" i="292"/>
  <c r="U12" i="292"/>
  <c r="P6" i="292"/>
  <c r="P17" i="292"/>
  <c r="U15" i="292"/>
  <c r="AJ15" i="292"/>
  <c r="F15" i="292" s="1"/>
  <c r="C57" i="292" s="1"/>
  <c r="Z14" i="292"/>
  <c r="P14" i="292"/>
  <c r="AF12" i="292"/>
  <c r="U8" i="292"/>
  <c r="AF8" i="292"/>
  <c r="P8" i="292"/>
  <c r="Z8" i="292"/>
  <c r="U7" i="292"/>
  <c r="D49" i="295"/>
  <c r="C56" i="295"/>
  <c r="G56" i="295" s="1"/>
  <c r="D49" i="296"/>
  <c r="C56" i="296"/>
  <c r="G56" i="296" s="1"/>
  <c r="D61" i="295"/>
  <c r="D61" i="296"/>
  <c r="E56" i="295"/>
  <c r="E56" i="296"/>
  <c r="G54" i="295"/>
  <c r="D67" i="295"/>
  <c r="G54" i="296"/>
  <c r="D48" i="295"/>
  <c r="D48" i="296"/>
  <c r="D49" i="293"/>
  <c r="C56" i="293"/>
  <c r="G56" i="293" s="1"/>
  <c r="D49" i="294"/>
  <c r="C56" i="294"/>
  <c r="G56" i="294" s="1"/>
  <c r="D61" i="294"/>
  <c r="E56" i="293"/>
  <c r="E56" i="294"/>
  <c r="E61" i="294"/>
  <c r="C48" i="294"/>
  <c r="G48" i="294" s="1"/>
  <c r="G54" i="294"/>
  <c r="D48" i="294"/>
  <c r="C47" i="292"/>
  <c r="D66" i="292"/>
  <c r="D49" i="292"/>
  <c r="C56" i="292"/>
  <c r="G56" i="292" s="1"/>
  <c r="E49" i="292"/>
  <c r="D56" i="292"/>
  <c r="D61" i="292"/>
  <c r="E56" i="292"/>
  <c r="E61" i="292"/>
  <c r="G54" i="292"/>
  <c r="D48" i="292"/>
  <c r="D48" i="288"/>
  <c r="D66" i="291"/>
  <c r="C55" i="291"/>
  <c r="G55" i="291" s="1"/>
  <c r="D55" i="291"/>
  <c r="D48" i="291"/>
  <c r="AF11" i="291"/>
  <c r="Z7" i="291"/>
  <c r="F7" i="291" s="1"/>
  <c r="P6" i="291"/>
  <c r="Z5" i="291"/>
  <c r="F5" i="291" s="1"/>
  <c r="AF4" i="291"/>
  <c r="P11" i="291"/>
  <c r="AF9" i="291"/>
  <c r="Z9" i="291"/>
  <c r="AJ9" i="291"/>
  <c r="U8" i="291"/>
  <c r="AF8" i="291"/>
  <c r="P8" i="291"/>
  <c r="Z8" i="291"/>
  <c r="F8" i="291" s="1"/>
  <c r="AF7" i="291"/>
  <c r="AJ7" i="291"/>
  <c r="U7" i="291"/>
  <c r="AF6" i="291"/>
  <c r="U6" i="291"/>
  <c r="AF5" i="291"/>
  <c r="P5" i="291"/>
  <c r="F12" i="291"/>
  <c r="U4" i="291"/>
  <c r="P4" i="291"/>
  <c r="F10" i="291"/>
  <c r="C47" i="291"/>
  <c r="C48" i="291" s="1"/>
  <c r="G48" i="291" s="1"/>
  <c r="E48" i="291"/>
  <c r="D49" i="291"/>
  <c r="C56" i="291"/>
  <c r="G56" i="291" s="1"/>
  <c r="D61" i="291"/>
  <c r="E56" i="291"/>
  <c r="E61" i="291"/>
  <c r="C55" i="290"/>
  <c r="G55" i="290" s="1"/>
  <c r="D55" i="290"/>
  <c r="D48" i="290"/>
  <c r="D66" i="290"/>
  <c r="D69" i="290" s="1"/>
  <c r="P11" i="290"/>
  <c r="F11" i="290" s="1"/>
  <c r="E50" i="290" s="1"/>
  <c r="C50" i="290" s="1"/>
  <c r="AF5" i="290"/>
  <c r="C57" i="290"/>
  <c r="E57" i="290" s="1"/>
  <c r="C47" i="290"/>
  <c r="C66" i="290" s="1"/>
  <c r="C68" i="290" s="1"/>
  <c r="G68" i="290" s="1"/>
  <c r="D49" i="290"/>
  <c r="C56" i="290"/>
  <c r="G56" i="290" s="1"/>
  <c r="D61" i="290"/>
  <c r="E56" i="290"/>
  <c r="E61" i="290"/>
  <c r="C48" i="290"/>
  <c r="G48" i="290" s="1"/>
  <c r="D66" i="288"/>
  <c r="D67" i="288" s="1"/>
  <c r="C55" i="288"/>
  <c r="D55" i="288"/>
  <c r="AJ16" i="288"/>
  <c r="F16" i="288" s="1"/>
  <c r="Z16" i="288"/>
  <c r="Z10" i="288"/>
  <c r="U10" i="288"/>
  <c r="AF10" i="288"/>
  <c r="Z9" i="288"/>
  <c r="U16" i="288"/>
  <c r="AF16" i="288"/>
  <c r="P16" i="288"/>
  <c r="P14" i="288"/>
  <c r="P10" i="288"/>
  <c r="U4" i="288"/>
  <c r="F6" i="288"/>
  <c r="C57" i="288" s="1"/>
  <c r="AF4" i="288"/>
  <c r="AJ4" i="288"/>
  <c r="F4" i="288" s="1"/>
  <c r="E48" i="288"/>
  <c r="C47" i="288"/>
  <c r="C48" i="288" s="1"/>
  <c r="C33" i="289"/>
  <c r="C18" i="289"/>
  <c r="C25" i="289"/>
  <c r="C26" i="289"/>
  <c r="C27" i="289"/>
  <c r="C28" i="289"/>
  <c r="C40" i="289"/>
  <c r="C47" i="289"/>
  <c r="C48" i="289"/>
  <c r="C49" i="288"/>
  <c r="D68" i="288"/>
  <c r="D49" i="288"/>
  <c r="C56" i="288"/>
  <c r="D61" i="288"/>
  <c r="E61" i="288"/>
  <c r="E56" i="288"/>
  <c r="D55" i="287"/>
  <c r="D48" i="287"/>
  <c r="D66" i="287"/>
  <c r="Z10" i="287"/>
  <c r="AJ10" i="287"/>
  <c r="F10" i="287" s="1"/>
  <c r="AF6" i="287"/>
  <c r="P5" i="287"/>
  <c r="P8" i="287"/>
  <c r="Z8" i="287"/>
  <c r="U7" i="287"/>
  <c r="AF7" i="287"/>
  <c r="Z7" i="287"/>
  <c r="U6" i="287"/>
  <c r="F6" i="287"/>
  <c r="E50" i="287" s="1"/>
  <c r="C50" i="287" s="1"/>
  <c r="G50" i="287" s="1"/>
  <c r="P6" i="287"/>
  <c r="Z5" i="287"/>
  <c r="AF5" i="287"/>
  <c r="C47" i="287"/>
  <c r="C61" i="287" s="1"/>
  <c r="E48" i="287"/>
  <c r="D49" i="287"/>
  <c r="C56" i="287"/>
  <c r="D61" i="287"/>
  <c r="E56" i="287"/>
  <c r="E61" i="287"/>
  <c r="C48" i="287"/>
  <c r="G48" i="287" s="1"/>
  <c r="G54" i="287"/>
  <c r="C55" i="286"/>
  <c r="D55" i="286"/>
  <c r="D48" i="286"/>
  <c r="D66" i="286"/>
  <c r="AJ10" i="286"/>
  <c r="U8" i="286"/>
  <c r="AF7" i="286"/>
  <c r="AF6" i="286"/>
  <c r="P5" i="286"/>
  <c r="Z5" i="286"/>
  <c r="F7" i="286"/>
  <c r="AJ12" i="286"/>
  <c r="F12" i="286" s="1"/>
  <c r="Z9" i="286"/>
  <c r="Z8" i="286"/>
  <c r="P7" i="286"/>
  <c r="U7" i="286"/>
  <c r="P6" i="286"/>
  <c r="AF5" i="286"/>
  <c r="F9" i="286"/>
  <c r="F5" i="286"/>
  <c r="U5" i="286"/>
  <c r="F10" i="286"/>
  <c r="F6" i="286"/>
  <c r="F8" i="286"/>
  <c r="C47" i="286"/>
  <c r="C66" i="286" s="1"/>
  <c r="D49" i="286"/>
  <c r="C56" i="286"/>
  <c r="D61" i="286"/>
  <c r="E56" i="286"/>
  <c r="E61" i="286"/>
  <c r="F19" i="289"/>
  <c r="D75" i="319"/>
  <c r="E70" i="306"/>
  <c r="E41" i="289"/>
  <c r="D11" i="314"/>
  <c r="E60" i="310"/>
  <c r="E13" i="310"/>
  <c r="E35" i="289"/>
  <c r="E10" i="306"/>
  <c r="F36" i="289"/>
  <c r="E34" i="303"/>
  <c r="E68" i="303"/>
  <c r="D12" i="314"/>
  <c r="D28" i="314"/>
  <c r="F63" i="310"/>
  <c r="D11" i="310"/>
  <c r="D49" i="306"/>
  <c r="E68" i="289"/>
  <c r="E35" i="306"/>
  <c r="E50" i="319"/>
  <c r="D50" i="319"/>
  <c r="D26" i="303"/>
  <c r="E12" i="314"/>
  <c r="E11" i="314"/>
  <c r="D34" i="289"/>
  <c r="D41" i="289"/>
  <c r="E49" i="303"/>
  <c r="D27" i="303"/>
  <c r="E28" i="314"/>
  <c r="D68" i="303"/>
  <c r="F41" i="289"/>
  <c r="D49" i="289"/>
  <c r="F70" i="310"/>
  <c r="E36" i="306"/>
  <c r="E69" i="310"/>
  <c r="F49" i="289"/>
  <c r="D13" i="314"/>
  <c r="D69" i="306"/>
  <c r="E49" i="306"/>
  <c r="F20" i="289"/>
  <c r="E42" i="303"/>
  <c r="E35" i="303"/>
  <c r="D60" i="314"/>
  <c r="D71" i="314"/>
  <c r="F70" i="289"/>
  <c r="D69" i="314"/>
  <c r="D60" i="289"/>
  <c r="E68" i="306"/>
  <c r="E10" i="303"/>
  <c r="F69" i="289"/>
  <c r="D60" i="303"/>
  <c r="D71" i="310"/>
  <c r="F12" i="289"/>
  <c r="E69" i="306"/>
  <c r="D36" i="319"/>
  <c r="E71" i="314"/>
  <c r="D61" i="319"/>
  <c r="D35" i="303"/>
  <c r="E71" i="319"/>
  <c r="E28" i="310"/>
  <c r="D13" i="310"/>
  <c r="F28" i="310"/>
  <c r="E26" i="306"/>
  <c r="E60" i="314"/>
  <c r="D70" i="319"/>
  <c r="D36" i="314"/>
  <c r="D12" i="310"/>
  <c r="F71" i="310"/>
  <c r="E49" i="289"/>
  <c r="F10" i="289"/>
  <c r="D62" i="319"/>
  <c r="E61" i="319"/>
  <c r="D26" i="306"/>
  <c r="E41" i="306"/>
  <c r="E19" i="303"/>
  <c r="D43" i="306"/>
  <c r="E36" i="310"/>
  <c r="D60" i="310"/>
  <c r="D20" i="306"/>
  <c r="D19" i="306"/>
  <c r="D21" i="306"/>
  <c r="D49" i="303"/>
  <c r="D13" i="319"/>
  <c r="D70" i="310"/>
  <c r="F13" i="310"/>
  <c r="D19" i="303"/>
  <c r="F11" i="310"/>
  <c r="E50" i="314"/>
  <c r="F12" i="310"/>
  <c r="E11" i="310"/>
  <c r="F50" i="310"/>
  <c r="F68" i="289"/>
  <c r="D28" i="319"/>
  <c r="E62" i="319"/>
  <c r="E11" i="306"/>
  <c r="F35" i="289"/>
  <c r="F34" i="289"/>
  <c r="E71" i="310"/>
  <c r="D10" i="306"/>
  <c r="D11" i="306"/>
  <c r="D42" i="303"/>
  <c r="D36" i="306"/>
  <c r="D69" i="319"/>
  <c r="D71" i="319"/>
  <c r="D68" i="289"/>
  <c r="E36" i="314"/>
  <c r="D69" i="310"/>
  <c r="F69" i="310"/>
  <c r="F11" i="289"/>
  <c r="E12" i="310"/>
  <c r="E26" i="303"/>
  <c r="D12" i="306"/>
  <c r="E69" i="314"/>
  <c r="D41" i="306"/>
  <c r="D68" i="306"/>
  <c r="D50" i="314"/>
  <c r="E70" i="319"/>
  <c r="D70" i="306"/>
  <c r="E69" i="319"/>
  <c r="E19" i="306"/>
  <c r="D35" i="289"/>
  <c r="F60" i="310"/>
  <c r="D70" i="314"/>
  <c r="E70" i="314"/>
  <c r="D10" i="303"/>
  <c r="D28" i="310"/>
  <c r="E20" i="306"/>
  <c r="E70" i="310"/>
  <c r="D35" i="306"/>
  <c r="D34" i="303"/>
  <c r="E75" i="319"/>
  <c r="E13" i="314"/>
  <c r="C67" i="322" l="1"/>
  <c r="G67" i="322" s="1"/>
  <c r="G70" i="322" s="1"/>
  <c r="G66" i="322"/>
  <c r="G67" i="318"/>
  <c r="G68" i="318"/>
  <c r="D55" i="310"/>
  <c r="D50" i="302"/>
  <c r="D57" i="302"/>
  <c r="C48" i="301"/>
  <c r="C49" i="301"/>
  <c r="C61" i="301"/>
  <c r="D68" i="299"/>
  <c r="C57" i="291"/>
  <c r="G57" i="291" s="1"/>
  <c r="D69" i="287"/>
  <c r="G56" i="287"/>
  <c r="D69" i="286"/>
  <c r="G55" i="286"/>
  <c r="G56" i="286"/>
  <c r="E66" i="322"/>
  <c r="E68" i="322" s="1"/>
  <c r="G51" i="322"/>
  <c r="C62" i="322"/>
  <c r="C69" i="322"/>
  <c r="E69" i="322" s="1"/>
  <c r="E57" i="322"/>
  <c r="E62" i="322" s="1"/>
  <c r="G51" i="321"/>
  <c r="E57" i="321"/>
  <c r="E62" i="321" s="1"/>
  <c r="C69" i="321"/>
  <c r="E69" i="321" s="1"/>
  <c r="G50" i="321"/>
  <c r="C62" i="321"/>
  <c r="C69" i="318"/>
  <c r="E62" i="318"/>
  <c r="C62" i="318"/>
  <c r="C60" i="319"/>
  <c r="K60" i="319" s="1"/>
  <c r="K10" i="319"/>
  <c r="K14" i="319" s="1"/>
  <c r="G57" i="317"/>
  <c r="C36" i="319"/>
  <c r="K36" i="319" s="1"/>
  <c r="C62" i="317"/>
  <c r="C28" i="319"/>
  <c r="C69" i="317"/>
  <c r="G69" i="317" s="1"/>
  <c r="C61" i="319"/>
  <c r="K61" i="319" s="1"/>
  <c r="C62" i="319"/>
  <c r="K62" i="319" s="1"/>
  <c r="C50" i="319"/>
  <c r="C13" i="319"/>
  <c r="K13" i="319" s="1"/>
  <c r="G67" i="317"/>
  <c r="G51" i="317"/>
  <c r="G68" i="317"/>
  <c r="E62" i="317"/>
  <c r="G50" i="317"/>
  <c r="C62" i="316"/>
  <c r="C69" i="316"/>
  <c r="G69" i="316" s="1"/>
  <c r="G70" i="316"/>
  <c r="G50" i="315"/>
  <c r="C62" i="315"/>
  <c r="G51" i="315"/>
  <c r="G70" i="321"/>
  <c r="E68" i="321"/>
  <c r="E67" i="321"/>
  <c r="C70" i="319"/>
  <c r="C71" i="319"/>
  <c r="C69" i="319"/>
  <c r="E68" i="317"/>
  <c r="E67" i="317"/>
  <c r="E68" i="318"/>
  <c r="E67" i="318"/>
  <c r="C68" i="315"/>
  <c r="G68" i="315" s="1"/>
  <c r="C67" i="315"/>
  <c r="G67" i="315" s="1"/>
  <c r="G66" i="315"/>
  <c r="E66" i="315"/>
  <c r="G69" i="315"/>
  <c r="E69" i="315"/>
  <c r="G57" i="313"/>
  <c r="C69" i="313"/>
  <c r="G69" i="313" s="1"/>
  <c r="C62" i="313"/>
  <c r="G50" i="313"/>
  <c r="G48" i="313"/>
  <c r="E62" i="313"/>
  <c r="G49" i="313"/>
  <c r="G57" i="312"/>
  <c r="C28" i="314"/>
  <c r="C54" i="314"/>
  <c r="C36" i="314"/>
  <c r="K36" i="314" s="1"/>
  <c r="C60" i="314"/>
  <c r="K60" i="314" s="1"/>
  <c r="C12" i="314"/>
  <c r="K12" i="314" s="1"/>
  <c r="C13" i="314"/>
  <c r="C11" i="314"/>
  <c r="K11" i="314" s="1"/>
  <c r="C50" i="314"/>
  <c r="G49" i="312"/>
  <c r="G48" i="312"/>
  <c r="E62" i="312"/>
  <c r="C62" i="312"/>
  <c r="C69" i="312"/>
  <c r="G69" i="312" s="1"/>
  <c r="C71" i="314"/>
  <c r="C70" i="314"/>
  <c r="C69" i="314"/>
  <c r="C68" i="313"/>
  <c r="C67" i="313"/>
  <c r="G66" i="313"/>
  <c r="E66" i="313"/>
  <c r="C68" i="312"/>
  <c r="C67" i="312"/>
  <c r="G66" i="312"/>
  <c r="E66" i="312"/>
  <c r="G50" i="309"/>
  <c r="C62" i="309"/>
  <c r="G49" i="309"/>
  <c r="E62" i="309"/>
  <c r="G48" i="309"/>
  <c r="E57" i="308"/>
  <c r="E62" i="308" s="1"/>
  <c r="C36" i="310"/>
  <c r="K36" i="310" s="1"/>
  <c r="C62" i="308"/>
  <c r="C69" i="308"/>
  <c r="G69" i="308" s="1"/>
  <c r="G50" i="308"/>
  <c r="G48" i="308"/>
  <c r="G49" i="308"/>
  <c r="E62" i="307"/>
  <c r="C28" i="310"/>
  <c r="C60" i="310"/>
  <c r="K60" i="310" s="1"/>
  <c r="C69" i="307"/>
  <c r="G69" i="307" s="1"/>
  <c r="K10" i="310"/>
  <c r="C62" i="307"/>
  <c r="C11" i="310"/>
  <c r="K11" i="310" s="1"/>
  <c r="C13" i="310"/>
  <c r="K13" i="310" s="1"/>
  <c r="C12" i="310"/>
  <c r="K12" i="310" s="1"/>
  <c r="G48" i="307"/>
  <c r="G49" i="307"/>
  <c r="E66" i="308"/>
  <c r="C68" i="308"/>
  <c r="C67" i="308"/>
  <c r="G66" i="308"/>
  <c r="E66" i="307"/>
  <c r="C68" i="307"/>
  <c r="C67" i="307"/>
  <c r="G66" i="307"/>
  <c r="C71" i="310"/>
  <c r="C69" i="310"/>
  <c r="C70" i="310"/>
  <c r="G69" i="309"/>
  <c r="E69" i="309"/>
  <c r="E66" i="309"/>
  <c r="C68" i="309"/>
  <c r="C67" i="309"/>
  <c r="G66" i="309"/>
  <c r="C49" i="305"/>
  <c r="G49" i="305" s="1"/>
  <c r="C61" i="305"/>
  <c r="G47" i="305"/>
  <c r="D57" i="305"/>
  <c r="E57" i="305" s="1"/>
  <c r="D50" i="305"/>
  <c r="D69" i="305" s="1"/>
  <c r="E50" i="305"/>
  <c r="G56" i="305"/>
  <c r="C66" i="305"/>
  <c r="G48" i="305"/>
  <c r="D69" i="304"/>
  <c r="C61" i="304"/>
  <c r="G47" i="304"/>
  <c r="E50" i="304"/>
  <c r="C49" i="306"/>
  <c r="C35" i="306"/>
  <c r="K35" i="306" s="1"/>
  <c r="G56" i="304"/>
  <c r="D62" i="304"/>
  <c r="C11" i="306"/>
  <c r="K11" i="306" s="1"/>
  <c r="C26" i="306"/>
  <c r="C36" i="306"/>
  <c r="K36" i="306" s="1"/>
  <c r="C10" i="306"/>
  <c r="K10" i="306" s="1"/>
  <c r="E57" i="304"/>
  <c r="G48" i="304"/>
  <c r="G49" i="304"/>
  <c r="C66" i="304"/>
  <c r="E54" i="306"/>
  <c r="D54" i="306"/>
  <c r="C42" i="306"/>
  <c r="C41" i="306"/>
  <c r="C20" i="306"/>
  <c r="C19" i="306"/>
  <c r="C68" i="306"/>
  <c r="K33" i="306"/>
  <c r="C75" i="306"/>
  <c r="G57" i="305"/>
  <c r="C50" i="304"/>
  <c r="C57" i="302"/>
  <c r="E50" i="302"/>
  <c r="C50" i="302" s="1"/>
  <c r="G55" i="302"/>
  <c r="G56" i="302"/>
  <c r="G47" i="301"/>
  <c r="C10" i="303"/>
  <c r="K10" i="303" s="1"/>
  <c r="C34" i="303"/>
  <c r="K34" i="303" s="1"/>
  <c r="G55" i="301"/>
  <c r="E50" i="301"/>
  <c r="C50" i="301" s="1"/>
  <c r="C57" i="301"/>
  <c r="G57" i="301" s="1"/>
  <c r="C35" i="303"/>
  <c r="K35" i="303" s="1"/>
  <c r="C49" i="303"/>
  <c r="G56" i="301"/>
  <c r="C27" i="303"/>
  <c r="C26" i="303"/>
  <c r="G48" i="301"/>
  <c r="G49" i="301"/>
  <c r="E54" i="303"/>
  <c r="C49" i="302"/>
  <c r="C66" i="302"/>
  <c r="C48" i="302"/>
  <c r="G47" i="302"/>
  <c r="C61" i="302"/>
  <c r="D68" i="301"/>
  <c r="D69" i="301"/>
  <c r="D67" i="301"/>
  <c r="D54" i="303"/>
  <c r="C42" i="303"/>
  <c r="C41" i="303"/>
  <c r="C20" i="303"/>
  <c r="C19" i="303"/>
  <c r="C68" i="303"/>
  <c r="E66" i="301"/>
  <c r="C68" i="301"/>
  <c r="G66" i="301"/>
  <c r="C67" i="301"/>
  <c r="K33" i="303"/>
  <c r="D68" i="302"/>
  <c r="D69" i="302"/>
  <c r="D67" i="302"/>
  <c r="C75" i="303"/>
  <c r="C49" i="300"/>
  <c r="G49" i="300" s="1"/>
  <c r="C57" i="300"/>
  <c r="G57" i="300" s="1"/>
  <c r="D50" i="300"/>
  <c r="D57" i="300"/>
  <c r="E50" i="300"/>
  <c r="C61" i="300"/>
  <c r="E66" i="300"/>
  <c r="E68" i="300" s="1"/>
  <c r="G47" i="300"/>
  <c r="C67" i="300"/>
  <c r="G67" i="300" s="1"/>
  <c r="G66" i="300"/>
  <c r="C48" i="300"/>
  <c r="G48" i="300" s="1"/>
  <c r="D67" i="299"/>
  <c r="C48" i="299"/>
  <c r="G48" i="299" s="1"/>
  <c r="C49" i="299"/>
  <c r="G49" i="299" s="1"/>
  <c r="D50" i="299"/>
  <c r="E50" i="299"/>
  <c r="C57" i="299"/>
  <c r="G57" i="299" s="1"/>
  <c r="D57" i="299"/>
  <c r="G66" i="299"/>
  <c r="G47" i="299"/>
  <c r="C67" i="299"/>
  <c r="G67" i="299" s="1"/>
  <c r="E66" i="299"/>
  <c r="E67" i="299" s="1"/>
  <c r="C61" i="299"/>
  <c r="D67" i="298"/>
  <c r="E66" i="298"/>
  <c r="E67" i="298" s="1"/>
  <c r="D68" i="298"/>
  <c r="D50" i="298"/>
  <c r="E50" i="298"/>
  <c r="C49" i="298"/>
  <c r="G49" i="298" s="1"/>
  <c r="G47" i="298"/>
  <c r="C48" i="298"/>
  <c r="G48" i="298" s="1"/>
  <c r="G66" i="298"/>
  <c r="C67" i="298"/>
  <c r="G67" i="298" s="1"/>
  <c r="C61" i="298"/>
  <c r="D62" i="298"/>
  <c r="C68" i="298"/>
  <c r="G68" i="298" s="1"/>
  <c r="D67" i="296"/>
  <c r="E57" i="298"/>
  <c r="D69" i="296"/>
  <c r="E66" i="296"/>
  <c r="E68" i="296" s="1"/>
  <c r="C57" i="296"/>
  <c r="E57" i="296" s="1"/>
  <c r="E50" i="296"/>
  <c r="C50" i="296" s="1"/>
  <c r="G50" i="296" s="1"/>
  <c r="C48" i="296"/>
  <c r="G48" i="296" s="1"/>
  <c r="C49" i="296"/>
  <c r="G49" i="296" s="1"/>
  <c r="G47" i="296"/>
  <c r="G66" i="296"/>
  <c r="C61" i="296"/>
  <c r="C67" i="296"/>
  <c r="G67" i="296" s="1"/>
  <c r="C68" i="296"/>
  <c r="G68" i="296" s="1"/>
  <c r="D69" i="295"/>
  <c r="G47" i="295"/>
  <c r="E50" i="295"/>
  <c r="C50" i="295" s="1"/>
  <c r="G50" i="295" s="1"/>
  <c r="C49" i="295"/>
  <c r="G49" i="295" s="1"/>
  <c r="E66" i="295"/>
  <c r="E68" i="295" s="1"/>
  <c r="C48" i="295"/>
  <c r="G48" i="295" s="1"/>
  <c r="G66" i="295"/>
  <c r="C67" i="295"/>
  <c r="G67" i="295" s="1"/>
  <c r="C61" i="295"/>
  <c r="D68" i="294"/>
  <c r="C67" i="294"/>
  <c r="G67" i="294" s="1"/>
  <c r="C49" i="294"/>
  <c r="G49" i="294" s="1"/>
  <c r="D67" i="294"/>
  <c r="C68" i="294"/>
  <c r="G68" i="294" s="1"/>
  <c r="C57" i="294"/>
  <c r="E57" i="294" s="1"/>
  <c r="E50" i="294"/>
  <c r="C50" i="294" s="1"/>
  <c r="G50" i="294" s="1"/>
  <c r="G47" i="294"/>
  <c r="E66" i="294"/>
  <c r="E67" i="294" s="1"/>
  <c r="C61" i="294"/>
  <c r="D69" i="293"/>
  <c r="D67" i="293"/>
  <c r="C49" i="293"/>
  <c r="G49" i="293" s="1"/>
  <c r="C57" i="293"/>
  <c r="E57" i="293" s="1"/>
  <c r="E50" i="293"/>
  <c r="C50" i="293" s="1"/>
  <c r="G50" i="293" s="1"/>
  <c r="G47" i="293"/>
  <c r="E66" i="293"/>
  <c r="E68" i="293" s="1"/>
  <c r="C48" i="293"/>
  <c r="G48" i="293" s="1"/>
  <c r="C67" i="293"/>
  <c r="G67" i="293" s="1"/>
  <c r="C61" i="293"/>
  <c r="C68" i="293"/>
  <c r="G68" i="293" s="1"/>
  <c r="E50" i="292"/>
  <c r="C50" i="292" s="1"/>
  <c r="C62" i="292" s="1"/>
  <c r="E57" i="292"/>
  <c r="G57" i="292"/>
  <c r="E57" i="295"/>
  <c r="G57" i="295"/>
  <c r="D69" i="292"/>
  <c r="D67" i="292"/>
  <c r="D68" i="292"/>
  <c r="C66" i="292"/>
  <c r="C48" i="292"/>
  <c r="G48" i="292" s="1"/>
  <c r="G47" i="292"/>
  <c r="C49" i="292"/>
  <c r="G49" i="292" s="1"/>
  <c r="C61" i="292"/>
  <c r="C34" i="289"/>
  <c r="K34" i="289" s="1"/>
  <c r="C49" i="289"/>
  <c r="C35" i="289"/>
  <c r="K35" i="289" s="1"/>
  <c r="G55" i="288"/>
  <c r="G56" i="288"/>
  <c r="C12" i="289"/>
  <c r="K12" i="289" s="1"/>
  <c r="C10" i="289"/>
  <c r="K10" i="289" s="1"/>
  <c r="C11" i="289"/>
  <c r="K11" i="289" s="1"/>
  <c r="G49" i="288"/>
  <c r="C61" i="288"/>
  <c r="G48" i="288"/>
  <c r="D69" i="288"/>
  <c r="D68" i="291"/>
  <c r="D67" i="291"/>
  <c r="F9" i="291"/>
  <c r="E50" i="291" s="1"/>
  <c r="C66" i="291"/>
  <c r="C49" i="291"/>
  <c r="G49" i="291" s="1"/>
  <c r="C61" i="291"/>
  <c r="G47" i="291"/>
  <c r="D68" i="290"/>
  <c r="D67" i="290"/>
  <c r="C49" i="290"/>
  <c r="G49" i="290" s="1"/>
  <c r="E66" i="290"/>
  <c r="E68" i="290" s="1"/>
  <c r="G66" i="290"/>
  <c r="G47" i="290"/>
  <c r="C67" i="290"/>
  <c r="G67" i="290" s="1"/>
  <c r="C61" i="290"/>
  <c r="G57" i="290"/>
  <c r="G50" i="290"/>
  <c r="C69" i="290"/>
  <c r="C62" i="290"/>
  <c r="E62" i="290"/>
  <c r="E50" i="288"/>
  <c r="C50" i="288" s="1"/>
  <c r="C69" i="288" s="1"/>
  <c r="G51" i="288"/>
  <c r="C66" i="288"/>
  <c r="G47" i="288"/>
  <c r="E54" i="289"/>
  <c r="C75" i="289"/>
  <c r="D54" i="289"/>
  <c r="C43" i="289"/>
  <c r="C42" i="289"/>
  <c r="C41" i="289"/>
  <c r="C21" i="289"/>
  <c r="C20" i="289"/>
  <c r="C19" i="289"/>
  <c r="D55" i="289"/>
  <c r="C68" i="289"/>
  <c r="K33" i="289"/>
  <c r="E57" i="288"/>
  <c r="G57" i="288"/>
  <c r="D68" i="287"/>
  <c r="D67" i="287"/>
  <c r="C57" i="287"/>
  <c r="C66" i="287"/>
  <c r="C49" i="287"/>
  <c r="G49" i="287" s="1"/>
  <c r="G51" i="287" s="1"/>
  <c r="G47" i="287"/>
  <c r="E66" i="286"/>
  <c r="D68" i="286"/>
  <c r="D67" i="286"/>
  <c r="C57" i="286"/>
  <c r="E50" i="286"/>
  <c r="C50" i="286" s="1"/>
  <c r="G50" i="286" s="1"/>
  <c r="C61" i="286"/>
  <c r="G66" i="286"/>
  <c r="C67" i="286"/>
  <c r="G47" i="286"/>
  <c r="C68" i="286"/>
  <c r="C48" i="286"/>
  <c r="G48" i="286" s="1"/>
  <c r="C49" i="286"/>
  <c r="G49" i="286" s="1"/>
  <c r="J78" i="283"/>
  <c r="I78" i="283"/>
  <c r="H78" i="283"/>
  <c r="G78" i="283"/>
  <c r="J77" i="283"/>
  <c r="I77" i="283"/>
  <c r="H77" i="283"/>
  <c r="G77" i="283"/>
  <c r="J76" i="283"/>
  <c r="I76" i="283"/>
  <c r="H76" i="283"/>
  <c r="G76" i="283"/>
  <c r="J75" i="283"/>
  <c r="I75" i="283"/>
  <c r="H75" i="283"/>
  <c r="G75" i="283"/>
  <c r="J74" i="283"/>
  <c r="I74" i="283"/>
  <c r="H74" i="283"/>
  <c r="G74" i="283"/>
  <c r="F74" i="283"/>
  <c r="E74" i="283"/>
  <c r="D74" i="283"/>
  <c r="C74" i="283"/>
  <c r="J71" i="283"/>
  <c r="I71" i="283"/>
  <c r="H71" i="283"/>
  <c r="G71" i="283"/>
  <c r="J70" i="283"/>
  <c r="I70" i="283"/>
  <c r="H70" i="283"/>
  <c r="G70" i="283"/>
  <c r="J69" i="283"/>
  <c r="I69" i="283"/>
  <c r="H69" i="283"/>
  <c r="G69" i="283"/>
  <c r="J68" i="283"/>
  <c r="I68" i="283"/>
  <c r="H68" i="283"/>
  <c r="G68" i="283"/>
  <c r="J67" i="283"/>
  <c r="I67" i="283"/>
  <c r="H67" i="283"/>
  <c r="G67" i="283"/>
  <c r="F67" i="283"/>
  <c r="E67" i="283"/>
  <c r="D67" i="283"/>
  <c r="C67" i="283"/>
  <c r="J63" i="283"/>
  <c r="I63" i="283"/>
  <c r="H63" i="283"/>
  <c r="G63" i="283"/>
  <c r="J62" i="283"/>
  <c r="I62" i="283"/>
  <c r="H62" i="283"/>
  <c r="G62" i="283"/>
  <c r="J61" i="283"/>
  <c r="I61" i="283"/>
  <c r="H61" i="283"/>
  <c r="G61" i="283"/>
  <c r="J60" i="283"/>
  <c r="I60" i="283"/>
  <c r="H60" i="283"/>
  <c r="G60" i="283"/>
  <c r="J59" i="283"/>
  <c r="I59" i="283"/>
  <c r="H59" i="283"/>
  <c r="G59" i="283"/>
  <c r="F59" i="283"/>
  <c r="E59" i="283"/>
  <c r="D59" i="283"/>
  <c r="J50" i="283"/>
  <c r="I50" i="283"/>
  <c r="H50" i="283"/>
  <c r="G50" i="283"/>
  <c r="J49" i="283"/>
  <c r="I49" i="283"/>
  <c r="H49" i="283"/>
  <c r="G49" i="283"/>
  <c r="J48" i="283"/>
  <c r="I48" i="283"/>
  <c r="H48" i="283"/>
  <c r="G48" i="283"/>
  <c r="J47" i="283"/>
  <c r="I47" i="283"/>
  <c r="H47" i="283"/>
  <c r="G47" i="283"/>
  <c r="J46" i="283"/>
  <c r="I46" i="283"/>
  <c r="H46" i="283"/>
  <c r="G46" i="283"/>
  <c r="F46" i="283"/>
  <c r="E46" i="283"/>
  <c r="D46" i="283"/>
  <c r="C46" i="283"/>
  <c r="J43" i="283"/>
  <c r="I43" i="283"/>
  <c r="H43" i="283"/>
  <c r="G43" i="283"/>
  <c r="J42" i="283"/>
  <c r="I42" i="283"/>
  <c r="H42" i="283"/>
  <c r="G42" i="283"/>
  <c r="J41" i="283"/>
  <c r="I41" i="283"/>
  <c r="H41" i="283"/>
  <c r="G41" i="283"/>
  <c r="J40" i="283"/>
  <c r="I40" i="283"/>
  <c r="H40" i="283"/>
  <c r="G40" i="283"/>
  <c r="J39" i="283"/>
  <c r="I39" i="283"/>
  <c r="H39" i="283"/>
  <c r="G39" i="283"/>
  <c r="F39" i="283"/>
  <c r="E39" i="283"/>
  <c r="D39" i="283"/>
  <c r="C39" i="283"/>
  <c r="J36" i="283"/>
  <c r="I36" i="283"/>
  <c r="H36" i="283"/>
  <c r="G36" i="283"/>
  <c r="J35" i="283"/>
  <c r="I35" i="283"/>
  <c r="H35" i="283"/>
  <c r="G35" i="283"/>
  <c r="J34" i="283"/>
  <c r="I34" i="283"/>
  <c r="H34" i="283"/>
  <c r="G34" i="283"/>
  <c r="J33" i="283"/>
  <c r="I33" i="283"/>
  <c r="H33" i="283"/>
  <c r="G33" i="283"/>
  <c r="J32" i="283"/>
  <c r="I32" i="283"/>
  <c r="H32" i="283"/>
  <c r="G32" i="283"/>
  <c r="F32" i="283"/>
  <c r="E32" i="283"/>
  <c r="D32" i="283"/>
  <c r="J28" i="283"/>
  <c r="I28" i="283"/>
  <c r="H28" i="283"/>
  <c r="G28" i="283"/>
  <c r="J27" i="283"/>
  <c r="I27" i="283"/>
  <c r="H27" i="283"/>
  <c r="G27" i="283"/>
  <c r="J26" i="283"/>
  <c r="I26" i="283"/>
  <c r="H26" i="283"/>
  <c r="G26" i="283"/>
  <c r="J25" i="283"/>
  <c r="I25" i="283"/>
  <c r="H25" i="283"/>
  <c r="G25" i="283"/>
  <c r="J24" i="283"/>
  <c r="I24" i="283"/>
  <c r="H24" i="283"/>
  <c r="G24" i="283"/>
  <c r="F24" i="283"/>
  <c r="E24" i="283"/>
  <c r="D24" i="283"/>
  <c r="C24" i="283"/>
  <c r="J21" i="283"/>
  <c r="I21" i="283"/>
  <c r="H21" i="283"/>
  <c r="G21" i="283"/>
  <c r="J20" i="283"/>
  <c r="I20" i="283"/>
  <c r="H20" i="283"/>
  <c r="G20" i="283"/>
  <c r="J19" i="283"/>
  <c r="I19" i="283"/>
  <c r="H19" i="283"/>
  <c r="G19" i="283"/>
  <c r="J18" i="283"/>
  <c r="I18" i="283"/>
  <c r="H18" i="283"/>
  <c r="G18" i="283"/>
  <c r="J17" i="283"/>
  <c r="I17" i="283"/>
  <c r="H17" i="283"/>
  <c r="G17" i="283"/>
  <c r="F17" i="283"/>
  <c r="E17" i="283"/>
  <c r="D17" i="283"/>
  <c r="C17" i="283"/>
  <c r="J13" i="283"/>
  <c r="I13" i="283"/>
  <c r="H13" i="283"/>
  <c r="G13" i="283"/>
  <c r="J12" i="283"/>
  <c r="I12" i="283"/>
  <c r="H12" i="283"/>
  <c r="G12" i="283"/>
  <c r="J11" i="283"/>
  <c r="I11" i="283"/>
  <c r="H11" i="283"/>
  <c r="G11" i="283"/>
  <c r="J10" i="283"/>
  <c r="I10" i="283"/>
  <c r="H10" i="283"/>
  <c r="G10" i="283"/>
  <c r="J9" i="283"/>
  <c r="I9" i="283"/>
  <c r="H9" i="283"/>
  <c r="G9" i="283"/>
  <c r="F9" i="283"/>
  <c r="E9" i="283"/>
  <c r="D9" i="283"/>
  <c r="A5" i="283"/>
  <c r="D57" i="277"/>
  <c r="E54" i="277"/>
  <c r="E55" i="277" s="1"/>
  <c r="D54" i="277"/>
  <c r="D56" i="277" s="1"/>
  <c r="C54" i="277"/>
  <c r="C55" i="277" s="1"/>
  <c r="G55" i="277" s="1"/>
  <c r="D50" i="277"/>
  <c r="E47" i="277"/>
  <c r="E49" i="277" s="1"/>
  <c r="D47" i="277"/>
  <c r="D49" i="277" s="1"/>
  <c r="AJ43" i="277"/>
  <c r="AI43" i="277"/>
  <c r="AH43" i="277"/>
  <c r="AG43" i="277"/>
  <c r="AF43" i="277"/>
  <c r="AE43" i="277"/>
  <c r="AD43" i="277"/>
  <c r="AC43" i="277"/>
  <c r="AB43" i="277"/>
  <c r="AA43" i="277"/>
  <c r="Z43" i="277"/>
  <c r="Y43" i="277"/>
  <c r="X43" i="277"/>
  <c r="W43" i="277"/>
  <c r="V43" i="277"/>
  <c r="U43" i="277"/>
  <c r="T43" i="277"/>
  <c r="S43" i="277"/>
  <c r="R43" i="277"/>
  <c r="Q43" i="277"/>
  <c r="P43" i="277"/>
  <c r="O43" i="277"/>
  <c r="N43" i="277"/>
  <c r="M43" i="277"/>
  <c r="L43" i="277"/>
  <c r="K43" i="277"/>
  <c r="F43" i="277"/>
  <c r="AJ42" i="277"/>
  <c r="AI42" i="277"/>
  <c r="AH42" i="277"/>
  <c r="AG42" i="277"/>
  <c r="AF42" i="277"/>
  <c r="AE42" i="277"/>
  <c r="AD42" i="277"/>
  <c r="AC42" i="277"/>
  <c r="AB42" i="277"/>
  <c r="AA42" i="277"/>
  <c r="Z42" i="277"/>
  <c r="Y42" i="277"/>
  <c r="X42" i="277"/>
  <c r="W42" i="277"/>
  <c r="V42" i="277"/>
  <c r="U42" i="277"/>
  <c r="T42" i="277"/>
  <c r="S42" i="277"/>
  <c r="R42" i="277"/>
  <c r="Q42" i="277"/>
  <c r="P42" i="277"/>
  <c r="O42" i="277"/>
  <c r="N42" i="277"/>
  <c r="M42" i="277"/>
  <c r="L42" i="277"/>
  <c r="K42" i="277"/>
  <c r="F42" i="277"/>
  <c r="AJ41" i="277"/>
  <c r="AI41" i="277"/>
  <c r="AH41" i="277"/>
  <c r="AG41" i="277"/>
  <c r="AF41" i="277"/>
  <c r="AE41" i="277"/>
  <c r="AD41" i="277"/>
  <c r="AC41" i="277"/>
  <c r="AB41" i="277"/>
  <c r="AA41" i="277"/>
  <c r="Z41" i="277"/>
  <c r="Y41" i="277"/>
  <c r="X41" i="277"/>
  <c r="W41" i="277"/>
  <c r="V41" i="277"/>
  <c r="U41" i="277"/>
  <c r="T41" i="277"/>
  <c r="S41" i="277"/>
  <c r="R41" i="277"/>
  <c r="Q41" i="277"/>
  <c r="P41" i="277"/>
  <c r="O41" i="277"/>
  <c r="N41" i="277"/>
  <c r="M41" i="277"/>
  <c r="L41" i="277"/>
  <c r="K41" i="277"/>
  <c r="F41" i="277"/>
  <c r="AJ40" i="277"/>
  <c r="AI40" i="277"/>
  <c r="AH40" i="277"/>
  <c r="AG40" i="277"/>
  <c r="AF40" i="277"/>
  <c r="AE40" i="277"/>
  <c r="AD40" i="277"/>
  <c r="AC40" i="277"/>
  <c r="AB40" i="277"/>
  <c r="AA40" i="277"/>
  <c r="Z40" i="277"/>
  <c r="Y40" i="277"/>
  <c r="X40" i="277"/>
  <c r="W40" i="277"/>
  <c r="V40" i="277"/>
  <c r="U40" i="277"/>
  <c r="T40" i="277"/>
  <c r="S40" i="277"/>
  <c r="R40" i="277"/>
  <c r="Q40" i="277"/>
  <c r="P40" i="277"/>
  <c r="O40" i="277"/>
  <c r="N40" i="277"/>
  <c r="M40" i="277"/>
  <c r="L40" i="277"/>
  <c r="K40" i="277"/>
  <c r="F40" i="277"/>
  <c r="AJ39" i="277"/>
  <c r="AI39" i="277"/>
  <c r="AH39" i="277"/>
  <c r="AG39" i="277"/>
  <c r="AF39" i="277"/>
  <c r="AE39" i="277"/>
  <c r="AD39" i="277"/>
  <c r="AC39" i="277"/>
  <c r="AB39" i="277"/>
  <c r="AA39" i="277"/>
  <c r="Z39" i="277"/>
  <c r="Y39" i="277"/>
  <c r="X39" i="277"/>
  <c r="W39" i="277"/>
  <c r="V39" i="277"/>
  <c r="U39" i="277"/>
  <c r="T39" i="277"/>
  <c r="S39" i="277"/>
  <c r="R39" i="277"/>
  <c r="Q39" i="277"/>
  <c r="P39" i="277"/>
  <c r="O39" i="277"/>
  <c r="N39" i="277"/>
  <c r="M39" i="277"/>
  <c r="L39" i="277"/>
  <c r="K39" i="277"/>
  <c r="F39" i="277"/>
  <c r="AJ38" i="277"/>
  <c r="AI38" i="277"/>
  <c r="AH38" i="277"/>
  <c r="AG38" i="277"/>
  <c r="AF38" i="277"/>
  <c r="AE38" i="277"/>
  <c r="AD38" i="277"/>
  <c r="AC38" i="277"/>
  <c r="AB38" i="277"/>
  <c r="AA38" i="277"/>
  <c r="Z38" i="277"/>
  <c r="Y38" i="277"/>
  <c r="X38" i="277"/>
  <c r="W38" i="277"/>
  <c r="V38" i="277"/>
  <c r="U38" i="277"/>
  <c r="T38" i="277"/>
  <c r="S38" i="277"/>
  <c r="R38" i="277"/>
  <c r="Q38" i="277"/>
  <c r="P38" i="277"/>
  <c r="O38" i="277"/>
  <c r="N38" i="277"/>
  <c r="M38" i="277"/>
  <c r="L38" i="277"/>
  <c r="K38" i="277"/>
  <c r="F38" i="277"/>
  <c r="AJ37" i="277"/>
  <c r="AI37" i="277"/>
  <c r="AH37" i="277"/>
  <c r="AG37" i="277"/>
  <c r="AF37" i="277"/>
  <c r="AE37" i="277"/>
  <c r="AD37" i="277"/>
  <c r="AC37" i="277"/>
  <c r="AB37" i="277"/>
  <c r="AA37" i="277"/>
  <c r="Z37" i="277"/>
  <c r="Y37" i="277"/>
  <c r="X37" i="277"/>
  <c r="W37" i="277"/>
  <c r="V37" i="277"/>
  <c r="U37" i="277"/>
  <c r="T37" i="277"/>
  <c r="S37" i="277"/>
  <c r="R37" i="277"/>
  <c r="Q37" i="277"/>
  <c r="P37" i="277"/>
  <c r="O37" i="277"/>
  <c r="N37" i="277"/>
  <c r="M37" i="277"/>
  <c r="L37" i="277"/>
  <c r="K37" i="277"/>
  <c r="F37" i="277"/>
  <c r="AJ36" i="277"/>
  <c r="AI36" i="277"/>
  <c r="AH36" i="277"/>
  <c r="AG36" i="277"/>
  <c r="AF36" i="277"/>
  <c r="AE36" i="277"/>
  <c r="AD36" i="277"/>
  <c r="AC36" i="277"/>
  <c r="AB36" i="277"/>
  <c r="AA36" i="277"/>
  <c r="Z36" i="277"/>
  <c r="Y36" i="277"/>
  <c r="X36" i="277"/>
  <c r="W36" i="277"/>
  <c r="V36" i="277"/>
  <c r="U36" i="277"/>
  <c r="T36" i="277"/>
  <c r="S36" i="277"/>
  <c r="R36" i="277"/>
  <c r="Q36" i="277"/>
  <c r="P36" i="277"/>
  <c r="O36" i="277"/>
  <c r="N36" i="277"/>
  <c r="M36" i="277"/>
  <c r="L36" i="277"/>
  <c r="K36" i="277"/>
  <c r="F36" i="277"/>
  <c r="AJ35" i="277"/>
  <c r="AI35" i="277"/>
  <c r="AH35" i="277"/>
  <c r="AG35" i="277"/>
  <c r="AF35" i="277"/>
  <c r="AE35" i="277"/>
  <c r="AD35" i="277"/>
  <c r="AC35" i="277"/>
  <c r="AB35" i="277"/>
  <c r="AA35" i="277"/>
  <c r="Z35" i="277"/>
  <c r="Y35" i="277"/>
  <c r="X35" i="277"/>
  <c r="W35" i="277"/>
  <c r="V35" i="277"/>
  <c r="U35" i="277"/>
  <c r="T35" i="277"/>
  <c r="S35" i="277"/>
  <c r="R35" i="277"/>
  <c r="Q35" i="277"/>
  <c r="P35" i="277"/>
  <c r="O35" i="277"/>
  <c r="N35" i="277"/>
  <c r="M35" i="277"/>
  <c r="L35" i="277"/>
  <c r="K35" i="277"/>
  <c r="F35" i="277"/>
  <c r="AJ34" i="277"/>
  <c r="AI34" i="277"/>
  <c r="AH34" i="277"/>
  <c r="AG34" i="277"/>
  <c r="AF34" i="277"/>
  <c r="AE34" i="277"/>
  <c r="AD34" i="277"/>
  <c r="AC34" i="277"/>
  <c r="AB34" i="277"/>
  <c r="AA34" i="277"/>
  <c r="Z34" i="277"/>
  <c r="Y34" i="277"/>
  <c r="X34" i="277"/>
  <c r="W34" i="277"/>
  <c r="V34" i="277"/>
  <c r="U34" i="277"/>
  <c r="T34" i="277"/>
  <c r="S34" i="277"/>
  <c r="R34" i="277"/>
  <c r="Q34" i="277"/>
  <c r="P34" i="277"/>
  <c r="O34" i="277"/>
  <c r="N34" i="277"/>
  <c r="M34" i="277"/>
  <c r="L34" i="277"/>
  <c r="K34" i="277"/>
  <c r="F34" i="277"/>
  <c r="AJ33" i="277"/>
  <c r="AI33" i="277"/>
  <c r="AH33" i="277"/>
  <c r="AG33" i="277"/>
  <c r="AF33" i="277"/>
  <c r="AE33" i="277"/>
  <c r="AD33" i="277"/>
  <c r="AC33" i="277"/>
  <c r="AB33" i="277"/>
  <c r="AA33" i="277"/>
  <c r="Z33" i="277"/>
  <c r="Y33" i="277"/>
  <c r="X33" i="277"/>
  <c r="W33" i="277"/>
  <c r="V33" i="277"/>
  <c r="U33" i="277"/>
  <c r="T33" i="277"/>
  <c r="S33" i="277"/>
  <c r="R33" i="277"/>
  <c r="Q33" i="277"/>
  <c r="P33" i="277"/>
  <c r="O33" i="277"/>
  <c r="N33" i="277"/>
  <c r="M33" i="277"/>
  <c r="L33" i="277"/>
  <c r="K33" i="277"/>
  <c r="F33" i="277"/>
  <c r="AJ32" i="277"/>
  <c r="AI32" i="277"/>
  <c r="AH32" i="277"/>
  <c r="AG32" i="277"/>
  <c r="AF32" i="277"/>
  <c r="AE32" i="277"/>
  <c r="AD32" i="277"/>
  <c r="AC32" i="277"/>
  <c r="AB32" i="277"/>
  <c r="AA32" i="277"/>
  <c r="Z32" i="277"/>
  <c r="Y32" i="277"/>
  <c r="X32" i="277"/>
  <c r="W32" i="277"/>
  <c r="V32" i="277"/>
  <c r="U32" i="277"/>
  <c r="T32" i="277"/>
  <c r="S32" i="277"/>
  <c r="R32" i="277"/>
  <c r="Q32" i="277"/>
  <c r="P32" i="277"/>
  <c r="O32" i="277"/>
  <c r="N32" i="277"/>
  <c r="M32" i="277"/>
  <c r="L32" i="277"/>
  <c r="K32" i="277"/>
  <c r="F32" i="277"/>
  <c r="AJ31" i="277"/>
  <c r="AI31" i="277"/>
  <c r="AH31" i="277"/>
  <c r="AG31" i="277"/>
  <c r="AF31" i="277"/>
  <c r="AE31" i="277"/>
  <c r="AD31" i="277"/>
  <c r="AC31" i="277"/>
  <c r="AB31" i="277"/>
  <c r="AA31" i="277"/>
  <c r="Z31" i="277"/>
  <c r="Y31" i="277"/>
  <c r="X31" i="277"/>
  <c r="W31" i="277"/>
  <c r="V31" i="277"/>
  <c r="U31" i="277"/>
  <c r="T31" i="277"/>
  <c r="S31" i="277"/>
  <c r="R31" i="277"/>
  <c r="Q31" i="277"/>
  <c r="P31" i="277"/>
  <c r="O31" i="277"/>
  <c r="N31" i="277"/>
  <c r="M31" i="277"/>
  <c r="L31" i="277"/>
  <c r="K31" i="277"/>
  <c r="F31" i="277"/>
  <c r="AJ30" i="277"/>
  <c r="AI30" i="277"/>
  <c r="AH30" i="277"/>
  <c r="AG30" i="277"/>
  <c r="AF30" i="277"/>
  <c r="AE30" i="277"/>
  <c r="AD30" i="277"/>
  <c r="AC30" i="277"/>
  <c r="AB30" i="277"/>
  <c r="AA30" i="277"/>
  <c r="Z30" i="277"/>
  <c r="Y30" i="277"/>
  <c r="X30" i="277"/>
  <c r="W30" i="277"/>
  <c r="V30" i="277"/>
  <c r="U30" i="277"/>
  <c r="T30" i="277"/>
  <c r="S30" i="277"/>
  <c r="R30" i="277"/>
  <c r="Q30" i="277"/>
  <c r="P30" i="277"/>
  <c r="O30" i="277"/>
  <c r="N30" i="277"/>
  <c r="M30" i="277"/>
  <c r="L30" i="277"/>
  <c r="K30" i="277"/>
  <c r="F30" i="277"/>
  <c r="AJ29" i="277"/>
  <c r="AI29" i="277"/>
  <c r="AH29" i="277"/>
  <c r="AG29" i="277"/>
  <c r="AF29" i="277"/>
  <c r="AE29" i="277"/>
  <c r="AD29" i="277"/>
  <c r="AC29" i="277"/>
  <c r="AB29" i="277"/>
  <c r="AA29" i="277"/>
  <c r="Z29" i="277"/>
  <c r="Y29" i="277"/>
  <c r="X29" i="277"/>
  <c r="W29" i="277"/>
  <c r="V29" i="277"/>
  <c r="U29" i="277"/>
  <c r="T29" i="277"/>
  <c r="S29" i="277"/>
  <c r="R29" i="277"/>
  <c r="Q29" i="277"/>
  <c r="P29" i="277"/>
  <c r="O29" i="277"/>
  <c r="N29" i="277"/>
  <c r="M29" i="277"/>
  <c r="L29" i="277"/>
  <c r="K29" i="277"/>
  <c r="F29" i="277"/>
  <c r="AJ28" i="277"/>
  <c r="AI28" i="277"/>
  <c r="AH28" i="277"/>
  <c r="AG28" i="277"/>
  <c r="AF28" i="277"/>
  <c r="AE28" i="277"/>
  <c r="AD28" i="277"/>
  <c r="AC28" i="277"/>
  <c r="AB28" i="277"/>
  <c r="AA28" i="277"/>
  <c r="Z28" i="277"/>
  <c r="Y28" i="277"/>
  <c r="X28" i="277"/>
  <c r="W28" i="277"/>
  <c r="V28" i="277"/>
  <c r="U28" i="277"/>
  <c r="T28" i="277"/>
  <c r="S28" i="277"/>
  <c r="R28" i="277"/>
  <c r="Q28" i="277"/>
  <c r="P28" i="277"/>
  <c r="O28" i="277"/>
  <c r="N28" i="277"/>
  <c r="M28" i="277"/>
  <c r="L28" i="277"/>
  <c r="K28" i="277"/>
  <c r="F28" i="277"/>
  <c r="AJ27" i="277"/>
  <c r="AI27" i="277"/>
  <c r="AH27" i="277"/>
  <c r="AG27" i="277"/>
  <c r="AF27" i="277"/>
  <c r="AE27" i="277"/>
  <c r="AD27" i="277"/>
  <c r="AC27" i="277"/>
  <c r="AB27" i="277"/>
  <c r="AA27" i="277"/>
  <c r="Z27" i="277"/>
  <c r="Y27" i="277"/>
  <c r="X27" i="277"/>
  <c r="W27" i="277"/>
  <c r="V27" i="277"/>
  <c r="U27" i="277"/>
  <c r="T27" i="277"/>
  <c r="S27" i="277"/>
  <c r="R27" i="277"/>
  <c r="Q27" i="277"/>
  <c r="P27" i="277"/>
  <c r="O27" i="277"/>
  <c r="N27" i="277"/>
  <c r="M27" i="277"/>
  <c r="L27" i="277"/>
  <c r="K27" i="277"/>
  <c r="F27" i="277"/>
  <c r="AJ26" i="277"/>
  <c r="AI26" i="277"/>
  <c r="AH26" i="277"/>
  <c r="AG26" i="277"/>
  <c r="AF26" i="277"/>
  <c r="AE26" i="277"/>
  <c r="AD26" i="277"/>
  <c r="AC26" i="277"/>
  <c r="AB26" i="277"/>
  <c r="AA26" i="277"/>
  <c r="Z26" i="277"/>
  <c r="Y26" i="277"/>
  <c r="X26" i="277"/>
  <c r="W26" i="277"/>
  <c r="V26" i="277"/>
  <c r="U26" i="277"/>
  <c r="T26" i="277"/>
  <c r="S26" i="277"/>
  <c r="R26" i="277"/>
  <c r="Q26" i="277"/>
  <c r="P26" i="277"/>
  <c r="O26" i="277"/>
  <c r="N26" i="277"/>
  <c r="M26" i="277"/>
  <c r="L26" i="277"/>
  <c r="K26" i="277"/>
  <c r="F26" i="277"/>
  <c r="AJ25" i="277"/>
  <c r="AI25" i="277"/>
  <c r="AH25" i="277"/>
  <c r="AG25" i="277"/>
  <c r="AF25" i="277"/>
  <c r="AE25" i="277"/>
  <c r="AD25" i="277"/>
  <c r="AC25" i="277"/>
  <c r="AB25" i="277"/>
  <c r="AA25" i="277"/>
  <c r="Z25" i="277"/>
  <c r="Y25" i="277"/>
  <c r="X25" i="277"/>
  <c r="W25" i="277"/>
  <c r="V25" i="277"/>
  <c r="U25" i="277"/>
  <c r="T25" i="277"/>
  <c r="S25" i="277"/>
  <c r="R25" i="277"/>
  <c r="Q25" i="277"/>
  <c r="P25" i="277"/>
  <c r="O25" i="277"/>
  <c r="N25" i="277"/>
  <c r="M25" i="277"/>
  <c r="L25" i="277"/>
  <c r="K25" i="277"/>
  <c r="F25" i="277"/>
  <c r="AJ24" i="277"/>
  <c r="AI24" i="277"/>
  <c r="AH24" i="277"/>
  <c r="AG24" i="277"/>
  <c r="AF24" i="277"/>
  <c r="AE24" i="277"/>
  <c r="AD24" i="277"/>
  <c r="AC24" i="277"/>
  <c r="AB24" i="277"/>
  <c r="AA24" i="277"/>
  <c r="Z24" i="277"/>
  <c r="Y24" i="277"/>
  <c r="X24" i="277"/>
  <c r="W24" i="277"/>
  <c r="V24" i="277"/>
  <c r="U24" i="277"/>
  <c r="T24" i="277"/>
  <c r="S24" i="277"/>
  <c r="R24" i="277"/>
  <c r="Q24" i="277"/>
  <c r="P24" i="277"/>
  <c r="O24" i="277"/>
  <c r="N24" i="277"/>
  <c r="M24" i="277"/>
  <c r="L24" i="277"/>
  <c r="K24" i="277"/>
  <c r="F24" i="277"/>
  <c r="AI23" i="277"/>
  <c r="AH23" i="277"/>
  <c r="AG23" i="277"/>
  <c r="AE23" i="277"/>
  <c r="AD23" i="277"/>
  <c r="AC23" i="277"/>
  <c r="AB23" i="277"/>
  <c r="AA23" i="277"/>
  <c r="Y23" i="277"/>
  <c r="Z23" i="277" s="1"/>
  <c r="X23" i="277"/>
  <c r="W23" i="277"/>
  <c r="V23" i="277"/>
  <c r="T23" i="277"/>
  <c r="S23" i="277"/>
  <c r="R23" i="277"/>
  <c r="Q23" i="277"/>
  <c r="O23" i="277"/>
  <c r="P23" i="277" s="1"/>
  <c r="N23" i="277"/>
  <c r="M23" i="277"/>
  <c r="L23" i="277"/>
  <c r="K23" i="277"/>
  <c r="AI22" i="277"/>
  <c r="AJ22" i="277" s="1"/>
  <c r="F22" i="277" s="1"/>
  <c r="AH22" i="277"/>
  <c r="AG22" i="277"/>
  <c r="AE22" i="277"/>
  <c r="AD22" i="277"/>
  <c r="AC22" i="277"/>
  <c r="AB22" i="277"/>
  <c r="AA22" i="277"/>
  <c r="Z22" i="277"/>
  <c r="Y22" i="277"/>
  <c r="X22" i="277"/>
  <c r="W22" i="277"/>
  <c r="V22" i="277"/>
  <c r="T22" i="277"/>
  <c r="S22" i="277"/>
  <c r="R22" i="277"/>
  <c r="Q22" i="277"/>
  <c r="O22" i="277"/>
  <c r="N22" i="277"/>
  <c r="M22" i="277"/>
  <c r="L22" i="277"/>
  <c r="K22" i="277"/>
  <c r="AI21" i="277"/>
  <c r="AH21" i="277"/>
  <c r="AJ21" i="277" s="1"/>
  <c r="AG21" i="277"/>
  <c r="AE21" i="277"/>
  <c r="AD21" i="277"/>
  <c r="AC21" i="277"/>
  <c r="AB21" i="277"/>
  <c r="AF21" i="277" s="1"/>
  <c r="AA21" i="277"/>
  <c r="Y21" i="277"/>
  <c r="X21" i="277"/>
  <c r="W21" i="277"/>
  <c r="Z21" i="277" s="1"/>
  <c r="V21" i="277"/>
  <c r="T21" i="277"/>
  <c r="S21" i="277"/>
  <c r="R21" i="277"/>
  <c r="U21" i="277" s="1"/>
  <c r="Q21" i="277"/>
  <c r="O21" i="277"/>
  <c r="N21" i="277"/>
  <c r="M21" i="277"/>
  <c r="L21" i="277"/>
  <c r="P21" i="277" s="1"/>
  <c r="K21" i="277"/>
  <c r="AI20" i="277"/>
  <c r="AH20" i="277"/>
  <c r="AJ20" i="277" s="1"/>
  <c r="AG20" i="277"/>
  <c r="AE20" i="277"/>
  <c r="AD20" i="277"/>
  <c r="AC20" i="277"/>
  <c r="AB20" i="277"/>
  <c r="AF20" i="277" s="1"/>
  <c r="AA20" i="277"/>
  <c r="Y20" i="277"/>
  <c r="X20" i="277"/>
  <c r="W20" i="277"/>
  <c r="Z20" i="277" s="1"/>
  <c r="V20" i="277"/>
  <c r="T20" i="277"/>
  <c r="S20" i="277"/>
  <c r="R20" i="277"/>
  <c r="U20" i="277" s="1"/>
  <c r="F20" i="277" s="1"/>
  <c r="Q20" i="277"/>
  <c r="O20" i="277"/>
  <c r="N20" i="277"/>
  <c r="M20" i="277"/>
  <c r="L20" i="277"/>
  <c r="P20" i="277" s="1"/>
  <c r="K20" i="277"/>
  <c r="AI19" i="277"/>
  <c r="AH19" i="277"/>
  <c r="AJ19" i="277" s="1"/>
  <c r="AG19" i="277"/>
  <c r="AE19" i="277"/>
  <c r="AD19" i="277"/>
  <c r="AC19" i="277"/>
  <c r="AB19" i="277"/>
  <c r="AF19" i="277" s="1"/>
  <c r="AA19" i="277"/>
  <c r="Y19" i="277"/>
  <c r="X19" i="277"/>
  <c r="W19" i="277"/>
  <c r="Z19" i="277" s="1"/>
  <c r="V19" i="277"/>
  <c r="T19" i="277"/>
  <c r="S19" i="277"/>
  <c r="R19" i="277"/>
  <c r="U19" i="277" s="1"/>
  <c r="F19" i="277" s="1"/>
  <c r="Q19" i="277"/>
  <c r="P19" i="277"/>
  <c r="O19" i="277"/>
  <c r="N19" i="277"/>
  <c r="M19" i="277"/>
  <c r="L19" i="277"/>
  <c r="K19" i="277"/>
  <c r="AI18" i="277"/>
  <c r="AH18" i="277"/>
  <c r="AJ18" i="277" s="1"/>
  <c r="AG18" i="277"/>
  <c r="AE18" i="277"/>
  <c r="AD18" i="277"/>
  <c r="AC18" i="277"/>
  <c r="AB18" i="277"/>
  <c r="AF18" i="277" s="1"/>
  <c r="AA18" i="277"/>
  <c r="Y18" i="277"/>
  <c r="X18" i="277"/>
  <c r="W18" i="277"/>
  <c r="Z18" i="277" s="1"/>
  <c r="V18" i="277"/>
  <c r="T18" i="277"/>
  <c r="S18" i="277"/>
  <c r="R18" i="277"/>
  <c r="U18" i="277" s="1"/>
  <c r="F18" i="277" s="1"/>
  <c r="Q18" i="277"/>
  <c r="O18" i="277"/>
  <c r="N18" i="277"/>
  <c r="M18" i="277"/>
  <c r="L18" i="277"/>
  <c r="P18" i="277" s="1"/>
  <c r="K18" i="277"/>
  <c r="AI17" i="277"/>
  <c r="AH17" i="277"/>
  <c r="AJ17" i="277" s="1"/>
  <c r="AG17" i="277"/>
  <c r="AE17" i="277"/>
  <c r="AD17" i="277"/>
  <c r="AC17" i="277"/>
  <c r="AB17" i="277"/>
  <c r="AF17" i="277" s="1"/>
  <c r="AA17" i="277"/>
  <c r="Y17" i="277"/>
  <c r="X17" i="277"/>
  <c r="W17" i="277"/>
  <c r="Z17" i="277" s="1"/>
  <c r="V17" i="277"/>
  <c r="T17" i="277"/>
  <c r="S17" i="277"/>
  <c r="R17" i="277"/>
  <c r="U17" i="277" s="1"/>
  <c r="F17" i="277" s="1"/>
  <c r="Q17" i="277"/>
  <c r="O17" i="277"/>
  <c r="N17" i="277"/>
  <c r="M17" i="277"/>
  <c r="L17" i="277"/>
  <c r="P17" i="277" s="1"/>
  <c r="K17" i="277"/>
  <c r="AI16" i="277"/>
  <c r="AH16" i="277"/>
  <c r="AJ16" i="277" s="1"/>
  <c r="AG16" i="277"/>
  <c r="AE16" i="277"/>
  <c r="AD16" i="277"/>
  <c r="AC16" i="277"/>
  <c r="AB16" i="277"/>
  <c r="AF16" i="277" s="1"/>
  <c r="AA16" i="277"/>
  <c r="Y16" i="277"/>
  <c r="X16" i="277"/>
  <c r="W16" i="277"/>
  <c r="Z16" i="277" s="1"/>
  <c r="V16" i="277"/>
  <c r="T16" i="277"/>
  <c r="S16" i="277"/>
  <c r="R16" i="277"/>
  <c r="U16" i="277" s="1"/>
  <c r="F16" i="277" s="1"/>
  <c r="Q16" i="277"/>
  <c r="O16" i="277"/>
  <c r="N16" i="277"/>
  <c r="M16" i="277"/>
  <c r="L16" i="277"/>
  <c r="P16" i="277" s="1"/>
  <c r="K16" i="277"/>
  <c r="AI15" i="277"/>
  <c r="AH15" i="277"/>
  <c r="AJ15" i="277" s="1"/>
  <c r="AG15" i="277"/>
  <c r="AE15" i="277"/>
  <c r="AD15" i="277"/>
  <c r="AC15" i="277"/>
  <c r="AB15" i="277"/>
  <c r="AA15" i="277"/>
  <c r="Y15" i="277"/>
  <c r="X15" i="277"/>
  <c r="W15" i="277"/>
  <c r="V15" i="277"/>
  <c r="T15" i="277"/>
  <c r="S15" i="277"/>
  <c r="R15" i="277"/>
  <c r="Q15" i="277"/>
  <c r="O15" i="277"/>
  <c r="N15" i="277"/>
  <c r="M15" i="277"/>
  <c r="P15" i="277" s="1"/>
  <c r="L15" i="277"/>
  <c r="K15" i="277"/>
  <c r="AJ14" i="277"/>
  <c r="AI14" i="277"/>
  <c r="AH14" i="277"/>
  <c r="AG14" i="277"/>
  <c r="AE14" i="277"/>
  <c r="AD14" i="277"/>
  <c r="AC14" i="277"/>
  <c r="AB14" i="277"/>
  <c r="AF14" i="277" s="1"/>
  <c r="AA14" i="277"/>
  <c r="Y14" i="277"/>
  <c r="X14" i="277"/>
  <c r="Z14" i="277" s="1"/>
  <c r="W14" i="277"/>
  <c r="V14" i="277"/>
  <c r="T14" i="277"/>
  <c r="S14" i="277"/>
  <c r="R14" i="277"/>
  <c r="Q14" i="277"/>
  <c r="O14" i="277"/>
  <c r="N14" i="277"/>
  <c r="M14" i="277"/>
  <c r="L14" i="277"/>
  <c r="K14" i="277"/>
  <c r="AI13" i="277"/>
  <c r="AH13" i="277"/>
  <c r="AJ13" i="277" s="1"/>
  <c r="AG13" i="277"/>
  <c r="AE13" i="277"/>
  <c r="AD13" i="277"/>
  <c r="AC13" i="277"/>
  <c r="AB13" i="277"/>
  <c r="AF13" i="277" s="1"/>
  <c r="AA13" i="277"/>
  <c r="Y13" i="277"/>
  <c r="X13" i="277"/>
  <c r="W13" i="277"/>
  <c r="Z13" i="277" s="1"/>
  <c r="V13" i="277"/>
  <c r="T13" i="277"/>
  <c r="S13" i="277"/>
  <c r="R13" i="277"/>
  <c r="U13" i="277" s="1"/>
  <c r="F13" i="277" s="1"/>
  <c r="Q13" i="277"/>
  <c r="O13" i="277"/>
  <c r="N13" i="277"/>
  <c r="M13" i="277"/>
  <c r="L13" i="277"/>
  <c r="P13" i="277" s="1"/>
  <c r="K13" i="277"/>
  <c r="AI12" i="277"/>
  <c r="AH12" i="277"/>
  <c r="AJ12" i="277" s="1"/>
  <c r="AG12" i="277"/>
  <c r="AE12" i="277"/>
  <c r="AD12" i="277"/>
  <c r="AC12" i="277"/>
  <c r="AB12" i="277"/>
  <c r="AA12" i="277"/>
  <c r="Y12" i="277"/>
  <c r="X12" i="277"/>
  <c r="W12" i="277"/>
  <c r="V12" i="277"/>
  <c r="T12" i="277"/>
  <c r="S12" i="277"/>
  <c r="R12" i="277"/>
  <c r="Q12" i="277"/>
  <c r="O12" i="277"/>
  <c r="N12" i="277"/>
  <c r="M12" i="277"/>
  <c r="L12" i="277"/>
  <c r="P12" i="277" s="1"/>
  <c r="K12" i="277"/>
  <c r="AI11" i="277"/>
  <c r="AH11" i="277"/>
  <c r="AJ11" i="277" s="1"/>
  <c r="AG11" i="277"/>
  <c r="AE11" i="277"/>
  <c r="AD11" i="277"/>
  <c r="AC11" i="277"/>
  <c r="AF11" i="277" s="1"/>
  <c r="AB11" i="277"/>
  <c r="AA11" i="277"/>
  <c r="Y11" i="277"/>
  <c r="X11" i="277"/>
  <c r="Z11" i="277" s="1"/>
  <c r="W11" i="277"/>
  <c r="V11" i="277"/>
  <c r="T11" i="277"/>
  <c r="S11" i="277"/>
  <c r="U11" i="277" s="1"/>
  <c r="F11" i="277" s="1"/>
  <c r="R11" i="277"/>
  <c r="Q11" i="277"/>
  <c r="O11" i="277"/>
  <c r="N11" i="277"/>
  <c r="M11" i="277"/>
  <c r="L11" i="277"/>
  <c r="K11" i="277"/>
  <c r="AI10" i="277"/>
  <c r="AH10" i="277"/>
  <c r="AG10" i="277"/>
  <c r="AE10" i="277"/>
  <c r="AD10" i="277"/>
  <c r="AC10" i="277"/>
  <c r="AB10" i="277"/>
  <c r="AA10" i="277"/>
  <c r="Y10" i="277"/>
  <c r="X10" i="277"/>
  <c r="W10" i="277"/>
  <c r="V10" i="277"/>
  <c r="T10" i="277"/>
  <c r="S10" i="277"/>
  <c r="R10" i="277"/>
  <c r="Q10" i="277"/>
  <c r="O10" i="277"/>
  <c r="N10" i="277"/>
  <c r="M10" i="277"/>
  <c r="L10" i="277"/>
  <c r="P10" i="277" s="1"/>
  <c r="K10" i="277"/>
  <c r="AI9" i="277"/>
  <c r="AH9" i="277"/>
  <c r="AJ9" i="277" s="1"/>
  <c r="AG9" i="277"/>
  <c r="AE9" i="277"/>
  <c r="AD9" i="277"/>
  <c r="AC9" i="277"/>
  <c r="AB9" i="277"/>
  <c r="AA9" i="277"/>
  <c r="Y9" i="277"/>
  <c r="X9" i="277"/>
  <c r="W9" i="277"/>
  <c r="V9" i="277"/>
  <c r="T9" i="277"/>
  <c r="S9" i="277"/>
  <c r="R9" i="277"/>
  <c r="Q9" i="277"/>
  <c r="O9" i="277"/>
  <c r="N9" i="277"/>
  <c r="M9" i="277"/>
  <c r="L9" i="277"/>
  <c r="K9" i="277"/>
  <c r="AI8" i="277"/>
  <c r="AH8" i="277"/>
  <c r="AJ8" i="277" s="1"/>
  <c r="AG8" i="277"/>
  <c r="AE8" i="277"/>
  <c r="AD8" i="277"/>
  <c r="AC8" i="277"/>
  <c r="AB8" i="277"/>
  <c r="AA8" i="277"/>
  <c r="Y8" i="277"/>
  <c r="X8" i="277"/>
  <c r="W8" i="277"/>
  <c r="V8" i="277"/>
  <c r="T8" i="277"/>
  <c r="S8" i="277"/>
  <c r="R8" i="277"/>
  <c r="Q8" i="277"/>
  <c r="O8" i="277"/>
  <c r="N8" i="277"/>
  <c r="M8" i="277"/>
  <c r="L8" i="277"/>
  <c r="K8" i="277"/>
  <c r="AI7" i="277"/>
  <c r="AH7" i="277"/>
  <c r="AJ7" i="277" s="1"/>
  <c r="AG7" i="277"/>
  <c r="AE7" i="277"/>
  <c r="AD7" i="277"/>
  <c r="AC7" i="277"/>
  <c r="AB7" i="277"/>
  <c r="AA7" i="277"/>
  <c r="Y7" i="277"/>
  <c r="X7" i="277"/>
  <c r="W7" i="277"/>
  <c r="V7" i="277"/>
  <c r="T7" i="277"/>
  <c r="S7" i="277"/>
  <c r="R7" i="277"/>
  <c r="Q7" i="277"/>
  <c r="O7" i="277"/>
  <c r="N7" i="277"/>
  <c r="M7" i="277"/>
  <c r="L7" i="277"/>
  <c r="K7" i="277"/>
  <c r="AI6" i="277"/>
  <c r="AH6" i="277"/>
  <c r="AJ6" i="277" s="1"/>
  <c r="AG6" i="277"/>
  <c r="AE6" i="277"/>
  <c r="AD6" i="277"/>
  <c r="AC6" i="277"/>
  <c r="AB6" i="277"/>
  <c r="AA6" i="277"/>
  <c r="Y6" i="277"/>
  <c r="X6" i="277"/>
  <c r="W6" i="277"/>
  <c r="V6" i="277"/>
  <c r="T6" i="277"/>
  <c r="S6" i="277"/>
  <c r="R6" i="277"/>
  <c r="Q6" i="277"/>
  <c r="O6" i="277"/>
  <c r="N6" i="277"/>
  <c r="M6" i="277"/>
  <c r="L6" i="277"/>
  <c r="K6" i="277"/>
  <c r="AI5" i="277"/>
  <c r="AH5" i="277"/>
  <c r="AJ5" i="277" s="1"/>
  <c r="AG5" i="277"/>
  <c r="AE5" i="277"/>
  <c r="AD5" i="277"/>
  <c r="AC5" i="277"/>
  <c r="AB5" i="277"/>
  <c r="AF5" i="277" s="1"/>
  <c r="AA5" i="277"/>
  <c r="Y5" i="277"/>
  <c r="X5" i="277"/>
  <c r="W5" i="277"/>
  <c r="Z5" i="277" s="1"/>
  <c r="V5" i="277"/>
  <c r="T5" i="277"/>
  <c r="S5" i="277"/>
  <c r="R5" i="277"/>
  <c r="U5" i="277" s="1"/>
  <c r="F5" i="277" s="1"/>
  <c r="Q5" i="277"/>
  <c r="O5" i="277"/>
  <c r="N5" i="277"/>
  <c r="M5" i="277"/>
  <c r="L5" i="277"/>
  <c r="P5" i="277" s="1"/>
  <c r="K5" i="277"/>
  <c r="AI4" i="277"/>
  <c r="AH4" i="277"/>
  <c r="AJ4" i="277" s="1"/>
  <c r="AG4" i="277"/>
  <c r="AE4" i="277"/>
  <c r="AD4" i="277"/>
  <c r="AC4" i="277"/>
  <c r="AF4" i="277" s="1"/>
  <c r="AB4" i="277"/>
  <c r="AA4" i="277"/>
  <c r="Y4" i="277"/>
  <c r="X4" i="277"/>
  <c r="Z4" i="277" s="1"/>
  <c r="W4" i="277"/>
  <c r="V4" i="277"/>
  <c r="T4" i="277"/>
  <c r="S4" i="277"/>
  <c r="R4" i="277"/>
  <c r="Q4" i="277"/>
  <c r="O4" i="277"/>
  <c r="N4" i="277"/>
  <c r="M4" i="277"/>
  <c r="P4" i="277" s="1"/>
  <c r="L4" i="277"/>
  <c r="K4" i="277"/>
  <c r="E54" i="272"/>
  <c r="E55" i="272" s="1"/>
  <c r="D54" i="272"/>
  <c r="D55" i="272" s="1"/>
  <c r="C54" i="272"/>
  <c r="G54" i="272" s="1"/>
  <c r="E47" i="272"/>
  <c r="E48" i="272" s="1"/>
  <c r="D47" i="272"/>
  <c r="AJ43" i="272"/>
  <c r="AI43" i="272"/>
  <c r="AH43" i="272"/>
  <c r="AG43" i="272"/>
  <c r="AF43" i="272"/>
  <c r="AE43" i="272"/>
  <c r="AD43" i="272"/>
  <c r="AC43" i="272"/>
  <c r="AB43" i="272"/>
  <c r="AA43" i="272"/>
  <c r="Z43" i="272"/>
  <c r="Y43" i="272"/>
  <c r="X43" i="272"/>
  <c r="W43" i="272"/>
  <c r="V43" i="272"/>
  <c r="U43" i="272"/>
  <c r="T43" i="272"/>
  <c r="S43" i="272"/>
  <c r="R43" i="272"/>
  <c r="Q43" i="272"/>
  <c r="P43" i="272"/>
  <c r="O43" i="272"/>
  <c r="N43" i="272"/>
  <c r="M43" i="272"/>
  <c r="L43" i="272"/>
  <c r="K43" i="272"/>
  <c r="F43" i="272"/>
  <c r="AJ42" i="272"/>
  <c r="AI42" i="272"/>
  <c r="AH42" i="272"/>
  <c r="AG42" i="272"/>
  <c r="AF42" i="272"/>
  <c r="AE42" i="272"/>
  <c r="AD42" i="272"/>
  <c r="AC42" i="272"/>
  <c r="AB42" i="272"/>
  <c r="AA42" i="272"/>
  <c r="Z42" i="272"/>
  <c r="Y42" i="272"/>
  <c r="X42" i="272"/>
  <c r="W42" i="272"/>
  <c r="V42" i="272"/>
  <c r="U42" i="272"/>
  <c r="T42" i="272"/>
  <c r="S42" i="272"/>
  <c r="R42" i="272"/>
  <c r="Q42" i="272"/>
  <c r="P42" i="272"/>
  <c r="O42" i="272"/>
  <c r="N42" i="272"/>
  <c r="M42" i="272"/>
  <c r="L42" i="272"/>
  <c r="K42" i="272"/>
  <c r="F42" i="272"/>
  <c r="AJ41" i="272"/>
  <c r="AI41" i="272"/>
  <c r="AH41" i="272"/>
  <c r="AG41" i="272"/>
  <c r="AF41" i="272"/>
  <c r="AE41" i="272"/>
  <c r="AD41" i="272"/>
  <c r="AC41" i="272"/>
  <c r="AB41" i="272"/>
  <c r="AA41" i="272"/>
  <c r="Z41" i="272"/>
  <c r="Y41" i="272"/>
  <c r="X41" i="272"/>
  <c r="W41" i="272"/>
  <c r="V41" i="272"/>
  <c r="U41" i="272"/>
  <c r="T41" i="272"/>
  <c r="S41" i="272"/>
  <c r="R41" i="272"/>
  <c r="Q41" i="272"/>
  <c r="P41" i="272"/>
  <c r="O41" i="272"/>
  <c r="N41" i="272"/>
  <c r="M41" i="272"/>
  <c r="L41" i="272"/>
  <c r="K41" i="272"/>
  <c r="F41" i="272"/>
  <c r="AJ40" i="272"/>
  <c r="AI40" i="272"/>
  <c r="AH40" i="272"/>
  <c r="AG40" i="272"/>
  <c r="AF40" i="272"/>
  <c r="AE40" i="272"/>
  <c r="AD40" i="272"/>
  <c r="AC40" i="272"/>
  <c r="AB40" i="272"/>
  <c r="AA40" i="272"/>
  <c r="Z40" i="272"/>
  <c r="Y40" i="272"/>
  <c r="X40" i="272"/>
  <c r="W40" i="272"/>
  <c r="V40" i="272"/>
  <c r="U40" i="272"/>
  <c r="T40" i="272"/>
  <c r="S40" i="272"/>
  <c r="R40" i="272"/>
  <c r="Q40" i="272"/>
  <c r="P40" i="272"/>
  <c r="O40" i="272"/>
  <c r="N40" i="272"/>
  <c r="M40" i="272"/>
  <c r="L40" i="272"/>
  <c r="K40" i="272"/>
  <c r="F40" i="272"/>
  <c r="AJ39" i="272"/>
  <c r="AI39" i="272"/>
  <c r="AH39" i="272"/>
  <c r="AG39" i="272"/>
  <c r="AF39" i="272"/>
  <c r="AE39" i="272"/>
  <c r="AD39" i="272"/>
  <c r="AC39" i="272"/>
  <c r="AB39" i="272"/>
  <c r="AA39" i="272"/>
  <c r="Z39" i="272"/>
  <c r="Y39" i="272"/>
  <c r="X39" i="272"/>
  <c r="W39" i="272"/>
  <c r="V39" i="272"/>
  <c r="U39" i="272"/>
  <c r="T39" i="272"/>
  <c r="S39" i="272"/>
  <c r="R39" i="272"/>
  <c r="Q39" i="272"/>
  <c r="P39" i="272"/>
  <c r="O39" i="272"/>
  <c r="N39" i="272"/>
  <c r="M39" i="272"/>
  <c r="L39" i="272"/>
  <c r="K39" i="272"/>
  <c r="F39" i="272"/>
  <c r="AJ38" i="272"/>
  <c r="AI38" i="272"/>
  <c r="AH38" i="272"/>
  <c r="AG38" i="272"/>
  <c r="AF38" i="272"/>
  <c r="AE38" i="272"/>
  <c r="AD38" i="272"/>
  <c r="AC38" i="272"/>
  <c r="AB38" i="272"/>
  <c r="AA38" i="272"/>
  <c r="Z38" i="272"/>
  <c r="Y38" i="272"/>
  <c r="X38" i="272"/>
  <c r="W38" i="272"/>
  <c r="V38" i="272"/>
  <c r="U38" i="272"/>
  <c r="T38" i="272"/>
  <c r="S38" i="272"/>
  <c r="R38" i="272"/>
  <c r="Q38" i="272"/>
  <c r="P38" i="272"/>
  <c r="O38" i="272"/>
  <c r="N38" i="272"/>
  <c r="M38" i="272"/>
  <c r="L38" i="272"/>
  <c r="K38" i="272"/>
  <c r="F38" i="272"/>
  <c r="AJ37" i="272"/>
  <c r="AI37" i="272"/>
  <c r="AH37" i="272"/>
  <c r="AG37" i="272"/>
  <c r="AF37" i="272"/>
  <c r="AE37" i="272"/>
  <c r="AD37" i="272"/>
  <c r="AC37" i="272"/>
  <c r="AB37" i="272"/>
  <c r="AA37" i="272"/>
  <c r="Z37" i="272"/>
  <c r="Y37" i="272"/>
  <c r="X37" i="272"/>
  <c r="W37" i="272"/>
  <c r="V37" i="272"/>
  <c r="U37" i="272"/>
  <c r="T37" i="272"/>
  <c r="S37" i="272"/>
  <c r="R37" i="272"/>
  <c r="Q37" i="272"/>
  <c r="P37" i="272"/>
  <c r="O37" i="272"/>
  <c r="N37" i="272"/>
  <c r="M37" i="272"/>
  <c r="L37" i="272"/>
  <c r="K37" i="272"/>
  <c r="F37" i="272"/>
  <c r="AJ36" i="272"/>
  <c r="AI36" i="272"/>
  <c r="AH36" i="272"/>
  <c r="AG36" i="272"/>
  <c r="AF36" i="272"/>
  <c r="AE36" i="272"/>
  <c r="AD36" i="272"/>
  <c r="AC36" i="272"/>
  <c r="AB36" i="272"/>
  <c r="AA36" i="272"/>
  <c r="Z36" i="272"/>
  <c r="Y36" i="272"/>
  <c r="X36" i="272"/>
  <c r="W36" i="272"/>
  <c r="V36" i="272"/>
  <c r="U36" i="272"/>
  <c r="T36" i="272"/>
  <c r="S36" i="272"/>
  <c r="R36" i="272"/>
  <c r="Q36" i="272"/>
  <c r="P36" i="272"/>
  <c r="O36" i="272"/>
  <c r="N36" i="272"/>
  <c r="M36" i="272"/>
  <c r="L36" i="272"/>
  <c r="K36" i="272"/>
  <c r="F36" i="272"/>
  <c r="AJ35" i="272"/>
  <c r="AI35" i="272"/>
  <c r="AH35" i="272"/>
  <c r="AG35" i="272"/>
  <c r="AF35" i="272"/>
  <c r="AE35" i="272"/>
  <c r="AD35" i="272"/>
  <c r="AC35" i="272"/>
  <c r="AB35" i="272"/>
  <c r="AA35" i="272"/>
  <c r="Z35" i="272"/>
  <c r="Y35" i="272"/>
  <c r="X35" i="272"/>
  <c r="W35" i="272"/>
  <c r="V35" i="272"/>
  <c r="U35" i="272"/>
  <c r="T35" i="272"/>
  <c r="S35" i="272"/>
  <c r="R35" i="272"/>
  <c r="Q35" i="272"/>
  <c r="P35" i="272"/>
  <c r="O35" i="272"/>
  <c r="N35" i="272"/>
  <c r="M35" i="272"/>
  <c r="L35" i="272"/>
  <c r="K35" i="272"/>
  <c r="F35" i="272"/>
  <c r="AJ34" i="272"/>
  <c r="AI34" i="272"/>
  <c r="AH34" i="272"/>
  <c r="AG34" i="272"/>
  <c r="AF34" i="272"/>
  <c r="AE34" i="272"/>
  <c r="AD34" i="272"/>
  <c r="AC34" i="272"/>
  <c r="AB34" i="272"/>
  <c r="AA34" i="272"/>
  <c r="Z34" i="272"/>
  <c r="Y34" i="272"/>
  <c r="X34" i="272"/>
  <c r="W34" i="272"/>
  <c r="V34" i="272"/>
  <c r="U34" i="272"/>
  <c r="T34" i="272"/>
  <c r="S34" i="272"/>
  <c r="R34" i="272"/>
  <c r="Q34" i="272"/>
  <c r="P34" i="272"/>
  <c r="O34" i="272"/>
  <c r="N34" i="272"/>
  <c r="M34" i="272"/>
  <c r="L34" i="272"/>
  <c r="K34" i="272"/>
  <c r="F34" i="272"/>
  <c r="AJ33" i="272"/>
  <c r="AI33" i="272"/>
  <c r="AH33" i="272"/>
  <c r="AG33" i="272"/>
  <c r="AF33" i="272"/>
  <c r="AE33" i="272"/>
  <c r="AD33" i="272"/>
  <c r="AC33" i="272"/>
  <c r="AB33" i="272"/>
  <c r="AA33" i="272"/>
  <c r="Z33" i="272"/>
  <c r="Y33" i="272"/>
  <c r="X33" i="272"/>
  <c r="W33" i="272"/>
  <c r="V33" i="272"/>
  <c r="U33" i="272"/>
  <c r="T33" i="272"/>
  <c r="S33" i="272"/>
  <c r="R33" i="272"/>
  <c r="Q33" i="272"/>
  <c r="P33" i="272"/>
  <c r="O33" i="272"/>
  <c r="N33" i="272"/>
  <c r="M33" i="272"/>
  <c r="L33" i="272"/>
  <c r="K33" i="272"/>
  <c r="F33" i="272"/>
  <c r="AJ32" i="272"/>
  <c r="AI32" i="272"/>
  <c r="AH32" i="272"/>
  <c r="AG32" i="272"/>
  <c r="AF32" i="272"/>
  <c r="AE32" i="272"/>
  <c r="AD32" i="272"/>
  <c r="AC32" i="272"/>
  <c r="AB32" i="272"/>
  <c r="AA32" i="272"/>
  <c r="Z32" i="272"/>
  <c r="Y32" i="272"/>
  <c r="X32" i="272"/>
  <c r="W32" i="272"/>
  <c r="V32" i="272"/>
  <c r="U32" i="272"/>
  <c r="T32" i="272"/>
  <c r="S32" i="272"/>
  <c r="R32" i="272"/>
  <c r="Q32" i="272"/>
  <c r="P32" i="272"/>
  <c r="O32" i="272"/>
  <c r="N32" i="272"/>
  <c r="M32" i="272"/>
  <c r="L32" i="272"/>
  <c r="K32" i="272"/>
  <c r="F32" i="272"/>
  <c r="AJ31" i="272"/>
  <c r="AI31" i="272"/>
  <c r="AH31" i="272"/>
  <c r="AG31" i="272"/>
  <c r="AF31" i="272"/>
  <c r="AE31" i="272"/>
  <c r="AD31" i="272"/>
  <c r="AC31" i="272"/>
  <c r="AB31" i="272"/>
  <c r="AA31" i="272"/>
  <c r="Z31" i="272"/>
  <c r="Y31" i="272"/>
  <c r="X31" i="272"/>
  <c r="W31" i="272"/>
  <c r="V31" i="272"/>
  <c r="U31" i="272"/>
  <c r="T31" i="272"/>
  <c r="S31" i="272"/>
  <c r="R31" i="272"/>
  <c r="Q31" i="272"/>
  <c r="P31" i="272"/>
  <c r="O31" i="272"/>
  <c r="N31" i="272"/>
  <c r="M31" i="272"/>
  <c r="L31" i="272"/>
  <c r="K31" i="272"/>
  <c r="F31" i="272"/>
  <c r="AJ30" i="272"/>
  <c r="AI30" i="272"/>
  <c r="AH30" i="272"/>
  <c r="AG30" i="272"/>
  <c r="AF30" i="272"/>
  <c r="AE30" i="272"/>
  <c r="AD30" i="272"/>
  <c r="AC30" i="272"/>
  <c r="AB30" i="272"/>
  <c r="AA30" i="272"/>
  <c r="Z30" i="272"/>
  <c r="Y30" i="272"/>
  <c r="X30" i="272"/>
  <c r="W30" i="272"/>
  <c r="V30" i="272"/>
  <c r="U30" i="272"/>
  <c r="T30" i="272"/>
  <c r="S30" i="272"/>
  <c r="R30" i="272"/>
  <c r="Q30" i="272"/>
  <c r="P30" i="272"/>
  <c r="O30" i="272"/>
  <c r="N30" i="272"/>
  <c r="M30" i="272"/>
  <c r="L30" i="272"/>
  <c r="K30" i="272"/>
  <c r="F30" i="272"/>
  <c r="AJ29" i="272"/>
  <c r="AI29" i="272"/>
  <c r="AH29" i="272"/>
  <c r="AG29" i="272"/>
  <c r="AF29" i="272"/>
  <c r="AE29" i="272"/>
  <c r="AD29" i="272"/>
  <c r="AC29" i="272"/>
  <c r="AB29" i="272"/>
  <c r="AA29" i="272"/>
  <c r="Z29" i="272"/>
  <c r="Y29" i="272"/>
  <c r="X29" i="272"/>
  <c r="W29" i="272"/>
  <c r="V29" i="272"/>
  <c r="U29" i="272"/>
  <c r="T29" i="272"/>
  <c r="S29" i="272"/>
  <c r="R29" i="272"/>
  <c r="Q29" i="272"/>
  <c r="P29" i="272"/>
  <c r="O29" i="272"/>
  <c r="N29" i="272"/>
  <c r="M29" i="272"/>
  <c r="L29" i="272"/>
  <c r="K29" i="272"/>
  <c r="F29" i="272"/>
  <c r="AJ28" i="272"/>
  <c r="AI28" i="272"/>
  <c r="AH28" i="272"/>
  <c r="AG28" i="272"/>
  <c r="AF28" i="272"/>
  <c r="AE28" i="272"/>
  <c r="AD28" i="272"/>
  <c r="AC28" i="272"/>
  <c r="AB28" i="272"/>
  <c r="AA28" i="272"/>
  <c r="Z28" i="272"/>
  <c r="Y28" i="272"/>
  <c r="X28" i="272"/>
  <c r="W28" i="272"/>
  <c r="V28" i="272"/>
  <c r="U28" i="272"/>
  <c r="T28" i="272"/>
  <c r="S28" i="272"/>
  <c r="R28" i="272"/>
  <c r="Q28" i="272"/>
  <c r="P28" i="272"/>
  <c r="O28" i="272"/>
  <c r="N28" i="272"/>
  <c r="M28" i="272"/>
  <c r="L28" i="272"/>
  <c r="K28" i="272"/>
  <c r="F28" i="272"/>
  <c r="AI27" i="272"/>
  <c r="AH27" i="272"/>
  <c r="AJ27" i="272" s="1"/>
  <c r="AG27" i="272"/>
  <c r="AE27" i="272"/>
  <c r="AD27" i="272"/>
  <c r="AC27" i="272"/>
  <c r="AB27" i="272"/>
  <c r="AA27" i="272"/>
  <c r="Y27" i="272"/>
  <c r="X27" i="272"/>
  <c r="W27" i="272"/>
  <c r="Z27" i="272" s="1"/>
  <c r="V27" i="272"/>
  <c r="T27" i="272"/>
  <c r="S27" i="272"/>
  <c r="R27" i="272"/>
  <c r="U27" i="272" s="1"/>
  <c r="Q27" i="272"/>
  <c r="O27" i="272"/>
  <c r="N27" i="272"/>
  <c r="M27" i="272"/>
  <c r="L27" i="272"/>
  <c r="K27" i="272"/>
  <c r="AI26" i="272"/>
  <c r="AH26" i="272"/>
  <c r="AJ26" i="272" s="1"/>
  <c r="AG26" i="272"/>
  <c r="AE26" i="272"/>
  <c r="AD26" i="272"/>
  <c r="AC26" i="272"/>
  <c r="AB26" i="272"/>
  <c r="AF26" i="272" s="1"/>
  <c r="AA26" i="272"/>
  <c r="Y26" i="272"/>
  <c r="X26" i="272"/>
  <c r="W26" i="272"/>
  <c r="V26" i="272"/>
  <c r="T26" i="272"/>
  <c r="S26" i="272"/>
  <c r="R26" i="272"/>
  <c r="U26" i="272" s="1"/>
  <c r="Q26" i="272"/>
  <c r="O26" i="272"/>
  <c r="N26" i="272"/>
  <c r="M26" i="272"/>
  <c r="L26" i="272"/>
  <c r="P26" i="272" s="1"/>
  <c r="K26" i="272"/>
  <c r="AI25" i="272"/>
  <c r="AH25" i="272"/>
  <c r="AJ25" i="272" s="1"/>
  <c r="AG25" i="272"/>
  <c r="AF25" i="272"/>
  <c r="AE25" i="272"/>
  <c r="AD25" i="272"/>
  <c r="AC25" i="272"/>
  <c r="AB25" i="272"/>
  <c r="AA25" i="272"/>
  <c r="Y25" i="272"/>
  <c r="X25" i="272"/>
  <c r="Z25" i="272" s="1"/>
  <c r="W25" i="272"/>
  <c r="V25" i="272"/>
  <c r="T25" i="272"/>
  <c r="S25" i="272"/>
  <c r="R25" i="272"/>
  <c r="Q25" i="272"/>
  <c r="O25" i="272"/>
  <c r="N25" i="272"/>
  <c r="M25" i="272"/>
  <c r="P25" i="272" s="1"/>
  <c r="L25" i="272"/>
  <c r="K25" i="272"/>
  <c r="AI24" i="272"/>
  <c r="AH24" i="272"/>
  <c r="AG24" i="272"/>
  <c r="AE24" i="272"/>
  <c r="AD24" i="272"/>
  <c r="AC24" i="272"/>
  <c r="AB24" i="272"/>
  <c r="AA24" i="272"/>
  <c r="Y24" i="272"/>
  <c r="X24" i="272"/>
  <c r="W24" i="272"/>
  <c r="V24" i="272"/>
  <c r="T24" i="272"/>
  <c r="S24" i="272"/>
  <c r="R24" i="272"/>
  <c r="Q24" i="272"/>
  <c r="O24" i="272"/>
  <c r="N24" i="272"/>
  <c r="M24" i="272"/>
  <c r="L24" i="272"/>
  <c r="P24" i="272" s="1"/>
  <c r="K24" i="272"/>
  <c r="AI23" i="272"/>
  <c r="AH23" i="272"/>
  <c r="AG23" i="272"/>
  <c r="AE23" i="272"/>
  <c r="AD23" i="272"/>
  <c r="AC23" i="272"/>
  <c r="AB23" i="272"/>
  <c r="AA23" i="272"/>
  <c r="Y23" i="272"/>
  <c r="X23" i="272"/>
  <c r="W23" i="272"/>
  <c r="V23" i="272"/>
  <c r="T23" i="272"/>
  <c r="S23" i="272"/>
  <c r="R23" i="272"/>
  <c r="Q23" i="272"/>
  <c r="O23" i="272"/>
  <c r="N23" i="272"/>
  <c r="M23" i="272"/>
  <c r="L23" i="272"/>
  <c r="K23" i="272"/>
  <c r="AI22" i="272"/>
  <c r="AH22" i="272"/>
  <c r="AJ22" i="272" s="1"/>
  <c r="AG22" i="272"/>
  <c r="AE22" i="272"/>
  <c r="AD22" i="272"/>
  <c r="AC22" i="272"/>
  <c r="AB22" i="272"/>
  <c r="AA22" i="272"/>
  <c r="Y22" i="272"/>
  <c r="X22" i="272"/>
  <c r="W22" i="272"/>
  <c r="V22" i="272"/>
  <c r="T22" i="272"/>
  <c r="S22" i="272"/>
  <c r="R22" i="272"/>
  <c r="Q22" i="272"/>
  <c r="O22" i="272"/>
  <c r="N22" i="272"/>
  <c r="M22" i="272"/>
  <c r="L22" i="272"/>
  <c r="K22" i="272"/>
  <c r="AI21" i="272"/>
  <c r="AH21" i="272"/>
  <c r="AG21" i="272"/>
  <c r="AJ21" i="272" s="1"/>
  <c r="AE21" i="272"/>
  <c r="AD21" i="272"/>
  <c r="AC21" i="272"/>
  <c r="AB21" i="272"/>
  <c r="AA21" i="272"/>
  <c r="Y21" i="272"/>
  <c r="X21" i="272"/>
  <c r="W21" i="272"/>
  <c r="V21" i="272"/>
  <c r="T21" i="272"/>
  <c r="S21" i="272"/>
  <c r="R21" i="272"/>
  <c r="Q21" i="272"/>
  <c r="U21" i="272" s="1"/>
  <c r="O21" i="272"/>
  <c r="N21" i="272"/>
  <c r="M21" i="272"/>
  <c r="L21" i="272"/>
  <c r="K21" i="272"/>
  <c r="AI20" i="272"/>
  <c r="AH20" i="272"/>
  <c r="AG20" i="272"/>
  <c r="AE20" i="272"/>
  <c r="AD20" i="272"/>
  <c r="AC20" i="272"/>
  <c r="AB20" i="272"/>
  <c r="AA20" i="272"/>
  <c r="Y20" i="272"/>
  <c r="X20" i="272"/>
  <c r="W20" i="272"/>
  <c r="V20" i="272"/>
  <c r="Z20" i="272" s="1"/>
  <c r="T20" i="272"/>
  <c r="S20" i="272"/>
  <c r="R20" i="272"/>
  <c r="Q20" i="272"/>
  <c r="O20" i="272"/>
  <c r="N20" i="272"/>
  <c r="M20" i="272"/>
  <c r="L20" i="272"/>
  <c r="K20" i="272"/>
  <c r="AI19" i="272"/>
  <c r="AH19" i="272"/>
  <c r="AJ19" i="272" s="1"/>
  <c r="AG19" i="272"/>
  <c r="AE19" i="272"/>
  <c r="AD19" i="272"/>
  <c r="AC19" i="272"/>
  <c r="AB19" i="272"/>
  <c r="AA19" i="272"/>
  <c r="Y19" i="272"/>
  <c r="X19" i="272"/>
  <c r="W19" i="272"/>
  <c r="V19" i="272"/>
  <c r="T19" i="272"/>
  <c r="S19" i="272"/>
  <c r="R19" i="272"/>
  <c r="Q19" i="272"/>
  <c r="O19" i="272"/>
  <c r="N19" i="272"/>
  <c r="M19" i="272"/>
  <c r="L19" i="272"/>
  <c r="K19" i="272"/>
  <c r="AI18" i="272"/>
  <c r="AH18" i="272"/>
  <c r="AG18" i="272"/>
  <c r="AJ18" i="272" s="1"/>
  <c r="AE18" i="272"/>
  <c r="AD18" i="272"/>
  <c r="AC18" i="272"/>
  <c r="AB18" i="272"/>
  <c r="AA18" i="272"/>
  <c r="Y18" i="272"/>
  <c r="X18" i="272"/>
  <c r="W18" i="272"/>
  <c r="V18" i="272"/>
  <c r="T18" i="272"/>
  <c r="S18" i="272"/>
  <c r="R18" i="272"/>
  <c r="Q18" i="272"/>
  <c r="O18" i="272"/>
  <c r="N18" i="272"/>
  <c r="M18" i="272"/>
  <c r="L18" i="272"/>
  <c r="K18" i="272"/>
  <c r="P18" i="272" s="1"/>
  <c r="AI17" i="272"/>
  <c r="AH17" i="272"/>
  <c r="AJ17" i="272" s="1"/>
  <c r="AG17" i="272"/>
  <c r="AE17" i="272"/>
  <c r="AD17" i="272"/>
  <c r="AC17" i="272"/>
  <c r="AB17" i="272"/>
  <c r="AF17" i="272" s="1"/>
  <c r="AA17" i="272"/>
  <c r="Y17" i="272"/>
  <c r="X17" i="272"/>
  <c r="W17" i="272"/>
  <c r="V17" i="272"/>
  <c r="T17" i="272"/>
  <c r="S17" i="272"/>
  <c r="R17" i="272"/>
  <c r="U17" i="272" s="1"/>
  <c r="Q17" i="272"/>
  <c r="O17" i="272"/>
  <c r="N17" i="272"/>
  <c r="M17" i="272"/>
  <c r="L17" i="272"/>
  <c r="K17" i="272"/>
  <c r="AI16" i="272"/>
  <c r="AH16" i="272"/>
  <c r="AJ16" i="272" s="1"/>
  <c r="AG16" i="272"/>
  <c r="AE16" i="272"/>
  <c r="AD16" i="272"/>
  <c r="AC16" i="272"/>
  <c r="AB16" i="272"/>
  <c r="AA16" i="272"/>
  <c r="Y16" i="272"/>
  <c r="X16" i="272"/>
  <c r="W16" i="272"/>
  <c r="V16" i="272"/>
  <c r="T16" i="272"/>
  <c r="S16" i="272"/>
  <c r="U16" i="272" s="1"/>
  <c r="R16" i="272"/>
  <c r="Q16" i="272"/>
  <c r="O16" i="272"/>
  <c r="N16" i="272"/>
  <c r="M16" i="272"/>
  <c r="L16" i="272"/>
  <c r="K16" i="272"/>
  <c r="AI15" i="272"/>
  <c r="AH15" i="272"/>
  <c r="AG15" i="272"/>
  <c r="AJ15" i="272" s="1"/>
  <c r="AE15" i="272"/>
  <c r="AD15" i="272"/>
  <c r="AC15" i="272"/>
  <c r="AB15" i="272"/>
  <c r="AA15" i="272"/>
  <c r="Y15" i="272"/>
  <c r="X15" i="272"/>
  <c r="W15" i="272"/>
  <c r="V15" i="272"/>
  <c r="T15" i="272"/>
  <c r="S15" i="272"/>
  <c r="R15" i="272"/>
  <c r="Q15" i="272"/>
  <c r="O15" i="272"/>
  <c r="N15" i="272"/>
  <c r="M15" i="272"/>
  <c r="L15" i="272"/>
  <c r="K15" i="272"/>
  <c r="P15" i="272" s="1"/>
  <c r="AI14" i="272"/>
  <c r="AH14" i="272"/>
  <c r="AJ14" i="272" s="1"/>
  <c r="AG14" i="272"/>
  <c r="AE14" i="272"/>
  <c r="AD14" i="272"/>
  <c r="AC14" i="272"/>
  <c r="AB14" i="272"/>
  <c r="AF14" i="272" s="1"/>
  <c r="AA14" i="272"/>
  <c r="Y14" i="272"/>
  <c r="X14" i="272"/>
  <c r="W14" i="272"/>
  <c r="Z14" i="272" s="1"/>
  <c r="V14" i="272"/>
  <c r="T14" i="272"/>
  <c r="S14" i="272"/>
  <c r="R14" i="272"/>
  <c r="U14" i="272" s="1"/>
  <c r="Q14" i="272"/>
  <c r="O14" i="272"/>
  <c r="N14" i="272"/>
  <c r="M14" i="272"/>
  <c r="L14" i="272"/>
  <c r="P14" i="272" s="1"/>
  <c r="K14" i="272"/>
  <c r="AI13" i="272"/>
  <c r="AH13" i="272"/>
  <c r="AG13" i="272"/>
  <c r="AE13" i="272"/>
  <c r="AD13" i="272"/>
  <c r="AF13" i="272" s="1"/>
  <c r="AC13" i="272"/>
  <c r="AB13" i="272"/>
  <c r="AA13" i="272"/>
  <c r="Y13" i="272"/>
  <c r="X13" i="272"/>
  <c r="W13" i="272"/>
  <c r="V13" i="272"/>
  <c r="T13" i="272"/>
  <c r="S13" i="272"/>
  <c r="R13" i="272"/>
  <c r="Q13" i="272"/>
  <c r="O13" i="272"/>
  <c r="N13" i="272"/>
  <c r="M13" i="272"/>
  <c r="L13" i="272"/>
  <c r="K13" i="272"/>
  <c r="AI12" i="272"/>
  <c r="AH12" i="272"/>
  <c r="AJ12" i="272" s="1"/>
  <c r="AG12" i="272"/>
  <c r="AE12" i="272"/>
  <c r="AD12" i="272"/>
  <c r="AC12" i="272"/>
  <c r="AB12" i="272"/>
  <c r="AF12" i="272" s="1"/>
  <c r="AA12" i="272"/>
  <c r="Y12" i="272"/>
  <c r="X12" i="272"/>
  <c r="W12" i="272"/>
  <c r="Z12" i="272" s="1"/>
  <c r="V12" i="272"/>
  <c r="T12" i="272"/>
  <c r="S12" i="272"/>
  <c r="R12" i="272"/>
  <c r="U12" i="272" s="1"/>
  <c r="Q12" i="272"/>
  <c r="O12" i="272"/>
  <c r="N12" i="272"/>
  <c r="M12" i="272"/>
  <c r="L12" i="272"/>
  <c r="P12" i="272" s="1"/>
  <c r="K12" i="272"/>
  <c r="AI11" i="272"/>
  <c r="AH11" i="272"/>
  <c r="AG11" i="272"/>
  <c r="AE11" i="272"/>
  <c r="AD11" i="272"/>
  <c r="AC11" i="272"/>
  <c r="AB11" i="272"/>
  <c r="AA11" i="272"/>
  <c r="Y11" i="272"/>
  <c r="X11" i="272"/>
  <c r="W11" i="272"/>
  <c r="V11" i="272"/>
  <c r="Z11" i="272" s="1"/>
  <c r="T11" i="272"/>
  <c r="S11" i="272"/>
  <c r="R11" i="272"/>
  <c r="Q11" i="272"/>
  <c r="U11" i="272" s="1"/>
  <c r="O11" i="272"/>
  <c r="N11" i="272"/>
  <c r="M11" i="272"/>
  <c r="L11" i="272"/>
  <c r="K11" i="272"/>
  <c r="AI10" i="272"/>
  <c r="AH10" i="272"/>
  <c r="AJ10" i="272" s="1"/>
  <c r="AG10" i="272"/>
  <c r="AE10" i="272"/>
  <c r="AD10" i="272"/>
  <c r="AC10" i="272"/>
  <c r="AF10" i="272" s="1"/>
  <c r="AB10" i="272"/>
  <c r="AA10" i="272"/>
  <c r="Y10" i="272"/>
  <c r="X10" i="272"/>
  <c r="W10" i="272"/>
  <c r="V10" i="272"/>
  <c r="T10" i="272"/>
  <c r="S10" i="272"/>
  <c r="U10" i="272" s="1"/>
  <c r="R10" i="272"/>
  <c r="Q10" i="272"/>
  <c r="O10" i="272"/>
  <c r="N10" i="272"/>
  <c r="M10" i="272"/>
  <c r="P10" i="272" s="1"/>
  <c r="L10" i="272"/>
  <c r="K10" i="272"/>
  <c r="AI9" i="272"/>
  <c r="AH9" i="272"/>
  <c r="AJ9" i="272" s="1"/>
  <c r="AG9" i="272"/>
  <c r="AE9" i="272"/>
  <c r="AD9" i="272"/>
  <c r="AC9" i="272"/>
  <c r="AB9" i="272"/>
  <c r="AF9" i="272" s="1"/>
  <c r="AA9" i="272"/>
  <c r="Y9" i="272"/>
  <c r="X9" i="272"/>
  <c r="W9" i="272"/>
  <c r="V9" i="272"/>
  <c r="T9" i="272"/>
  <c r="S9" i="272"/>
  <c r="R9" i="272"/>
  <c r="Q9" i="272"/>
  <c r="O9" i="272"/>
  <c r="N9" i="272"/>
  <c r="M9" i="272"/>
  <c r="L9" i="272"/>
  <c r="P9" i="272" s="1"/>
  <c r="K9" i="272"/>
  <c r="AI8" i="272"/>
  <c r="AH8" i="272"/>
  <c r="AJ8" i="272" s="1"/>
  <c r="AG8" i="272"/>
  <c r="AE8" i="272"/>
  <c r="AD8" i="272"/>
  <c r="AC8" i="272"/>
  <c r="AB8" i="272"/>
  <c r="AF8" i="272" s="1"/>
  <c r="AA8" i="272"/>
  <c r="Y8" i="272"/>
  <c r="X8" i="272"/>
  <c r="W8" i="272"/>
  <c r="Z8" i="272" s="1"/>
  <c r="V8" i="272"/>
  <c r="T8" i="272"/>
  <c r="S8" i="272"/>
  <c r="R8" i="272"/>
  <c r="U8" i="272" s="1"/>
  <c r="Q8" i="272"/>
  <c r="O8" i="272"/>
  <c r="N8" i="272"/>
  <c r="M8" i="272"/>
  <c r="L8" i="272"/>
  <c r="P8" i="272" s="1"/>
  <c r="K8" i="272"/>
  <c r="AI7" i="272"/>
  <c r="AH7" i="272"/>
  <c r="AJ7" i="272" s="1"/>
  <c r="AG7" i="272"/>
  <c r="AE7" i="272"/>
  <c r="AD7" i="272"/>
  <c r="AC7" i="272"/>
  <c r="AB7" i="272"/>
  <c r="AA7" i="272"/>
  <c r="Y7" i="272"/>
  <c r="X7" i="272"/>
  <c r="Z7" i="272" s="1"/>
  <c r="W7" i="272"/>
  <c r="V7" i="272"/>
  <c r="T7" i="272"/>
  <c r="S7" i="272"/>
  <c r="R7" i="272"/>
  <c r="Q7" i="272"/>
  <c r="O7" i="272"/>
  <c r="N7" i="272"/>
  <c r="M7" i="272"/>
  <c r="L7" i="272"/>
  <c r="K7" i="272"/>
  <c r="AI6" i="272"/>
  <c r="AH6" i="272"/>
  <c r="AJ6" i="272" s="1"/>
  <c r="AG6" i="272"/>
  <c r="AE6" i="272"/>
  <c r="AD6" i="272"/>
  <c r="AC6" i="272"/>
  <c r="AB6" i="272"/>
  <c r="AA6" i="272"/>
  <c r="Y6" i="272"/>
  <c r="X6" i="272"/>
  <c r="Z6" i="272" s="1"/>
  <c r="W6" i="272"/>
  <c r="V6" i="272"/>
  <c r="T6" i="272"/>
  <c r="S6" i="272"/>
  <c r="R6" i="272"/>
  <c r="Q6" i="272"/>
  <c r="O6" i="272"/>
  <c r="N6" i="272"/>
  <c r="M6" i="272"/>
  <c r="L6" i="272"/>
  <c r="K6" i="272"/>
  <c r="AI5" i="272"/>
  <c r="AH5" i="272"/>
  <c r="AG5" i="272"/>
  <c r="AE5" i="272"/>
  <c r="AD5" i="272"/>
  <c r="AC5" i="272"/>
  <c r="AB5" i="272"/>
  <c r="AA5" i="272"/>
  <c r="Y5" i="272"/>
  <c r="X5" i="272"/>
  <c r="W5" i="272"/>
  <c r="V5" i="272"/>
  <c r="T5" i="272"/>
  <c r="S5" i="272"/>
  <c r="R5" i="272"/>
  <c r="Q5" i="272"/>
  <c r="O5" i="272"/>
  <c r="N5" i="272"/>
  <c r="M5" i="272"/>
  <c r="L5" i="272"/>
  <c r="K5" i="272"/>
  <c r="AI4" i="272"/>
  <c r="AH4" i="272"/>
  <c r="AJ4" i="272" s="1"/>
  <c r="AG4" i="272"/>
  <c r="AE4" i="272"/>
  <c r="AD4" i="272"/>
  <c r="AC4" i="272"/>
  <c r="AB4" i="272"/>
  <c r="AA4" i="272"/>
  <c r="Y4" i="272"/>
  <c r="X4" i="272"/>
  <c r="Z4" i="272" s="1"/>
  <c r="W4" i="272"/>
  <c r="V4" i="272"/>
  <c r="T4" i="272"/>
  <c r="S4" i="272"/>
  <c r="R4" i="272"/>
  <c r="Q4" i="272"/>
  <c r="O4" i="272"/>
  <c r="N4" i="272"/>
  <c r="M4" i="272"/>
  <c r="L4" i="272"/>
  <c r="P4" i="272" s="1"/>
  <c r="K4" i="272"/>
  <c r="E54" i="268"/>
  <c r="E55" i="268" s="1"/>
  <c r="D54" i="268"/>
  <c r="D56" i="268" s="1"/>
  <c r="C54" i="268"/>
  <c r="C55" i="268" s="1"/>
  <c r="G55" i="268" s="1"/>
  <c r="E47" i="268"/>
  <c r="E49" i="268" s="1"/>
  <c r="D47" i="268"/>
  <c r="AJ43" i="268"/>
  <c r="AI43" i="268"/>
  <c r="AH43" i="268"/>
  <c r="AG43" i="268"/>
  <c r="AF43" i="268"/>
  <c r="AE43" i="268"/>
  <c r="AD43" i="268"/>
  <c r="AC43" i="268"/>
  <c r="AB43" i="268"/>
  <c r="AA43" i="268"/>
  <c r="Z43" i="268"/>
  <c r="Y43" i="268"/>
  <c r="X43" i="268"/>
  <c r="W43" i="268"/>
  <c r="V43" i="268"/>
  <c r="U43" i="268"/>
  <c r="T43" i="268"/>
  <c r="S43" i="268"/>
  <c r="R43" i="268"/>
  <c r="Q43" i="268"/>
  <c r="P43" i="268"/>
  <c r="O43" i="268"/>
  <c r="N43" i="268"/>
  <c r="M43" i="268"/>
  <c r="L43" i="268"/>
  <c r="K43" i="268"/>
  <c r="F43" i="268"/>
  <c r="AJ42" i="268"/>
  <c r="AI42" i="268"/>
  <c r="AH42" i="268"/>
  <c r="AG42" i="268"/>
  <c r="AF42" i="268"/>
  <c r="AE42" i="268"/>
  <c r="AD42" i="268"/>
  <c r="AC42" i="268"/>
  <c r="AB42" i="268"/>
  <c r="AA42" i="268"/>
  <c r="Z42" i="268"/>
  <c r="Y42" i="268"/>
  <c r="X42" i="268"/>
  <c r="W42" i="268"/>
  <c r="V42" i="268"/>
  <c r="U42" i="268"/>
  <c r="T42" i="268"/>
  <c r="S42" i="268"/>
  <c r="R42" i="268"/>
  <c r="Q42" i="268"/>
  <c r="P42" i="268"/>
  <c r="O42" i="268"/>
  <c r="N42" i="268"/>
  <c r="M42" i="268"/>
  <c r="L42" i="268"/>
  <c r="K42" i="268"/>
  <c r="F42" i="268"/>
  <c r="AJ41" i="268"/>
  <c r="AI41" i="268"/>
  <c r="AH41" i="268"/>
  <c r="AG41" i="268"/>
  <c r="AF41" i="268"/>
  <c r="AE41" i="268"/>
  <c r="AD41" i="268"/>
  <c r="AC41" i="268"/>
  <c r="AB41" i="268"/>
  <c r="AA41" i="268"/>
  <c r="Z41" i="268"/>
  <c r="Y41" i="268"/>
  <c r="X41" i="268"/>
  <c r="W41" i="268"/>
  <c r="V41" i="268"/>
  <c r="U41" i="268"/>
  <c r="T41" i="268"/>
  <c r="S41" i="268"/>
  <c r="R41" i="268"/>
  <c r="Q41" i="268"/>
  <c r="P41" i="268"/>
  <c r="O41" i="268"/>
  <c r="N41" i="268"/>
  <c r="M41" i="268"/>
  <c r="L41" i="268"/>
  <c r="K41" i="268"/>
  <c r="F41" i="268"/>
  <c r="AJ40" i="268"/>
  <c r="AI40" i="268"/>
  <c r="AH40" i="268"/>
  <c r="AG40" i="268"/>
  <c r="AF40" i="268"/>
  <c r="AE40" i="268"/>
  <c r="AD40" i="268"/>
  <c r="AC40" i="268"/>
  <c r="AB40" i="268"/>
  <c r="AA40" i="268"/>
  <c r="Z40" i="268"/>
  <c r="Y40" i="268"/>
  <c r="X40" i="268"/>
  <c r="W40" i="268"/>
  <c r="V40" i="268"/>
  <c r="U40" i="268"/>
  <c r="T40" i="268"/>
  <c r="S40" i="268"/>
  <c r="R40" i="268"/>
  <c r="Q40" i="268"/>
  <c r="P40" i="268"/>
  <c r="O40" i="268"/>
  <c r="N40" i="268"/>
  <c r="M40" i="268"/>
  <c r="L40" i="268"/>
  <c r="K40" i="268"/>
  <c r="F40" i="268"/>
  <c r="AJ39" i="268"/>
  <c r="AI39" i="268"/>
  <c r="AH39" i="268"/>
  <c r="AG39" i="268"/>
  <c r="AF39" i="268"/>
  <c r="AE39" i="268"/>
  <c r="AD39" i="268"/>
  <c r="AC39" i="268"/>
  <c r="AB39" i="268"/>
  <c r="AA39" i="268"/>
  <c r="Z39" i="268"/>
  <c r="Y39" i="268"/>
  <c r="X39" i="268"/>
  <c r="W39" i="268"/>
  <c r="V39" i="268"/>
  <c r="U39" i="268"/>
  <c r="T39" i="268"/>
  <c r="S39" i="268"/>
  <c r="R39" i="268"/>
  <c r="Q39" i="268"/>
  <c r="P39" i="268"/>
  <c r="O39" i="268"/>
  <c r="N39" i="268"/>
  <c r="M39" i="268"/>
  <c r="L39" i="268"/>
  <c r="K39" i="268"/>
  <c r="F39" i="268"/>
  <c r="AJ38" i="268"/>
  <c r="AI38" i="268"/>
  <c r="AH38" i="268"/>
  <c r="AG38" i="268"/>
  <c r="AF38" i="268"/>
  <c r="AE38" i="268"/>
  <c r="AD38" i="268"/>
  <c r="AC38" i="268"/>
  <c r="AB38" i="268"/>
  <c r="AA38" i="268"/>
  <c r="Z38" i="268"/>
  <c r="Y38" i="268"/>
  <c r="X38" i="268"/>
  <c r="W38" i="268"/>
  <c r="V38" i="268"/>
  <c r="U38" i="268"/>
  <c r="T38" i="268"/>
  <c r="S38" i="268"/>
  <c r="R38" i="268"/>
  <c r="Q38" i="268"/>
  <c r="P38" i="268"/>
  <c r="O38" i="268"/>
  <c r="N38" i="268"/>
  <c r="M38" i="268"/>
  <c r="L38" i="268"/>
  <c r="K38" i="268"/>
  <c r="F38" i="268"/>
  <c r="AJ37" i="268"/>
  <c r="AI37" i="268"/>
  <c r="AH37" i="268"/>
  <c r="AG37" i="268"/>
  <c r="AF37" i="268"/>
  <c r="AE37" i="268"/>
  <c r="AD37" i="268"/>
  <c r="AC37" i="268"/>
  <c r="AB37" i="268"/>
  <c r="AA37" i="268"/>
  <c r="Z37" i="268"/>
  <c r="Y37" i="268"/>
  <c r="X37" i="268"/>
  <c r="W37" i="268"/>
  <c r="V37" i="268"/>
  <c r="U37" i="268"/>
  <c r="T37" i="268"/>
  <c r="S37" i="268"/>
  <c r="R37" i="268"/>
  <c r="Q37" i="268"/>
  <c r="P37" i="268"/>
  <c r="O37" i="268"/>
  <c r="N37" i="268"/>
  <c r="M37" i="268"/>
  <c r="L37" i="268"/>
  <c r="K37" i="268"/>
  <c r="F37" i="268"/>
  <c r="AJ36" i="268"/>
  <c r="AI36" i="268"/>
  <c r="AH36" i="268"/>
  <c r="AG36" i="268"/>
  <c r="AF36" i="268"/>
  <c r="AE36" i="268"/>
  <c r="AD36" i="268"/>
  <c r="AC36" i="268"/>
  <c r="AB36" i="268"/>
  <c r="AA36" i="268"/>
  <c r="Z36" i="268"/>
  <c r="Y36" i="268"/>
  <c r="X36" i="268"/>
  <c r="W36" i="268"/>
  <c r="V36" i="268"/>
  <c r="U36" i="268"/>
  <c r="T36" i="268"/>
  <c r="S36" i="268"/>
  <c r="R36" i="268"/>
  <c r="Q36" i="268"/>
  <c r="P36" i="268"/>
  <c r="O36" i="268"/>
  <c r="N36" i="268"/>
  <c r="M36" i="268"/>
  <c r="L36" i="268"/>
  <c r="K36" i="268"/>
  <c r="F36" i="268"/>
  <c r="AJ35" i="268"/>
  <c r="AI35" i="268"/>
  <c r="AH35" i="268"/>
  <c r="AG35" i="268"/>
  <c r="AF35" i="268"/>
  <c r="AE35" i="268"/>
  <c r="AD35" i="268"/>
  <c r="AC35" i="268"/>
  <c r="AB35" i="268"/>
  <c r="AA35" i="268"/>
  <c r="Z35" i="268"/>
  <c r="Y35" i="268"/>
  <c r="X35" i="268"/>
  <c r="W35" i="268"/>
  <c r="V35" i="268"/>
  <c r="U35" i="268"/>
  <c r="T35" i="268"/>
  <c r="S35" i="268"/>
  <c r="R35" i="268"/>
  <c r="Q35" i="268"/>
  <c r="P35" i="268"/>
  <c r="O35" i="268"/>
  <c r="N35" i="268"/>
  <c r="M35" i="268"/>
  <c r="L35" i="268"/>
  <c r="K35" i="268"/>
  <c r="F35" i="268"/>
  <c r="AJ34" i="268"/>
  <c r="AI34" i="268"/>
  <c r="AH34" i="268"/>
  <c r="AG34" i="268"/>
  <c r="AF34" i="268"/>
  <c r="AE34" i="268"/>
  <c r="AD34" i="268"/>
  <c r="AC34" i="268"/>
  <c r="AB34" i="268"/>
  <c r="AA34" i="268"/>
  <c r="Z34" i="268"/>
  <c r="Y34" i="268"/>
  <c r="X34" i="268"/>
  <c r="W34" i="268"/>
  <c r="V34" i="268"/>
  <c r="U34" i="268"/>
  <c r="T34" i="268"/>
  <c r="S34" i="268"/>
  <c r="R34" i="268"/>
  <c r="Q34" i="268"/>
  <c r="P34" i="268"/>
  <c r="O34" i="268"/>
  <c r="N34" i="268"/>
  <c r="M34" i="268"/>
  <c r="L34" i="268"/>
  <c r="K34" i="268"/>
  <c r="F34" i="268"/>
  <c r="AJ33" i="268"/>
  <c r="AI33" i="268"/>
  <c r="AH33" i="268"/>
  <c r="AG33" i="268"/>
  <c r="AF33" i="268"/>
  <c r="AE33" i="268"/>
  <c r="AD33" i="268"/>
  <c r="AC33" i="268"/>
  <c r="AB33" i="268"/>
  <c r="AA33" i="268"/>
  <c r="Z33" i="268"/>
  <c r="Y33" i="268"/>
  <c r="X33" i="268"/>
  <c r="W33" i="268"/>
  <c r="V33" i="268"/>
  <c r="U33" i="268"/>
  <c r="T33" i="268"/>
  <c r="S33" i="268"/>
  <c r="R33" i="268"/>
  <c r="Q33" i="268"/>
  <c r="P33" i="268"/>
  <c r="O33" i="268"/>
  <c r="N33" i="268"/>
  <c r="M33" i="268"/>
  <c r="L33" i="268"/>
  <c r="K33" i="268"/>
  <c r="F33" i="268"/>
  <c r="AJ32" i="268"/>
  <c r="AI32" i="268"/>
  <c r="AH32" i="268"/>
  <c r="AG32" i="268"/>
  <c r="AF32" i="268"/>
  <c r="AE32" i="268"/>
  <c r="AD32" i="268"/>
  <c r="AC32" i="268"/>
  <c r="AB32" i="268"/>
  <c r="AA32" i="268"/>
  <c r="Z32" i="268"/>
  <c r="Y32" i="268"/>
  <c r="X32" i="268"/>
  <c r="W32" i="268"/>
  <c r="V32" i="268"/>
  <c r="U32" i="268"/>
  <c r="T32" i="268"/>
  <c r="S32" i="268"/>
  <c r="R32" i="268"/>
  <c r="Q32" i="268"/>
  <c r="P32" i="268"/>
  <c r="O32" i="268"/>
  <c r="N32" i="268"/>
  <c r="M32" i="268"/>
  <c r="L32" i="268"/>
  <c r="K32" i="268"/>
  <c r="F32" i="268"/>
  <c r="AJ31" i="268"/>
  <c r="AI31" i="268"/>
  <c r="AH31" i="268"/>
  <c r="AG31" i="268"/>
  <c r="AF31" i="268"/>
  <c r="AE31" i="268"/>
  <c r="AD31" i="268"/>
  <c r="AC31" i="268"/>
  <c r="AB31" i="268"/>
  <c r="AA31" i="268"/>
  <c r="Z31" i="268"/>
  <c r="Y31" i="268"/>
  <c r="X31" i="268"/>
  <c r="W31" i="268"/>
  <c r="V31" i="268"/>
  <c r="U31" i="268"/>
  <c r="T31" i="268"/>
  <c r="S31" i="268"/>
  <c r="R31" i="268"/>
  <c r="Q31" i="268"/>
  <c r="P31" i="268"/>
  <c r="O31" i="268"/>
  <c r="N31" i="268"/>
  <c r="M31" i="268"/>
  <c r="L31" i="268"/>
  <c r="K31" i="268"/>
  <c r="F31" i="268"/>
  <c r="AJ30" i="268"/>
  <c r="AI30" i="268"/>
  <c r="AH30" i="268"/>
  <c r="AG30" i="268"/>
  <c r="AF30" i="268"/>
  <c r="AE30" i="268"/>
  <c r="AD30" i="268"/>
  <c r="AC30" i="268"/>
  <c r="AB30" i="268"/>
  <c r="AA30" i="268"/>
  <c r="Z30" i="268"/>
  <c r="Y30" i="268"/>
  <c r="X30" i="268"/>
  <c r="W30" i="268"/>
  <c r="V30" i="268"/>
  <c r="U30" i="268"/>
  <c r="T30" i="268"/>
  <c r="S30" i="268"/>
  <c r="R30" i="268"/>
  <c r="Q30" i="268"/>
  <c r="P30" i="268"/>
  <c r="O30" i="268"/>
  <c r="N30" i="268"/>
  <c r="M30" i="268"/>
  <c r="L30" i="268"/>
  <c r="K30" i="268"/>
  <c r="F30" i="268"/>
  <c r="AJ29" i="268"/>
  <c r="AI29" i="268"/>
  <c r="AH29" i="268"/>
  <c r="AG29" i="268"/>
  <c r="AF29" i="268"/>
  <c r="AE29" i="268"/>
  <c r="AD29" i="268"/>
  <c r="AC29" i="268"/>
  <c r="AB29" i="268"/>
  <c r="AA29" i="268"/>
  <c r="Z29" i="268"/>
  <c r="Y29" i="268"/>
  <c r="X29" i="268"/>
  <c r="W29" i="268"/>
  <c r="V29" i="268"/>
  <c r="U29" i="268"/>
  <c r="T29" i="268"/>
  <c r="S29" i="268"/>
  <c r="R29" i="268"/>
  <c r="Q29" i="268"/>
  <c r="P29" i="268"/>
  <c r="O29" i="268"/>
  <c r="N29" i="268"/>
  <c r="M29" i="268"/>
  <c r="L29" i="268"/>
  <c r="K29" i="268"/>
  <c r="F29" i="268"/>
  <c r="AJ28" i="268"/>
  <c r="AI28" i="268"/>
  <c r="AH28" i="268"/>
  <c r="AG28" i="268"/>
  <c r="AF28" i="268"/>
  <c r="AE28" i="268"/>
  <c r="AD28" i="268"/>
  <c r="AC28" i="268"/>
  <c r="AB28" i="268"/>
  <c r="AA28" i="268"/>
  <c r="Z28" i="268"/>
  <c r="Y28" i="268"/>
  <c r="X28" i="268"/>
  <c r="W28" i="268"/>
  <c r="V28" i="268"/>
  <c r="U28" i="268"/>
  <c r="T28" i="268"/>
  <c r="S28" i="268"/>
  <c r="R28" i="268"/>
  <c r="Q28" i="268"/>
  <c r="P28" i="268"/>
  <c r="O28" i="268"/>
  <c r="N28" i="268"/>
  <c r="M28" i="268"/>
  <c r="L28" i="268"/>
  <c r="K28" i="268"/>
  <c r="F28" i="268"/>
  <c r="AJ27" i="268"/>
  <c r="AI27" i="268"/>
  <c r="AH27" i="268"/>
  <c r="AG27" i="268"/>
  <c r="AF27" i="268"/>
  <c r="AE27" i="268"/>
  <c r="AD27" i="268"/>
  <c r="AC27" i="268"/>
  <c r="AB27" i="268"/>
  <c r="AA27" i="268"/>
  <c r="Z27" i="268"/>
  <c r="Y27" i="268"/>
  <c r="X27" i="268"/>
  <c r="W27" i="268"/>
  <c r="V27" i="268"/>
  <c r="U27" i="268"/>
  <c r="T27" i="268"/>
  <c r="S27" i="268"/>
  <c r="R27" i="268"/>
  <c r="Q27" i="268"/>
  <c r="P27" i="268"/>
  <c r="O27" i="268"/>
  <c r="N27" i="268"/>
  <c r="M27" i="268"/>
  <c r="L27" i="268"/>
  <c r="K27" i="268"/>
  <c r="F27" i="268"/>
  <c r="AJ26" i="268"/>
  <c r="AI26" i="268"/>
  <c r="AH26" i="268"/>
  <c r="AG26" i="268"/>
  <c r="AF26" i="268"/>
  <c r="AE26" i="268"/>
  <c r="AD26" i="268"/>
  <c r="AC26" i="268"/>
  <c r="AB26" i="268"/>
  <c r="AA26" i="268"/>
  <c r="Z26" i="268"/>
  <c r="Y26" i="268"/>
  <c r="X26" i="268"/>
  <c r="W26" i="268"/>
  <c r="V26" i="268"/>
  <c r="U26" i="268"/>
  <c r="T26" i="268"/>
  <c r="S26" i="268"/>
  <c r="R26" i="268"/>
  <c r="Q26" i="268"/>
  <c r="P26" i="268"/>
  <c r="O26" i="268"/>
  <c r="N26" i="268"/>
  <c r="M26" i="268"/>
  <c r="L26" i="268"/>
  <c r="K26" i="268"/>
  <c r="F26" i="268"/>
  <c r="AJ25" i="268"/>
  <c r="AI25" i="268"/>
  <c r="AH25" i="268"/>
  <c r="AG25" i="268"/>
  <c r="AF25" i="268"/>
  <c r="AE25" i="268"/>
  <c r="AD25" i="268"/>
  <c r="AC25" i="268"/>
  <c r="AB25" i="268"/>
  <c r="AA25" i="268"/>
  <c r="Z25" i="268"/>
  <c r="Y25" i="268"/>
  <c r="X25" i="268"/>
  <c r="W25" i="268"/>
  <c r="V25" i="268"/>
  <c r="U25" i="268"/>
  <c r="T25" i="268"/>
  <c r="S25" i="268"/>
  <c r="R25" i="268"/>
  <c r="Q25" i="268"/>
  <c r="P25" i="268"/>
  <c r="O25" i="268"/>
  <c r="N25" i="268"/>
  <c r="M25" i="268"/>
  <c r="L25" i="268"/>
  <c r="K25" i="268"/>
  <c r="F25" i="268"/>
  <c r="AJ24" i="268"/>
  <c r="AI24" i="268"/>
  <c r="AH24" i="268"/>
  <c r="AG24" i="268"/>
  <c r="AF24" i="268"/>
  <c r="AE24" i="268"/>
  <c r="AD24" i="268"/>
  <c r="AC24" i="268"/>
  <c r="AB24" i="268"/>
  <c r="AA24" i="268"/>
  <c r="Z24" i="268"/>
  <c r="Y24" i="268"/>
  <c r="X24" i="268"/>
  <c r="W24" i="268"/>
  <c r="V24" i="268"/>
  <c r="U24" i="268"/>
  <c r="T24" i="268"/>
  <c r="S24" i="268"/>
  <c r="R24" i="268"/>
  <c r="Q24" i="268"/>
  <c r="P24" i="268"/>
  <c r="O24" i="268"/>
  <c r="N24" i="268"/>
  <c r="M24" i="268"/>
  <c r="L24" i="268"/>
  <c r="K24" i="268"/>
  <c r="F24" i="268"/>
  <c r="AJ23" i="268"/>
  <c r="AI23" i="268"/>
  <c r="AH23" i="268"/>
  <c r="AG23" i="268"/>
  <c r="AF23" i="268"/>
  <c r="AE23" i="268"/>
  <c r="AD23" i="268"/>
  <c r="AC23" i="268"/>
  <c r="AB23" i="268"/>
  <c r="AA23" i="268"/>
  <c r="Z23" i="268"/>
  <c r="Y23" i="268"/>
  <c r="X23" i="268"/>
  <c r="W23" i="268"/>
  <c r="V23" i="268"/>
  <c r="U23" i="268"/>
  <c r="T23" i="268"/>
  <c r="S23" i="268"/>
  <c r="R23" i="268"/>
  <c r="Q23" i="268"/>
  <c r="P23" i="268"/>
  <c r="O23" i="268"/>
  <c r="N23" i="268"/>
  <c r="M23" i="268"/>
  <c r="L23" i="268"/>
  <c r="K23" i="268"/>
  <c r="F23" i="268"/>
  <c r="AJ22" i="268"/>
  <c r="AI22" i="268"/>
  <c r="AH22" i="268"/>
  <c r="AG22" i="268"/>
  <c r="AF22" i="268"/>
  <c r="AE22" i="268"/>
  <c r="AD22" i="268"/>
  <c r="AC22" i="268"/>
  <c r="AB22" i="268"/>
  <c r="AA22" i="268"/>
  <c r="Z22" i="268"/>
  <c r="Y22" i="268"/>
  <c r="X22" i="268"/>
  <c r="W22" i="268"/>
  <c r="V22" i="268"/>
  <c r="U22" i="268"/>
  <c r="T22" i="268"/>
  <c r="S22" i="268"/>
  <c r="R22" i="268"/>
  <c r="Q22" i="268"/>
  <c r="P22" i="268"/>
  <c r="O22" i="268"/>
  <c r="N22" i="268"/>
  <c r="M22" i="268"/>
  <c r="L22" i="268"/>
  <c r="K22" i="268"/>
  <c r="F22" i="268"/>
  <c r="AJ21" i="268"/>
  <c r="AI21" i="268"/>
  <c r="AH21" i="268"/>
  <c r="AG21" i="268"/>
  <c r="AF21" i="268"/>
  <c r="AE21" i="268"/>
  <c r="AD21" i="268"/>
  <c r="AC21" i="268"/>
  <c r="AB21" i="268"/>
  <c r="AA21" i="268"/>
  <c r="Z21" i="268"/>
  <c r="Y21" i="268"/>
  <c r="X21" i="268"/>
  <c r="W21" i="268"/>
  <c r="V21" i="268"/>
  <c r="U21" i="268"/>
  <c r="T21" i="268"/>
  <c r="S21" i="268"/>
  <c r="R21" i="268"/>
  <c r="Q21" i="268"/>
  <c r="P21" i="268"/>
  <c r="O21" i="268"/>
  <c r="N21" i="268"/>
  <c r="M21" i="268"/>
  <c r="L21" i="268"/>
  <c r="K21" i="268"/>
  <c r="F21" i="268"/>
  <c r="AJ20" i="268"/>
  <c r="AI20" i="268"/>
  <c r="AH20" i="268"/>
  <c r="AG20" i="268"/>
  <c r="AF20" i="268"/>
  <c r="AE20" i="268"/>
  <c r="AD20" i="268"/>
  <c r="AC20" i="268"/>
  <c r="AB20" i="268"/>
  <c r="AA20" i="268"/>
  <c r="Z20" i="268"/>
  <c r="Y20" i="268"/>
  <c r="X20" i="268"/>
  <c r="W20" i="268"/>
  <c r="V20" i="268"/>
  <c r="U20" i="268"/>
  <c r="T20" i="268"/>
  <c r="S20" i="268"/>
  <c r="R20" i="268"/>
  <c r="Q20" i="268"/>
  <c r="P20" i="268"/>
  <c r="O20" i="268"/>
  <c r="N20" i="268"/>
  <c r="M20" i="268"/>
  <c r="L20" i="268"/>
  <c r="K20" i="268"/>
  <c r="F20" i="268"/>
  <c r="AI19" i="268"/>
  <c r="AH19" i="268"/>
  <c r="AJ19" i="268" s="1"/>
  <c r="AG19" i="268"/>
  <c r="AE19" i="268"/>
  <c r="AD19" i="268"/>
  <c r="AC19" i="268"/>
  <c r="AB19" i="268"/>
  <c r="AF19" i="268" s="1"/>
  <c r="AA19" i="268"/>
  <c r="Y19" i="268"/>
  <c r="X19" i="268"/>
  <c r="Z19" i="268" s="1"/>
  <c r="W19" i="268"/>
  <c r="V19" i="268"/>
  <c r="T19" i="268"/>
  <c r="U19" i="268" s="1"/>
  <c r="S19" i="268"/>
  <c r="R19" i="268"/>
  <c r="Q19" i="268"/>
  <c r="O19" i="268"/>
  <c r="N19" i="268"/>
  <c r="M19" i="268"/>
  <c r="L19" i="268"/>
  <c r="K19" i="268"/>
  <c r="AI18" i="268"/>
  <c r="AH18" i="268"/>
  <c r="AG18" i="268"/>
  <c r="AE18" i="268"/>
  <c r="AD18" i="268"/>
  <c r="AC18" i="268"/>
  <c r="AB18" i="268"/>
  <c r="AA18" i="268"/>
  <c r="AF18" i="268" s="1"/>
  <c r="Y18" i="268"/>
  <c r="X18" i="268"/>
  <c r="W18" i="268"/>
  <c r="V18" i="268"/>
  <c r="T18" i="268"/>
  <c r="S18" i="268"/>
  <c r="R18" i="268"/>
  <c r="Q18" i="268"/>
  <c r="U18" i="268" s="1"/>
  <c r="O18" i="268"/>
  <c r="N18" i="268"/>
  <c r="M18" i="268"/>
  <c r="L18" i="268"/>
  <c r="K18" i="268"/>
  <c r="P18" i="268" s="1"/>
  <c r="AI17" i="268"/>
  <c r="AH17" i="268"/>
  <c r="AJ17" i="268" s="1"/>
  <c r="AG17" i="268"/>
  <c r="AE17" i="268"/>
  <c r="AD17" i="268"/>
  <c r="AC17" i="268"/>
  <c r="AB17" i="268"/>
  <c r="AA17" i="268"/>
  <c r="Y17" i="268"/>
  <c r="X17" i="268"/>
  <c r="Z17" i="268" s="1"/>
  <c r="W17" i="268"/>
  <c r="V17" i="268"/>
  <c r="T17" i="268"/>
  <c r="S17" i="268"/>
  <c r="R17" i="268"/>
  <c r="Q17" i="268"/>
  <c r="O17" i="268"/>
  <c r="N17" i="268"/>
  <c r="M17" i="268"/>
  <c r="L17" i="268"/>
  <c r="K17" i="268"/>
  <c r="AI16" i="268"/>
  <c r="AH16" i="268"/>
  <c r="AJ16" i="268" s="1"/>
  <c r="AG16" i="268"/>
  <c r="AE16" i="268"/>
  <c r="AD16" i="268"/>
  <c r="AC16" i="268"/>
  <c r="AF16" i="268" s="1"/>
  <c r="AB16" i="268"/>
  <c r="AA16" i="268"/>
  <c r="Y16" i="268"/>
  <c r="X16" i="268"/>
  <c r="Z16" i="268" s="1"/>
  <c r="W16" i="268"/>
  <c r="V16" i="268"/>
  <c r="T16" i="268"/>
  <c r="S16" i="268"/>
  <c r="U16" i="268" s="1"/>
  <c r="R16" i="268"/>
  <c r="Q16" i="268"/>
  <c r="O16" i="268"/>
  <c r="N16" i="268"/>
  <c r="M16" i="268"/>
  <c r="P16" i="268" s="1"/>
  <c r="L16" i="268"/>
  <c r="K16" i="268"/>
  <c r="AI15" i="268"/>
  <c r="AH15" i="268"/>
  <c r="AJ15" i="268" s="1"/>
  <c r="AG15" i="268"/>
  <c r="AE15" i="268"/>
  <c r="AD15" i="268"/>
  <c r="AF15" i="268" s="1"/>
  <c r="AC15" i="268"/>
  <c r="AB15" i="268"/>
  <c r="AA15" i="268"/>
  <c r="Y15" i="268"/>
  <c r="X15" i="268"/>
  <c r="Z15" i="268" s="1"/>
  <c r="W15" i="268"/>
  <c r="V15" i="268"/>
  <c r="T15" i="268"/>
  <c r="S15" i="268"/>
  <c r="R15" i="268"/>
  <c r="Q15" i="268"/>
  <c r="O15" i="268"/>
  <c r="N15" i="268"/>
  <c r="P15" i="268" s="1"/>
  <c r="M15" i="268"/>
  <c r="L15" i="268"/>
  <c r="K15" i="268"/>
  <c r="AI14" i="268"/>
  <c r="AH14" i="268"/>
  <c r="AG14" i="268"/>
  <c r="AJ14" i="268" s="1"/>
  <c r="AE14" i="268"/>
  <c r="AD14" i="268"/>
  <c r="AC14" i="268"/>
  <c r="AB14" i="268"/>
  <c r="AA14" i="268"/>
  <c r="Y14" i="268"/>
  <c r="X14" i="268"/>
  <c r="W14" i="268"/>
  <c r="V14" i="268"/>
  <c r="Z14" i="268" s="1"/>
  <c r="T14" i="268"/>
  <c r="S14" i="268"/>
  <c r="R14" i="268"/>
  <c r="Q14" i="268"/>
  <c r="U14" i="268" s="1"/>
  <c r="O14" i="268"/>
  <c r="N14" i="268"/>
  <c r="M14" i="268"/>
  <c r="L14" i="268"/>
  <c r="K14" i="268"/>
  <c r="AI13" i="268"/>
  <c r="AH13" i="268"/>
  <c r="AJ13" i="268" s="1"/>
  <c r="AG13" i="268"/>
  <c r="AE13" i="268"/>
  <c r="AD13" i="268"/>
  <c r="AC13" i="268"/>
  <c r="AB13" i="268"/>
  <c r="AA13" i="268"/>
  <c r="Y13" i="268"/>
  <c r="X13" i="268"/>
  <c r="W13" i="268"/>
  <c r="V13" i="268"/>
  <c r="T13" i="268"/>
  <c r="S13" i="268"/>
  <c r="R13" i="268"/>
  <c r="Q13" i="268"/>
  <c r="O13" i="268"/>
  <c r="N13" i="268"/>
  <c r="M13" i="268"/>
  <c r="L13" i="268"/>
  <c r="P13" i="268" s="1"/>
  <c r="K13" i="268"/>
  <c r="AI12" i="268"/>
  <c r="AH12" i="268"/>
  <c r="AJ12" i="268" s="1"/>
  <c r="AG12" i="268"/>
  <c r="AE12" i="268"/>
  <c r="AD12" i="268"/>
  <c r="AC12" i="268"/>
  <c r="AF12" i="268" s="1"/>
  <c r="AB12" i="268"/>
  <c r="AA12" i="268"/>
  <c r="Y12" i="268"/>
  <c r="X12" i="268"/>
  <c r="W12" i="268"/>
  <c r="V12" i="268"/>
  <c r="T12" i="268"/>
  <c r="S12" i="268"/>
  <c r="U12" i="268" s="1"/>
  <c r="R12" i="268"/>
  <c r="Q12" i="268"/>
  <c r="O12" i="268"/>
  <c r="N12" i="268"/>
  <c r="M12" i="268"/>
  <c r="P12" i="268" s="1"/>
  <c r="L12" i="268"/>
  <c r="K12" i="268"/>
  <c r="AI11" i="268"/>
  <c r="AH11" i="268"/>
  <c r="AJ11" i="268" s="1"/>
  <c r="AG11" i="268"/>
  <c r="AE11" i="268"/>
  <c r="AD11" i="268"/>
  <c r="AC11" i="268"/>
  <c r="AB11" i="268"/>
  <c r="AA11" i="268"/>
  <c r="Y11" i="268"/>
  <c r="X11" i="268"/>
  <c r="Z11" i="268" s="1"/>
  <c r="W11" i="268"/>
  <c r="V11" i="268"/>
  <c r="T11" i="268"/>
  <c r="S11" i="268"/>
  <c r="R11" i="268"/>
  <c r="Q11" i="268"/>
  <c r="O11" i="268"/>
  <c r="N11" i="268"/>
  <c r="M11" i="268"/>
  <c r="L11" i="268"/>
  <c r="K11" i="268"/>
  <c r="AI10" i="268"/>
  <c r="AH10" i="268"/>
  <c r="AJ10" i="268" s="1"/>
  <c r="AG10" i="268"/>
  <c r="AE10" i="268"/>
  <c r="AD10" i="268"/>
  <c r="AC10" i="268"/>
  <c r="AB10" i="268"/>
  <c r="AA10" i="268"/>
  <c r="Y10" i="268"/>
  <c r="X10" i="268"/>
  <c r="Z10" i="268" s="1"/>
  <c r="W10" i="268"/>
  <c r="V10" i="268"/>
  <c r="T10" i="268"/>
  <c r="S10" i="268"/>
  <c r="R10" i="268"/>
  <c r="Q10" i="268"/>
  <c r="O10" i="268"/>
  <c r="N10" i="268"/>
  <c r="M10" i="268"/>
  <c r="L10" i="268"/>
  <c r="K10" i="268"/>
  <c r="AI9" i="268"/>
  <c r="AH9" i="268"/>
  <c r="AJ9" i="268" s="1"/>
  <c r="AG9" i="268"/>
  <c r="AE9" i="268"/>
  <c r="AD9" i="268"/>
  <c r="AC9" i="268"/>
  <c r="AB9" i="268"/>
  <c r="AA9" i="268"/>
  <c r="Y9" i="268"/>
  <c r="X9" i="268"/>
  <c r="W9" i="268"/>
  <c r="V9" i="268"/>
  <c r="T9" i="268"/>
  <c r="S9" i="268"/>
  <c r="R9" i="268"/>
  <c r="Q9" i="268"/>
  <c r="O9" i="268"/>
  <c r="N9" i="268"/>
  <c r="M9" i="268"/>
  <c r="L9" i="268"/>
  <c r="K9" i="268"/>
  <c r="AI8" i="268"/>
  <c r="AH8" i="268"/>
  <c r="AJ8" i="268" s="1"/>
  <c r="AG8" i="268"/>
  <c r="AE8" i="268"/>
  <c r="AD8" i="268"/>
  <c r="AC8" i="268"/>
  <c r="AB8" i="268"/>
  <c r="AA8" i="268"/>
  <c r="Y8" i="268"/>
  <c r="X8" i="268"/>
  <c r="W8" i="268"/>
  <c r="V8" i="268"/>
  <c r="T8" i="268"/>
  <c r="S8" i="268"/>
  <c r="R8" i="268"/>
  <c r="Q8" i="268"/>
  <c r="O8" i="268"/>
  <c r="N8" i="268"/>
  <c r="M8" i="268"/>
  <c r="L8" i="268"/>
  <c r="K8" i="268"/>
  <c r="AI7" i="268"/>
  <c r="AH7" i="268"/>
  <c r="AJ7" i="268" s="1"/>
  <c r="AG7" i="268"/>
  <c r="AE7" i="268"/>
  <c r="AD7" i="268"/>
  <c r="AF7" i="268" s="1"/>
  <c r="AC7" i="268"/>
  <c r="AB7" i="268"/>
  <c r="AA7" i="268"/>
  <c r="Y7" i="268"/>
  <c r="X7" i="268"/>
  <c r="Z7" i="268" s="1"/>
  <c r="W7" i="268"/>
  <c r="V7" i="268"/>
  <c r="T7" i="268"/>
  <c r="S7" i="268"/>
  <c r="R7" i="268"/>
  <c r="Q7" i="268"/>
  <c r="O7" i="268"/>
  <c r="N7" i="268"/>
  <c r="P7" i="268" s="1"/>
  <c r="M7" i="268"/>
  <c r="L7" i="268"/>
  <c r="K7" i="268"/>
  <c r="AI6" i="268"/>
  <c r="AH6" i="268"/>
  <c r="AJ6" i="268" s="1"/>
  <c r="AG6" i="268"/>
  <c r="AE6" i="268"/>
  <c r="AD6" i="268"/>
  <c r="AC6" i="268"/>
  <c r="AF6" i="268" s="1"/>
  <c r="AB6" i="268"/>
  <c r="AA6" i="268"/>
  <c r="Y6" i="268"/>
  <c r="X6" i="268"/>
  <c r="W6" i="268"/>
  <c r="V6" i="268"/>
  <c r="T6" i="268"/>
  <c r="S6" i="268"/>
  <c r="U6" i="268" s="1"/>
  <c r="R6" i="268"/>
  <c r="Q6" i="268"/>
  <c r="O6" i="268"/>
  <c r="N6" i="268"/>
  <c r="M6" i="268"/>
  <c r="L6" i="268"/>
  <c r="K6" i="268"/>
  <c r="AI5" i="268"/>
  <c r="AH5" i="268"/>
  <c r="AJ5" i="268" s="1"/>
  <c r="AG5" i="268"/>
  <c r="AE5" i="268"/>
  <c r="AD5" i="268"/>
  <c r="AC5" i="268"/>
  <c r="AB5" i="268"/>
  <c r="AA5" i="268"/>
  <c r="Y5" i="268"/>
  <c r="X5" i="268"/>
  <c r="W5" i="268"/>
  <c r="Z5" i="268" s="1"/>
  <c r="V5" i="268"/>
  <c r="T5" i="268"/>
  <c r="S5" i="268"/>
  <c r="R5" i="268"/>
  <c r="Q5" i="268"/>
  <c r="O5" i="268"/>
  <c r="N5" i="268"/>
  <c r="M5" i="268"/>
  <c r="L5" i="268"/>
  <c r="K5" i="268"/>
  <c r="AI4" i="268"/>
  <c r="AH4" i="268"/>
  <c r="AJ4" i="268" s="1"/>
  <c r="AG4" i="268"/>
  <c r="AE4" i="268"/>
  <c r="AD4" i="268"/>
  <c r="AC4" i="268"/>
  <c r="AB4" i="268"/>
  <c r="AA4" i="268"/>
  <c r="Y4" i="268"/>
  <c r="X4" i="268"/>
  <c r="Z4" i="268" s="1"/>
  <c r="W4" i="268"/>
  <c r="V4" i="268"/>
  <c r="T4" i="268"/>
  <c r="S4" i="268"/>
  <c r="R4" i="268"/>
  <c r="Q4" i="268"/>
  <c r="O4" i="268"/>
  <c r="N4" i="268"/>
  <c r="M4" i="268"/>
  <c r="L4" i="268"/>
  <c r="K4" i="268"/>
  <c r="E54" i="263"/>
  <c r="E55" i="263" s="1"/>
  <c r="D54" i="263"/>
  <c r="D56" i="263" s="1"/>
  <c r="C54" i="263"/>
  <c r="C55" i="263" s="1"/>
  <c r="G55" i="263" s="1"/>
  <c r="D50" i="263"/>
  <c r="E47" i="263"/>
  <c r="D47" i="263"/>
  <c r="D49" i="263" s="1"/>
  <c r="AJ43" i="263"/>
  <c r="AI43" i="263"/>
  <c r="AH43" i="263"/>
  <c r="AG43" i="263"/>
  <c r="AF43" i="263"/>
  <c r="AE43" i="263"/>
  <c r="AD43" i="263"/>
  <c r="AC43" i="263"/>
  <c r="AB43" i="263"/>
  <c r="AA43" i="263"/>
  <c r="Z43" i="263"/>
  <c r="Y43" i="263"/>
  <c r="X43" i="263"/>
  <c r="W43" i="263"/>
  <c r="V43" i="263"/>
  <c r="U43" i="263"/>
  <c r="T43" i="263"/>
  <c r="S43" i="263"/>
  <c r="R43" i="263"/>
  <c r="Q43" i="263"/>
  <c r="P43" i="263"/>
  <c r="O43" i="263"/>
  <c r="N43" i="263"/>
  <c r="M43" i="263"/>
  <c r="L43" i="263"/>
  <c r="K43" i="263"/>
  <c r="F43" i="263"/>
  <c r="AJ42" i="263"/>
  <c r="AI42" i="263"/>
  <c r="AH42" i="263"/>
  <c r="AG42" i="263"/>
  <c r="AF42" i="263"/>
  <c r="AE42" i="263"/>
  <c r="AD42" i="263"/>
  <c r="AC42" i="263"/>
  <c r="AB42" i="263"/>
  <c r="AA42" i="263"/>
  <c r="Z42" i="263"/>
  <c r="Y42" i="263"/>
  <c r="X42" i="263"/>
  <c r="W42" i="263"/>
  <c r="V42" i="263"/>
  <c r="U42" i="263"/>
  <c r="T42" i="263"/>
  <c r="S42" i="263"/>
  <c r="R42" i="263"/>
  <c r="Q42" i="263"/>
  <c r="P42" i="263"/>
  <c r="O42" i="263"/>
  <c r="N42" i="263"/>
  <c r="M42" i="263"/>
  <c r="L42" i="263"/>
  <c r="K42" i="263"/>
  <c r="F42" i="263"/>
  <c r="AJ41" i="263"/>
  <c r="AI41" i="263"/>
  <c r="AH41" i="263"/>
  <c r="AG41" i="263"/>
  <c r="AF41" i="263"/>
  <c r="AE41" i="263"/>
  <c r="AD41" i="263"/>
  <c r="AC41" i="263"/>
  <c r="AB41" i="263"/>
  <c r="AA41" i="263"/>
  <c r="Z41" i="263"/>
  <c r="Y41" i="263"/>
  <c r="X41" i="263"/>
  <c r="W41" i="263"/>
  <c r="V41" i="263"/>
  <c r="U41" i="263"/>
  <c r="T41" i="263"/>
  <c r="S41" i="263"/>
  <c r="R41" i="263"/>
  <c r="Q41" i="263"/>
  <c r="P41" i="263"/>
  <c r="O41" i="263"/>
  <c r="N41" i="263"/>
  <c r="M41" i="263"/>
  <c r="L41" i="263"/>
  <c r="K41" i="263"/>
  <c r="F41" i="263"/>
  <c r="AJ40" i="263"/>
  <c r="AI40" i="263"/>
  <c r="AH40" i="263"/>
  <c r="AG40" i="263"/>
  <c r="AF40" i="263"/>
  <c r="AE40" i="263"/>
  <c r="AD40" i="263"/>
  <c r="AC40" i="263"/>
  <c r="AB40" i="263"/>
  <c r="AA40" i="263"/>
  <c r="Z40" i="263"/>
  <c r="Y40" i="263"/>
  <c r="X40" i="263"/>
  <c r="W40" i="263"/>
  <c r="V40" i="263"/>
  <c r="U40" i="263"/>
  <c r="T40" i="263"/>
  <c r="S40" i="263"/>
  <c r="R40" i="263"/>
  <c r="Q40" i="263"/>
  <c r="P40" i="263"/>
  <c r="O40" i="263"/>
  <c r="N40" i="263"/>
  <c r="M40" i="263"/>
  <c r="L40" i="263"/>
  <c r="K40" i="263"/>
  <c r="F40" i="263"/>
  <c r="AJ39" i="263"/>
  <c r="AI39" i="263"/>
  <c r="AH39" i="263"/>
  <c r="AG39" i="263"/>
  <c r="AF39" i="263"/>
  <c r="AE39" i="263"/>
  <c r="AD39" i="263"/>
  <c r="AC39" i="263"/>
  <c r="AB39" i="263"/>
  <c r="AA39" i="263"/>
  <c r="Z39" i="263"/>
  <c r="Y39" i="263"/>
  <c r="X39" i="263"/>
  <c r="W39" i="263"/>
  <c r="V39" i="263"/>
  <c r="U39" i="263"/>
  <c r="T39" i="263"/>
  <c r="S39" i="263"/>
  <c r="R39" i="263"/>
  <c r="Q39" i="263"/>
  <c r="P39" i="263"/>
  <c r="O39" i="263"/>
  <c r="N39" i="263"/>
  <c r="M39" i="263"/>
  <c r="L39" i="263"/>
  <c r="K39" i="263"/>
  <c r="F39" i="263"/>
  <c r="AJ38" i="263"/>
  <c r="AI38" i="263"/>
  <c r="AH38" i="263"/>
  <c r="AG38" i="263"/>
  <c r="AF38" i="263"/>
  <c r="AE38" i="263"/>
  <c r="AD38" i="263"/>
  <c r="AC38" i="263"/>
  <c r="AB38" i="263"/>
  <c r="AA38" i="263"/>
  <c r="Z38" i="263"/>
  <c r="Y38" i="263"/>
  <c r="X38" i="263"/>
  <c r="W38" i="263"/>
  <c r="V38" i="263"/>
  <c r="U38" i="263"/>
  <c r="T38" i="263"/>
  <c r="S38" i="263"/>
  <c r="R38" i="263"/>
  <c r="Q38" i="263"/>
  <c r="P38" i="263"/>
  <c r="O38" i="263"/>
  <c r="N38" i="263"/>
  <c r="M38" i="263"/>
  <c r="L38" i="263"/>
  <c r="K38" i="263"/>
  <c r="F38" i="263"/>
  <c r="AJ37" i="263"/>
  <c r="AI37" i="263"/>
  <c r="AH37" i="263"/>
  <c r="AG37" i="263"/>
  <c r="AF37" i="263"/>
  <c r="AE37" i="263"/>
  <c r="AD37" i="263"/>
  <c r="AC37" i="263"/>
  <c r="AB37" i="263"/>
  <c r="AA37" i="263"/>
  <c r="Z37" i="263"/>
  <c r="Y37" i="263"/>
  <c r="X37" i="263"/>
  <c r="W37" i="263"/>
  <c r="V37" i="263"/>
  <c r="U37" i="263"/>
  <c r="T37" i="263"/>
  <c r="S37" i="263"/>
  <c r="R37" i="263"/>
  <c r="Q37" i="263"/>
  <c r="P37" i="263"/>
  <c r="O37" i="263"/>
  <c r="N37" i="263"/>
  <c r="M37" i="263"/>
  <c r="L37" i="263"/>
  <c r="K37" i="263"/>
  <c r="F37" i="263"/>
  <c r="AJ36" i="263"/>
  <c r="AI36" i="263"/>
  <c r="AH36" i="263"/>
  <c r="AG36" i="263"/>
  <c r="AF36" i="263"/>
  <c r="AE36" i="263"/>
  <c r="AD36" i="263"/>
  <c r="AC36" i="263"/>
  <c r="AB36" i="263"/>
  <c r="AA36" i="263"/>
  <c r="Z36" i="263"/>
  <c r="Y36" i="263"/>
  <c r="X36" i="263"/>
  <c r="W36" i="263"/>
  <c r="V36" i="263"/>
  <c r="U36" i="263"/>
  <c r="T36" i="263"/>
  <c r="S36" i="263"/>
  <c r="R36" i="263"/>
  <c r="Q36" i="263"/>
  <c r="P36" i="263"/>
  <c r="O36" i="263"/>
  <c r="N36" i="263"/>
  <c r="M36" i="263"/>
  <c r="L36" i="263"/>
  <c r="K36" i="263"/>
  <c r="F36" i="263"/>
  <c r="AJ35" i="263"/>
  <c r="AI35" i="263"/>
  <c r="AH35" i="263"/>
  <c r="AG35" i="263"/>
  <c r="AF35" i="263"/>
  <c r="AE35" i="263"/>
  <c r="AD35" i="263"/>
  <c r="AC35" i="263"/>
  <c r="AB35" i="263"/>
  <c r="AA35" i="263"/>
  <c r="Z35" i="263"/>
  <c r="Y35" i="263"/>
  <c r="X35" i="263"/>
  <c r="W35" i="263"/>
  <c r="V35" i="263"/>
  <c r="U35" i="263"/>
  <c r="T35" i="263"/>
  <c r="S35" i="263"/>
  <c r="R35" i="263"/>
  <c r="Q35" i="263"/>
  <c r="P35" i="263"/>
  <c r="O35" i="263"/>
  <c r="N35" i="263"/>
  <c r="M35" i="263"/>
  <c r="L35" i="263"/>
  <c r="K35" i="263"/>
  <c r="F35" i="263"/>
  <c r="AJ34" i="263"/>
  <c r="AI34" i="263"/>
  <c r="AH34" i="263"/>
  <c r="AG34" i="263"/>
  <c r="AF34" i="263"/>
  <c r="AE34" i="263"/>
  <c r="AD34" i="263"/>
  <c r="AC34" i="263"/>
  <c r="AB34" i="263"/>
  <c r="AA34" i="263"/>
  <c r="Z34" i="263"/>
  <c r="Y34" i="263"/>
  <c r="X34" i="263"/>
  <c r="W34" i="263"/>
  <c r="V34" i="263"/>
  <c r="U34" i="263"/>
  <c r="T34" i="263"/>
  <c r="S34" i="263"/>
  <c r="R34" i="263"/>
  <c r="Q34" i="263"/>
  <c r="P34" i="263"/>
  <c r="O34" i="263"/>
  <c r="N34" i="263"/>
  <c r="M34" i="263"/>
  <c r="L34" i="263"/>
  <c r="K34" i="263"/>
  <c r="F34" i="263"/>
  <c r="AJ33" i="263"/>
  <c r="AI33" i="263"/>
  <c r="AH33" i="263"/>
  <c r="AG33" i="263"/>
  <c r="AF33" i="263"/>
  <c r="AE33" i="263"/>
  <c r="AD33" i="263"/>
  <c r="AC33" i="263"/>
  <c r="AB33" i="263"/>
  <c r="AA33" i="263"/>
  <c r="Z33" i="263"/>
  <c r="Y33" i="263"/>
  <c r="X33" i="263"/>
  <c r="W33" i="263"/>
  <c r="V33" i="263"/>
  <c r="U33" i="263"/>
  <c r="T33" i="263"/>
  <c r="S33" i="263"/>
  <c r="R33" i="263"/>
  <c r="Q33" i="263"/>
  <c r="P33" i="263"/>
  <c r="O33" i="263"/>
  <c r="N33" i="263"/>
  <c r="M33" i="263"/>
  <c r="L33" i="263"/>
  <c r="K33" i="263"/>
  <c r="F33" i="263"/>
  <c r="AJ32" i="263"/>
  <c r="AI32" i="263"/>
  <c r="AH32" i="263"/>
  <c r="AG32" i="263"/>
  <c r="AF32" i="263"/>
  <c r="AE32" i="263"/>
  <c r="AD32" i="263"/>
  <c r="AC32" i="263"/>
  <c r="AB32" i="263"/>
  <c r="AA32" i="263"/>
  <c r="Z32" i="263"/>
  <c r="Y32" i="263"/>
  <c r="X32" i="263"/>
  <c r="W32" i="263"/>
  <c r="V32" i="263"/>
  <c r="U32" i="263"/>
  <c r="T32" i="263"/>
  <c r="S32" i="263"/>
  <c r="R32" i="263"/>
  <c r="Q32" i="263"/>
  <c r="P32" i="263"/>
  <c r="O32" i="263"/>
  <c r="N32" i="263"/>
  <c r="M32" i="263"/>
  <c r="L32" i="263"/>
  <c r="K32" i="263"/>
  <c r="F32" i="263"/>
  <c r="AJ31" i="263"/>
  <c r="AI31" i="263"/>
  <c r="AH31" i="263"/>
  <c r="AG31" i="263"/>
  <c r="AF31" i="263"/>
  <c r="AE31" i="263"/>
  <c r="AD31" i="263"/>
  <c r="AC31" i="263"/>
  <c r="AB31" i="263"/>
  <c r="AA31" i="263"/>
  <c r="Z31" i="263"/>
  <c r="Y31" i="263"/>
  <c r="X31" i="263"/>
  <c r="W31" i="263"/>
  <c r="V31" i="263"/>
  <c r="U31" i="263"/>
  <c r="T31" i="263"/>
  <c r="S31" i="263"/>
  <c r="R31" i="263"/>
  <c r="Q31" i="263"/>
  <c r="P31" i="263"/>
  <c r="O31" i="263"/>
  <c r="N31" i="263"/>
  <c r="M31" i="263"/>
  <c r="L31" i="263"/>
  <c r="K31" i="263"/>
  <c r="F31" i="263"/>
  <c r="AJ30" i="263"/>
  <c r="AI30" i="263"/>
  <c r="AH30" i="263"/>
  <c r="AG30" i="263"/>
  <c r="AF30" i="263"/>
  <c r="AE30" i="263"/>
  <c r="AD30" i="263"/>
  <c r="AC30" i="263"/>
  <c r="AB30" i="263"/>
  <c r="AA30" i="263"/>
  <c r="Z30" i="263"/>
  <c r="Y30" i="263"/>
  <c r="X30" i="263"/>
  <c r="W30" i="263"/>
  <c r="V30" i="263"/>
  <c r="U30" i="263"/>
  <c r="T30" i="263"/>
  <c r="S30" i="263"/>
  <c r="R30" i="263"/>
  <c r="Q30" i="263"/>
  <c r="P30" i="263"/>
  <c r="O30" i="263"/>
  <c r="N30" i="263"/>
  <c r="M30" i="263"/>
  <c r="L30" i="263"/>
  <c r="K30" i="263"/>
  <c r="F30" i="263"/>
  <c r="AJ29" i="263"/>
  <c r="AI29" i="263"/>
  <c r="AH29" i="263"/>
  <c r="AG29" i="263"/>
  <c r="AF29" i="263"/>
  <c r="AE29" i="263"/>
  <c r="AD29" i="263"/>
  <c r="AC29" i="263"/>
  <c r="AB29" i="263"/>
  <c r="AA29" i="263"/>
  <c r="Z29" i="263"/>
  <c r="Y29" i="263"/>
  <c r="X29" i="263"/>
  <c r="W29" i="263"/>
  <c r="V29" i="263"/>
  <c r="U29" i="263"/>
  <c r="T29" i="263"/>
  <c r="S29" i="263"/>
  <c r="R29" i="263"/>
  <c r="Q29" i="263"/>
  <c r="P29" i="263"/>
  <c r="O29" i="263"/>
  <c r="N29" i="263"/>
  <c r="M29" i="263"/>
  <c r="L29" i="263"/>
  <c r="K29" i="263"/>
  <c r="F29" i="263"/>
  <c r="AJ28" i="263"/>
  <c r="AI28" i="263"/>
  <c r="AH28" i="263"/>
  <c r="AG28" i="263"/>
  <c r="AF28" i="263"/>
  <c r="AE28" i="263"/>
  <c r="AD28" i="263"/>
  <c r="AC28" i="263"/>
  <c r="AB28" i="263"/>
  <c r="AA28" i="263"/>
  <c r="Z28" i="263"/>
  <c r="Y28" i="263"/>
  <c r="X28" i="263"/>
  <c r="W28" i="263"/>
  <c r="V28" i="263"/>
  <c r="U28" i="263"/>
  <c r="T28" i="263"/>
  <c r="S28" i="263"/>
  <c r="R28" i="263"/>
  <c r="Q28" i="263"/>
  <c r="P28" i="263"/>
  <c r="O28" i="263"/>
  <c r="N28" i="263"/>
  <c r="M28" i="263"/>
  <c r="L28" i="263"/>
  <c r="K28" i="263"/>
  <c r="F28" i="263"/>
  <c r="AJ27" i="263"/>
  <c r="AI27" i="263"/>
  <c r="AH27" i="263"/>
  <c r="AG27" i="263"/>
  <c r="AF27" i="263"/>
  <c r="AE27" i="263"/>
  <c r="AD27" i="263"/>
  <c r="AC27" i="263"/>
  <c r="AB27" i="263"/>
  <c r="AA27" i="263"/>
  <c r="Z27" i="263"/>
  <c r="Y27" i="263"/>
  <c r="X27" i="263"/>
  <c r="W27" i="263"/>
  <c r="V27" i="263"/>
  <c r="U27" i="263"/>
  <c r="T27" i="263"/>
  <c r="S27" i="263"/>
  <c r="R27" i="263"/>
  <c r="Q27" i="263"/>
  <c r="P27" i="263"/>
  <c r="O27" i="263"/>
  <c r="N27" i="263"/>
  <c r="M27" i="263"/>
  <c r="L27" i="263"/>
  <c r="K27" i="263"/>
  <c r="F27" i="263"/>
  <c r="AJ26" i="263"/>
  <c r="AI26" i="263"/>
  <c r="AH26" i="263"/>
  <c r="AG26" i="263"/>
  <c r="AF26" i="263"/>
  <c r="AE26" i="263"/>
  <c r="AD26" i="263"/>
  <c r="AC26" i="263"/>
  <c r="AB26" i="263"/>
  <c r="AA26" i="263"/>
  <c r="Z26" i="263"/>
  <c r="Y26" i="263"/>
  <c r="X26" i="263"/>
  <c r="W26" i="263"/>
  <c r="V26" i="263"/>
  <c r="U26" i="263"/>
  <c r="T26" i="263"/>
  <c r="S26" i="263"/>
  <c r="R26" i="263"/>
  <c r="Q26" i="263"/>
  <c r="P26" i="263"/>
  <c r="O26" i="263"/>
  <c r="N26" i="263"/>
  <c r="M26" i="263"/>
  <c r="L26" i="263"/>
  <c r="K26" i="263"/>
  <c r="F26" i="263"/>
  <c r="AJ25" i="263"/>
  <c r="AI25" i="263"/>
  <c r="AH25" i="263"/>
  <c r="AG25" i="263"/>
  <c r="AF25" i="263"/>
  <c r="AE25" i="263"/>
  <c r="AD25" i="263"/>
  <c r="AC25" i="263"/>
  <c r="AB25" i="263"/>
  <c r="AA25" i="263"/>
  <c r="Z25" i="263"/>
  <c r="Y25" i="263"/>
  <c r="X25" i="263"/>
  <c r="W25" i="263"/>
  <c r="V25" i="263"/>
  <c r="U25" i="263"/>
  <c r="T25" i="263"/>
  <c r="S25" i="263"/>
  <c r="R25" i="263"/>
  <c r="Q25" i="263"/>
  <c r="P25" i="263"/>
  <c r="O25" i="263"/>
  <c r="N25" i="263"/>
  <c r="M25" i="263"/>
  <c r="L25" i="263"/>
  <c r="K25" i="263"/>
  <c r="F25" i="263"/>
  <c r="AJ24" i="263"/>
  <c r="AI24" i="263"/>
  <c r="AH24" i="263"/>
  <c r="AG24" i="263"/>
  <c r="AF24" i="263"/>
  <c r="AE24" i="263"/>
  <c r="AD24" i="263"/>
  <c r="AC24" i="263"/>
  <c r="AB24" i="263"/>
  <c r="AA24" i="263"/>
  <c r="Z24" i="263"/>
  <c r="Y24" i="263"/>
  <c r="X24" i="263"/>
  <c r="W24" i="263"/>
  <c r="V24" i="263"/>
  <c r="U24" i="263"/>
  <c r="T24" i="263"/>
  <c r="S24" i="263"/>
  <c r="R24" i="263"/>
  <c r="Q24" i="263"/>
  <c r="P24" i="263"/>
  <c r="O24" i="263"/>
  <c r="N24" i="263"/>
  <c r="M24" i="263"/>
  <c r="L24" i="263"/>
  <c r="K24" i="263"/>
  <c r="F24" i="263"/>
  <c r="AJ23" i="263"/>
  <c r="AI23" i="263"/>
  <c r="AH23" i="263"/>
  <c r="AG23" i="263"/>
  <c r="AF23" i="263"/>
  <c r="AE23" i="263"/>
  <c r="AD23" i="263"/>
  <c r="AC23" i="263"/>
  <c r="AB23" i="263"/>
  <c r="AA23" i="263"/>
  <c r="Z23" i="263"/>
  <c r="Y23" i="263"/>
  <c r="X23" i="263"/>
  <c r="W23" i="263"/>
  <c r="V23" i="263"/>
  <c r="U23" i="263"/>
  <c r="T23" i="263"/>
  <c r="S23" i="263"/>
  <c r="R23" i="263"/>
  <c r="Q23" i="263"/>
  <c r="P23" i="263"/>
  <c r="O23" i="263"/>
  <c r="N23" i="263"/>
  <c r="M23" i="263"/>
  <c r="L23" i="263"/>
  <c r="K23" i="263"/>
  <c r="F23" i="263"/>
  <c r="AJ22" i="263"/>
  <c r="AI22" i="263"/>
  <c r="AH22" i="263"/>
  <c r="AG22" i="263"/>
  <c r="AF22" i="263"/>
  <c r="AE22" i="263"/>
  <c r="AD22" i="263"/>
  <c r="AC22" i="263"/>
  <c r="AB22" i="263"/>
  <c r="AA22" i="263"/>
  <c r="Z22" i="263"/>
  <c r="Y22" i="263"/>
  <c r="X22" i="263"/>
  <c r="W22" i="263"/>
  <c r="V22" i="263"/>
  <c r="U22" i="263"/>
  <c r="T22" i="263"/>
  <c r="S22" i="263"/>
  <c r="R22" i="263"/>
  <c r="Q22" i="263"/>
  <c r="P22" i="263"/>
  <c r="O22" i="263"/>
  <c r="N22" i="263"/>
  <c r="M22" i="263"/>
  <c r="L22" i="263"/>
  <c r="K22" i="263"/>
  <c r="F22" i="263"/>
  <c r="AJ21" i="263"/>
  <c r="AI21" i="263"/>
  <c r="AH21" i="263"/>
  <c r="AG21" i="263"/>
  <c r="AF21" i="263"/>
  <c r="AE21" i="263"/>
  <c r="AD21" i="263"/>
  <c r="AC21" i="263"/>
  <c r="AB21" i="263"/>
  <c r="AA21" i="263"/>
  <c r="Z21" i="263"/>
  <c r="Y21" i="263"/>
  <c r="X21" i="263"/>
  <c r="W21" i="263"/>
  <c r="V21" i="263"/>
  <c r="U21" i="263"/>
  <c r="T21" i="263"/>
  <c r="S21" i="263"/>
  <c r="R21" i="263"/>
  <c r="Q21" i="263"/>
  <c r="P21" i="263"/>
  <c r="O21" i="263"/>
  <c r="N21" i="263"/>
  <c r="M21" i="263"/>
  <c r="L21" i="263"/>
  <c r="K21" i="263"/>
  <c r="F21" i="263"/>
  <c r="AJ20" i="263"/>
  <c r="AI20" i="263"/>
  <c r="AH20" i="263"/>
  <c r="AG20" i="263"/>
  <c r="AF20" i="263"/>
  <c r="AE20" i="263"/>
  <c r="AD20" i="263"/>
  <c r="AC20" i="263"/>
  <c r="AB20" i="263"/>
  <c r="AA20" i="263"/>
  <c r="Z20" i="263"/>
  <c r="Y20" i="263"/>
  <c r="X20" i="263"/>
  <c r="W20" i="263"/>
  <c r="V20" i="263"/>
  <c r="U20" i="263"/>
  <c r="T20" i="263"/>
  <c r="S20" i="263"/>
  <c r="R20" i="263"/>
  <c r="Q20" i="263"/>
  <c r="P20" i="263"/>
  <c r="O20" i="263"/>
  <c r="N20" i="263"/>
  <c r="M20" i="263"/>
  <c r="L20" i="263"/>
  <c r="K20" i="263"/>
  <c r="F20" i="263"/>
  <c r="AJ19" i="263"/>
  <c r="AI19" i="263"/>
  <c r="AH19" i="263"/>
  <c r="AG19" i="263"/>
  <c r="AF19" i="263"/>
  <c r="AE19" i="263"/>
  <c r="AD19" i="263"/>
  <c r="AC19" i="263"/>
  <c r="AB19" i="263"/>
  <c r="AA19" i="263"/>
  <c r="Z19" i="263"/>
  <c r="Y19" i="263"/>
  <c r="X19" i="263"/>
  <c r="W19" i="263"/>
  <c r="V19" i="263"/>
  <c r="U19" i="263"/>
  <c r="T19" i="263"/>
  <c r="S19" i="263"/>
  <c r="R19" i="263"/>
  <c r="Q19" i="263"/>
  <c r="P19" i="263"/>
  <c r="O19" i="263"/>
  <c r="N19" i="263"/>
  <c r="M19" i="263"/>
  <c r="L19" i="263"/>
  <c r="K19" i="263"/>
  <c r="F19" i="263"/>
  <c r="AJ18" i="263"/>
  <c r="AI18" i="263"/>
  <c r="AH18" i="263"/>
  <c r="AG18" i="263"/>
  <c r="AF18" i="263"/>
  <c r="AE18" i="263"/>
  <c r="AD18" i="263"/>
  <c r="AC18" i="263"/>
  <c r="AB18" i="263"/>
  <c r="AA18" i="263"/>
  <c r="Z18" i="263"/>
  <c r="Y18" i="263"/>
  <c r="X18" i="263"/>
  <c r="W18" i="263"/>
  <c r="V18" i="263"/>
  <c r="U18" i="263"/>
  <c r="T18" i="263"/>
  <c r="S18" i="263"/>
  <c r="R18" i="263"/>
  <c r="Q18" i="263"/>
  <c r="P18" i="263"/>
  <c r="O18" i="263"/>
  <c r="N18" i="263"/>
  <c r="M18" i="263"/>
  <c r="L18" i="263"/>
  <c r="K18" i="263"/>
  <c r="F18" i="263"/>
  <c r="AJ17" i="263"/>
  <c r="AI17" i="263"/>
  <c r="AH17" i="263"/>
  <c r="AG17" i="263"/>
  <c r="AF17" i="263"/>
  <c r="AE17" i="263"/>
  <c r="AD17" i="263"/>
  <c r="AC17" i="263"/>
  <c r="AB17" i="263"/>
  <c r="AA17" i="263"/>
  <c r="Z17" i="263"/>
  <c r="Y17" i="263"/>
  <c r="X17" i="263"/>
  <c r="W17" i="263"/>
  <c r="V17" i="263"/>
  <c r="U17" i="263"/>
  <c r="T17" i="263"/>
  <c r="S17" i="263"/>
  <c r="R17" i="263"/>
  <c r="Q17" i="263"/>
  <c r="P17" i="263"/>
  <c r="O17" i="263"/>
  <c r="N17" i="263"/>
  <c r="M17" i="263"/>
  <c r="L17" i="263"/>
  <c r="K17" i="263"/>
  <c r="F17" i="263"/>
  <c r="AI16" i="263"/>
  <c r="AH16" i="263"/>
  <c r="AJ16" i="263" s="1"/>
  <c r="AG16" i="263"/>
  <c r="AE16" i="263"/>
  <c r="AD16" i="263"/>
  <c r="AC16" i="263"/>
  <c r="AF16" i="263" s="1"/>
  <c r="AB16" i="263"/>
  <c r="AA16" i="263"/>
  <c r="Y16" i="263"/>
  <c r="X16" i="263"/>
  <c r="W16" i="263"/>
  <c r="V16" i="263"/>
  <c r="T16" i="263"/>
  <c r="S16" i="263"/>
  <c r="R16" i="263"/>
  <c r="Q16" i="263"/>
  <c r="O16" i="263"/>
  <c r="N16" i="263"/>
  <c r="M16" i="263"/>
  <c r="P16" i="263" s="1"/>
  <c r="L16" i="263"/>
  <c r="K16" i="263"/>
  <c r="AI15" i="263"/>
  <c r="AH15" i="263"/>
  <c r="AJ15" i="263" s="1"/>
  <c r="AG15" i="263"/>
  <c r="AE15" i="263"/>
  <c r="AD15" i="263"/>
  <c r="AC15" i="263"/>
  <c r="AB15" i="263"/>
  <c r="AA15" i="263"/>
  <c r="Y15" i="263"/>
  <c r="X15" i="263"/>
  <c r="Z15" i="263" s="1"/>
  <c r="W15" i="263"/>
  <c r="V15" i="263"/>
  <c r="T15" i="263"/>
  <c r="S15" i="263"/>
  <c r="R15" i="263"/>
  <c r="Q15" i="263"/>
  <c r="O15" i="263"/>
  <c r="N15" i="263"/>
  <c r="M15" i="263"/>
  <c r="L15" i="263"/>
  <c r="K15" i="263"/>
  <c r="AI14" i="263"/>
  <c r="AH14" i="263"/>
  <c r="AG14" i="263"/>
  <c r="AE14" i="263"/>
  <c r="AD14" i="263"/>
  <c r="AF14" i="263" s="1"/>
  <c r="AC14" i="263"/>
  <c r="AB14" i="263"/>
  <c r="AA14" i="263"/>
  <c r="Y14" i="263"/>
  <c r="X14" i="263"/>
  <c r="Z14" i="263" s="1"/>
  <c r="W14" i="263"/>
  <c r="V14" i="263"/>
  <c r="T14" i="263"/>
  <c r="U14" i="263" s="1"/>
  <c r="S14" i="263"/>
  <c r="R14" i="263"/>
  <c r="Q14" i="263"/>
  <c r="O14" i="263"/>
  <c r="N14" i="263"/>
  <c r="P14" i="263" s="1"/>
  <c r="F14" i="263" s="1"/>
  <c r="M14" i="263"/>
  <c r="L14" i="263"/>
  <c r="K14" i="263"/>
  <c r="AI13" i="263"/>
  <c r="AH13" i="263"/>
  <c r="AJ13" i="263" s="1"/>
  <c r="AG13" i="263"/>
  <c r="AE13" i="263"/>
  <c r="AD13" i="263"/>
  <c r="AC13" i="263"/>
  <c r="AB13" i="263"/>
  <c r="AA13" i="263"/>
  <c r="Y13" i="263"/>
  <c r="X13" i="263"/>
  <c r="W13" i="263"/>
  <c r="Z13" i="263" s="1"/>
  <c r="V13" i="263"/>
  <c r="T13" i="263"/>
  <c r="S13" i="263"/>
  <c r="R13" i="263"/>
  <c r="Q13" i="263"/>
  <c r="O13" i="263"/>
  <c r="N13" i="263"/>
  <c r="M13" i="263"/>
  <c r="L13" i="263"/>
  <c r="K13" i="263"/>
  <c r="AI12" i="263"/>
  <c r="AH12" i="263"/>
  <c r="AJ12" i="263" s="1"/>
  <c r="AG12" i="263"/>
  <c r="AE12" i="263"/>
  <c r="AD12" i="263"/>
  <c r="AC12" i="263"/>
  <c r="AF12" i="263" s="1"/>
  <c r="AB12" i="263"/>
  <c r="AA12" i="263"/>
  <c r="Y12" i="263"/>
  <c r="X12" i="263"/>
  <c r="Z12" i="263" s="1"/>
  <c r="W12" i="263"/>
  <c r="V12" i="263"/>
  <c r="T12" i="263"/>
  <c r="S12" i="263"/>
  <c r="U12" i="263" s="1"/>
  <c r="R12" i="263"/>
  <c r="Q12" i="263"/>
  <c r="O12" i="263"/>
  <c r="N12" i="263"/>
  <c r="M12" i="263"/>
  <c r="P12" i="263" s="1"/>
  <c r="F12" i="263" s="1"/>
  <c r="L12" i="263"/>
  <c r="K12" i="263"/>
  <c r="AI11" i="263"/>
  <c r="AH11" i="263"/>
  <c r="AJ11" i="263" s="1"/>
  <c r="AG11" i="263"/>
  <c r="AE11" i="263"/>
  <c r="AD11" i="263"/>
  <c r="AC11" i="263"/>
  <c r="AF11" i="263" s="1"/>
  <c r="AB11" i="263"/>
  <c r="AA11" i="263"/>
  <c r="Y11" i="263"/>
  <c r="X11" i="263"/>
  <c r="W11" i="263"/>
  <c r="V11" i="263"/>
  <c r="T11" i="263"/>
  <c r="S11" i="263"/>
  <c r="R11" i="263"/>
  <c r="Q11" i="263"/>
  <c r="O11" i="263"/>
  <c r="N11" i="263"/>
  <c r="M11" i="263"/>
  <c r="L11" i="263"/>
  <c r="K11" i="263"/>
  <c r="AI10" i="263"/>
  <c r="AH10" i="263"/>
  <c r="AJ10" i="263" s="1"/>
  <c r="AG10" i="263"/>
  <c r="AE10" i="263"/>
  <c r="AD10" i="263"/>
  <c r="AC10" i="263"/>
  <c r="AB10" i="263"/>
  <c r="AA10" i="263"/>
  <c r="Y10" i="263"/>
  <c r="X10" i="263"/>
  <c r="W10" i="263"/>
  <c r="Z10" i="263" s="1"/>
  <c r="V10" i="263"/>
  <c r="T10" i="263"/>
  <c r="S10" i="263"/>
  <c r="R10" i="263"/>
  <c r="U10" i="263" s="1"/>
  <c r="Q10" i="263"/>
  <c r="O10" i="263"/>
  <c r="N10" i="263"/>
  <c r="M10" i="263"/>
  <c r="L10" i="263"/>
  <c r="K10" i="263"/>
  <c r="AI9" i="263"/>
  <c r="AH9" i="263"/>
  <c r="AJ9" i="263" s="1"/>
  <c r="AG9" i="263"/>
  <c r="AE9" i="263"/>
  <c r="AD9" i="263"/>
  <c r="AC9" i="263"/>
  <c r="AB9" i="263"/>
  <c r="AA9" i="263"/>
  <c r="Y9" i="263"/>
  <c r="X9" i="263"/>
  <c r="Z9" i="263" s="1"/>
  <c r="W9" i="263"/>
  <c r="V9" i="263"/>
  <c r="T9" i="263"/>
  <c r="S9" i="263"/>
  <c r="R9" i="263"/>
  <c r="Q9" i="263"/>
  <c r="O9" i="263"/>
  <c r="N9" i="263"/>
  <c r="M9" i="263"/>
  <c r="L9" i="263"/>
  <c r="K9" i="263"/>
  <c r="AI8" i="263"/>
  <c r="AH8" i="263"/>
  <c r="AJ8" i="263" s="1"/>
  <c r="AG8" i="263"/>
  <c r="AE8" i="263"/>
  <c r="AD8" i="263"/>
  <c r="AF8" i="263" s="1"/>
  <c r="AC8" i="263"/>
  <c r="AB8" i="263"/>
  <c r="AA8" i="263"/>
  <c r="Y8" i="263"/>
  <c r="X8" i="263"/>
  <c r="Z8" i="263" s="1"/>
  <c r="W8" i="263"/>
  <c r="V8" i="263"/>
  <c r="T8" i="263"/>
  <c r="U8" i="263" s="1"/>
  <c r="S8" i="263"/>
  <c r="R8" i="263"/>
  <c r="Q8" i="263"/>
  <c r="O8" i="263"/>
  <c r="N8" i="263"/>
  <c r="P8" i="263" s="1"/>
  <c r="F8" i="263" s="1"/>
  <c r="M8" i="263"/>
  <c r="L8" i="263"/>
  <c r="K8" i="263"/>
  <c r="AI7" i="263"/>
  <c r="AH7" i="263"/>
  <c r="AJ7" i="263" s="1"/>
  <c r="AG7" i="263"/>
  <c r="AE7" i="263"/>
  <c r="AD7" i="263"/>
  <c r="AC7" i="263"/>
  <c r="AB7" i="263"/>
  <c r="AA7" i="263"/>
  <c r="Y7" i="263"/>
  <c r="X7" i="263"/>
  <c r="Z7" i="263" s="1"/>
  <c r="W7" i="263"/>
  <c r="V7" i="263"/>
  <c r="T7" i="263"/>
  <c r="S7" i="263"/>
  <c r="R7" i="263"/>
  <c r="Q7" i="263"/>
  <c r="O7" i="263"/>
  <c r="N7" i="263"/>
  <c r="M7" i="263"/>
  <c r="L7" i="263"/>
  <c r="K7" i="263"/>
  <c r="AI6" i="263"/>
  <c r="AH6" i="263"/>
  <c r="AJ6" i="263" s="1"/>
  <c r="AG6" i="263"/>
  <c r="AE6" i="263"/>
  <c r="AD6" i="263"/>
  <c r="AC6" i="263"/>
  <c r="AB6" i="263"/>
  <c r="AA6" i="263"/>
  <c r="Y6" i="263"/>
  <c r="X6" i="263"/>
  <c r="W6" i="263"/>
  <c r="Z6" i="263" s="1"/>
  <c r="V6" i="263"/>
  <c r="T6" i="263"/>
  <c r="S6" i="263"/>
  <c r="R6" i="263"/>
  <c r="U6" i="263" s="1"/>
  <c r="Q6" i="263"/>
  <c r="O6" i="263"/>
  <c r="N6" i="263"/>
  <c r="M6" i="263"/>
  <c r="L6" i="263"/>
  <c r="K6" i="263"/>
  <c r="AI5" i="263"/>
  <c r="AH5" i="263"/>
  <c r="AG5" i="263"/>
  <c r="AE5" i="263"/>
  <c r="AD5" i="263"/>
  <c r="AC5" i="263"/>
  <c r="AF5" i="263" s="1"/>
  <c r="AB5" i="263"/>
  <c r="AA5" i="263"/>
  <c r="Y5" i="263"/>
  <c r="X5" i="263"/>
  <c r="W5" i="263"/>
  <c r="V5" i="263"/>
  <c r="T5" i="263"/>
  <c r="S5" i="263"/>
  <c r="U5" i="263" s="1"/>
  <c r="R5" i="263"/>
  <c r="Q5" i="263"/>
  <c r="O5" i="263"/>
  <c r="N5" i="263"/>
  <c r="M5" i="263"/>
  <c r="L5" i="263"/>
  <c r="K5" i="263"/>
  <c r="AI4" i="263"/>
  <c r="AH4" i="263"/>
  <c r="AJ4" i="263" s="1"/>
  <c r="AG4" i="263"/>
  <c r="AE4" i="263"/>
  <c r="AD4" i="263"/>
  <c r="AF4" i="263" s="1"/>
  <c r="AC4" i="263"/>
  <c r="AB4" i="263"/>
  <c r="AA4" i="263"/>
  <c r="Y4" i="263"/>
  <c r="X4" i="263"/>
  <c r="W4" i="263"/>
  <c r="V4" i="263"/>
  <c r="T4" i="263"/>
  <c r="U4" i="263" s="1"/>
  <c r="S4" i="263"/>
  <c r="R4" i="263"/>
  <c r="Q4" i="263"/>
  <c r="O4" i="263"/>
  <c r="N4" i="263"/>
  <c r="P4" i="263" s="1"/>
  <c r="F4" i="263" s="1"/>
  <c r="M4" i="263"/>
  <c r="L4" i="263"/>
  <c r="K4" i="263"/>
  <c r="E54" i="262"/>
  <c r="E55" i="262" s="1"/>
  <c r="D54" i="262"/>
  <c r="D55" i="262" s="1"/>
  <c r="C54" i="262"/>
  <c r="C55" i="262" s="1"/>
  <c r="G55" i="262" s="1"/>
  <c r="E47" i="262"/>
  <c r="D47" i="262"/>
  <c r="D49" i="262" s="1"/>
  <c r="AJ43" i="262"/>
  <c r="AI43" i="262"/>
  <c r="AH43" i="262"/>
  <c r="AG43" i="262"/>
  <c r="AF43" i="262"/>
  <c r="AE43" i="262"/>
  <c r="AD43" i="262"/>
  <c r="AC43" i="262"/>
  <c r="AB43" i="262"/>
  <c r="AA43" i="262"/>
  <c r="Z43" i="262"/>
  <c r="Y43" i="262"/>
  <c r="X43" i="262"/>
  <c r="W43" i="262"/>
  <c r="V43" i="262"/>
  <c r="U43" i="262"/>
  <c r="T43" i="262"/>
  <c r="S43" i="262"/>
  <c r="R43" i="262"/>
  <c r="Q43" i="262"/>
  <c r="P43" i="262"/>
  <c r="O43" i="262"/>
  <c r="N43" i="262"/>
  <c r="M43" i="262"/>
  <c r="L43" i="262"/>
  <c r="K43" i="262"/>
  <c r="F43" i="262"/>
  <c r="AJ42" i="262"/>
  <c r="AI42" i="262"/>
  <c r="AH42" i="262"/>
  <c r="AG42" i="262"/>
  <c r="AF42" i="262"/>
  <c r="AE42" i="262"/>
  <c r="AD42" i="262"/>
  <c r="AC42" i="262"/>
  <c r="AB42" i="262"/>
  <c r="AA42" i="262"/>
  <c r="Z42" i="262"/>
  <c r="Y42" i="262"/>
  <c r="X42" i="262"/>
  <c r="W42" i="262"/>
  <c r="V42" i="262"/>
  <c r="U42" i="262"/>
  <c r="T42" i="262"/>
  <c r="S42" i="262"/>
  <c r="R42" i="262"/>
  <c r="Q42" i="262"/>
  <c r="P42" i="262"/>
  <c r="O42" i="262"/>
  <c r="N42" i="262"/>
  <c r="M42" i="262"/>
  <c r="L42" i="262"/>
  <c r="K42" i="262"/>
  <c r="F42" i="262"/>
  <c r="AJ41" i="262"/>
  <c r="AI41" i="262"/>
  <c r="AH41" i="262"/>
  <c r="AG41" i="262"/>
  <c r="AF41" i="262"/>
  <c r="AE41" i="262"/>
  <c r="AD41" i="262"/>
  <c r="AC41" i="262"/>
  <c r="AB41" i="262"/>
  <c r="AA41" i="262"/>
  <c r="Z41" i="262"/>
  <c r="Y41" i="262"/>
  <c r="X41" i="262"/>
  <c r="W41" i="262"/>
  <c r="V41" i="262"/>
  <c r="U41" i="262"/>
  <c r="T41" i="262"/>
  <c r="S41" i="262"/>
  <c r="R41" i="262"/>
  <c r="Q41" i="262"/>
  <c r="P41" i="262"/>
  <c r="O41" i="262"/>
  <c r="N41" i="262"/>
  <c r="M41" i="262"/>
  <c r="L41" i="262"/>
  <c r="K41" i="262"/>
  <c r="F41" i="262"/>
  <c r="AJ40" i="262"/>
  <c r="AI40" i="262"/>
  <c r="AH40" i="262"/>
  <c r="AG40" i="262"/>
  <c r="AF40" i="262"/>
  <c r="AE40" i="262"/>
  <c r="AD40" i="262"/>
  <c r="AC40" i="262"/>
  <c r="AB40" i="262"/>
  <c r="AA40" i="262"/>
  <c r="Z40" i="262"/>
  <c r="Y40" i="262"/>
  <c r="X40" i="262"/>
  <c r="W40" i="262"/>
  <c r="V40" i="262"/>
  <c r="U40" i="262"/>
  <c r="T40" i="262"/>
  <c r="S40" i="262"/>
  <c r="R40" i="262"/>
  <c r="Q40" i="262"/>
  <c r="P40" i="262"/>
  <c r="O40" i="262"/>
  <c r="N40" i="262"/>
  <c r="M40" i="262"/>
  <c r="L40" i="262"/>
  <c r="K40" i="262"/>
  <c r="F40" i="262"/>
  <c r="AJ39" i="262"/>
  <c r="AI39" i="262"/>
  <c r="AH39" i="262"/>
  <c r="AG39" i="262"/>
  <c r="AF39" i="262"/>
  <c r="AE39" i="262"/>
  <c r="AD39" i="262"/>
  <c r="AC39" i="262"/>
  <c r="AB39" i="262"/>
  <c r="AA39" i="262"/>
  <c r="Z39" i="262"/>
  <c r="Y39" i="262"/>
  <c r="X39" i="262"/>
  <c r="W39" i="262"/>
  <c r="V39" i="262"/>
  <c r="U39" i="262"/>
  <c r="T39" i="262"/>
  <c r="S39" i="262"/>
  <c r="R39" i="262"/>
  <c r="Q39" i="262"/>
  <c r="P39" i="262"/>
  <c r="O39" i="262"/>
  <c r="N39" i="262"/>
  <c r="M39" i="262"/>
  <c r="L39" i="262"/>
  <c r="K39" i="262"/>
  <c r="F39" i="262"/>
  <c r="AJ38" i="262"/>
  <c r="AI38" i="262"/>
  <c r="AH38" i="262"/>
  <c r="AG38" i="262"/>
  <c r="AF38" i="262"/>
  <c r="AE38" i="262"/>
  <c r="AD38" i="262"/>
  <c r="AC38" i="262"/>
  <c r="AB38" i="262"/>
  <c r="AA38" i="262"/>
  <c r="Z38" i="262"/>
  <c r="Y38" i="262"/>
  <c r="X38" i="262"/>
  <c r="W38" i="262"/>
  <c r="V38" i="262"/>
  <c r="U38" i="262"/>
  <c r="T38" i="262"/>
  <c r="S38" i="262"/>
  <c r="R38" i="262"/>
  <c r="Q38" i="262"/>
  <c r="P38" i="262"/>
  <c r="O38" i="262"/>
  <c r="N38" i="262"/>
  <c r="M38" i="262"/>
  <c r="L38" i="262"/>
  <c r="K38" i="262"/>
  <c r="F38" i="262"/>
  <c r="AJ37" i="262"/>
  <c r="AI37" i="262"/>
  <c r="AH37" i="262"/>
  <c r="AG37" i="262"/>
  <c r="AF37" i="262"/>
  <c r="AE37" i="262"/>
  <c r="AD37" i="262"/>
  <c r="AC37" i="262"/>
  <c r="AB37" i="262"/>
  <c r="AA37" i="262"/>
  <c r="Z37" i="262"/>
  <c r="Y37" i="262"/>
  <c r="X37" i="262"/>
  <c r="W37" i="262"/>
  <c r="V37" i="262"/>
  <c r="U37" i="262"/>
  <c r="T37" i="262"/>
  <c r="S37" i="262"/>
  <c r="R37" i="262"/>
  <c r="Q37" i="262"/>
  <c r="P37" i="262"/>
  <c r="O37" i="262"/>
  <c r="N37" i="262"/>
  <c r="M37" i="262"/>
  <c r="L37" i="262"/>
  <c r="K37" i="262"/>
  <c r="F37" i="262"/>
  <c r="AJ36" i="262"/>
  <c r="AI36" i="262"/>
  <c r="AH36" i="262"/>
  <c r="AG36" i="262"/>
  <c r="AF36" i="262"/>
  <c r="AE36" i="262"/>
  <c r="AD36" i="262"/>
  <c r="AC36" i="262"/>
  <c r="AB36" i="262"/>
  <c r="AA36" i="262"/>
  <c r="Z36" i="262"/>
  <c r="Y36" i="262"/>
  <c r="X36" i="262"/>
  <c r="W36" i="262"/>
  <c r="V36" i="262"/>
  <c r="U36" i="262"/>
  <c r="T36" i="262"/>
  <c r="S36" i="262"/>
  <c r="R36" i="262"/>
  <c r="Q36" i="262"/>
  <c r="P36" i="262"/>
  <c r="O36" i="262"/>
  <c r="N36" i="262"/>
  <c r="M36" i="262"/>
  <c r="L36" i="262"/>
  <c r="K36" i="262"/>
  <c r="F36" i="262"/>
  <c r="AJ35" i="262"/>
  <c r="AI35" i="262"/>
  <c r="AH35" i="262"/>
  <c r="AG35" i="262"/>
  <c r="AF35" i="262"/>
  <c r="AE35" i="262"/>
  <c r="AD35" i="262"/>
  <c r="AC35" i="262"/>
  <c r="AB35" i="262"/>
  <c r="AA35" i="262"/>
  <c r="Z35" i="262"/>
  <c r="Y35" i="262"/>
  <c r="X35" i="262"/>
  <c r="W35" i="262"/>
  <c r="V35" i="262"/>
  <c r="U35" i="262"/>
  <c r="T35" i="262"/>
  <c r="S35" i="262"/>
  <c r="R35" i="262"/>
  <c r="Q35" i="262"/>
  <c r="P35" i="262"/>
  <c r="O35" i="262"/>
  <c r="N35" i="262"/>
  <c r="M35" i="262"/>
  <c r="L35" i="262"/>
  <c r="K35" i="262"/>
  <c r="F35" i="262"/>
  <c r="AJ34" i="262"/>
  <c r="AI34" i="262"/>
  <c r="AH34" i="262"/>
  <c r="AG34" i="262"/>
  <c r="AF34" i="262"/>
  <c r="AE34" i="262"/>
  <c r="AD34" i="262"/>
  <c r="AC34" i="262"/>
  <c r="AB34" i="262"/>
  <c r="AA34" i="262"/>
  <c r="Z34" i="262"/>
  <c r="Y34" i="262"/>
  <c r="X34" i="262"/>
  <c r="W34" i="262"/>
  <c r="V34" i="262"/>
  <c r="U34" i="262"/>
  <c r="T34" i="262"/>
  <c r="S34" i="262"/>
  <c r="R34" i="262"/>
  <c r="Q34" i="262"/>
  <c r="P34" i="262"/>
  <c r="O34" i="262"/>
  <c r="N34" i="262"/>
  <c r="M34" i="262"/>
  <c r="L34" i="262"/>
  <c r="K34" i="262"/>
  <c r="F34" i="262"/>
  <c r="AJ33" i="262"/>
  <c r="AI33" i="262"/>
  <c r="AH33" i="262"/>
  <c r="AG33" i="262"/>
  <c r="AF33" i="262"/>
  <c r="AE33" i="262"/>
  <c r="AD33" i="262"/>
  <c r="AC33" i="262"/>
  <c r="AB33" i="262"/>
  <c r="AA33" i="262"/>
  <c r="Z33" i="262"/>
  <c r="Y33" i="262"/>
  <c r="X33" i="262"/>
  <c r="W33" i="262"/>
  <c r="V33" i="262"/>
  <c r="U33" i="262"/>
  <c r="T33" i="262"/>
  <c r="S33" i="262"/>
  <c r="R33" i="262"/>
  <c r="Q33" i="262"/>
  <c r="P33" i="262"/>
  <c r="O33" i="262"/>
  <c r="N33" i="262"/>
  <c r="M33" i="262"/>
  <c r="L33" i="262"/>
  <c r="K33" i="262"/>
  <c r="F33" i="262"/>
  <c r="AJ32" i="262"/>
  <c r="AI32" i="262"/>
  <c r="AH32" i="262"/>
  <c r="AG32" i="262"/>
  <c r="AF32" i="262"/>
  <c r="AE32" i="262"/>
  <c r="AD32" i="262"/>
  <c r="AC32" i="262"/>
  <c r="AB32" i="262"/>
  <c r="AA32" i="262"/>
  <c r="Z32" i="262"/>
  <c r="Y32" i="262"/>
  <c r="X32" i="262"/>
  <c r="W32" i="262"/>
  <c r="V32" i="262"/>
  <c r="U32" i="262"/>
  <c r="T32" i="262"/>
  <c r="S32" i="262"/>
  <c r="R32" i="262"/>
  <c r="Q32" i="262"/>
  <c r="P32" i="262"/>
  <c r="O32" i="262"/>
  <c r="N32" i="262"/>
  <c r="M32" i="262"/>
  <c r="L32" i="262"/>
  <c r="K32" i="262"/>
  <c r="F32" i="262"/>
  <c r="AJ31" i="262"/>
  <c r="AI31" i="262"/>
  <c r="AH31" i="262"/>
  <c r="AG31" i="262"/>
  <c r="AF31" i="262"/>
  <c r="AE31" i="262"/>
  <c r="AD31" i="262"/>
  <c r="AC31" i="262"/>
  <c r="AB31" i="262"/>
  <c r="AA31" i="262"/>
  <c r="Z31" i="262"/>
  <c r="Y31" i="262"/>
  <c r="X31" i="262"/>
  <c r="W31" i="262"/>
  <c r="V31" i="262"/>
  <c r="U31" i="262"/>
  <c r="T31" i="262"/>
  <c r="S31" i="262"/>
  <c r="R31" i="262"/>
  <c r="Q31" i="262"/>
  <c r="P31" i="262"/>
  <c r="O31" i="262"/>
  <c r="N31" i="262"/>
  <c r="M31" i="262"/>
  <c r="L31" i="262"/>
  <c r="K31" i="262"/>
  <c r="F31" i="262"/>
  <c r="AJ30" i="262"/>
  <c r="AI30" i="262"/>
  <c r="AH30" i="262"/>
  <c r="AG30" i="262"/>
  <c r="AF30" i="262"/>
  <c r="AE30" i="262"/>
  <c r="AD30" i="262"/>
  <c r="AC30" i="262"/>
  <c r="AB30" i="262"/>
  <c r="AA30" i="262"/>
  <c r="Z30" i="262"/>
  <c r="Y30" i="262"/>
  <c r="X30" i="262"/>
  <c r="W30" i="262"/>
  <c r="V30" i="262"/>
  <c r="U30" i="262"/>
  <c r="T30" i="262"/>
  <c r="S30" i="262"/>
  <c r="R30" i="262"/>
  <c r="Q30" i="262"/>
  <c r="P30" i="262"/>
  <c r="O30" i="262"/>
  <c r="N30" i="262"/>
  <c r="M30" i="262"/>
  <c r="L30" i="262"/>
  <c r="K30" i="262"/>
  <c r="F30" i="262"/>
  <c r="AJ29" i="262"/>
  <c r="AI29" i="262"/>
  <c r="AH29" i="262"/>
  <c r="AG29" i="262"/>
  <c r="AF29" i="262"/>
  <c r="AE29" i="262"/>
  <c r="AD29" i="262"/>
  <c r="AC29" i="262"/>
  <c r="AB29" i="262"/>
  <c r="AA29" i="262"/>
  <c r="Z29" i="262"/>
  <c r="Y29" i="262"/>
  <c r="X29" i="262"/>
  <c r="W29" i="262"/>
  <c r="V29" i="262"/>
  <c r="U29" i="262"/>
  <c r="T29" i="262"/>
  <c r="S29" i="262"/>
  <c r="R29" i="262"/>
  <c r="Q29" i="262"/>
  <c r="P29" i="262"/>
  <c r="O29" i="262"/>
  <c r="N29" i="262"/>
  <c r="M29" i="262"/>
  <c r="L29" i="262"/>
  <c r="K29" i="262"/>
  <c r="F29" i="262"/>
  <c r="AJ28" i="262"/>
  <c r="AI28" i="262"/>
  <c r="AH28" i="262"/>
  <c r="AG28" i="262"/>
  <c r="AF28" i="262"/>
  <c r="AE28" i="262"/>
  <c r="AD28" i="262"/>
  <c r="AC28" i="262"/>
  <c r="AB28" i="262"/>
  <c r="AA28" i="262"/>
  <c r="Z28" i="262"/>
  <c r="Y28" i="262"/>
  <c r="X28" i="262"/>
  <c r="W28" i="262"/>
  <c r="V28" i="262"/>
  <c r="U28" i="262"/>
  <c r="T28" i="262"/>
  <c r="S28" i="262"/>
  <c r="R28" i="262"/>
  <c r="Q28" i="262"/>
  <c r="P28" i="262"/>
  <c r="O28" i="262"/>
  <c r="N28" i="262"/>
  <c r="M28" i="262"/>
  <c r="L28" i="262"/>
  <c r="K28" i="262"/>
  <c r="F28" i="262"/>
  <c r="AJ27" i="262"/>
  <c r="AI27" i="262"/>
  <c r="AH27" i="262"/>
  <c r="AG27" i="262"/>
  <c r="AF27" i="262"/>
  <c r="AE27" i="262"/>
  <c r="AD27" i="262"/>
  <c r="AC27" i="262"/>
  <c r="AB27" i="262"/>
  <c r="AA27" i="262"/>
  <c r="Z27" i="262"/>
  <c r="Y27" i="262"/>
  <c r="X27" i="262"/>
  <c r="W27" i="262"/>
  <c r="V27" i="262"/>
  <c r="U27" i="262"/>
  <c r="T27" i="262"/>
  <c r="S27" i="262"/>
  <c r="R27" i="262"/>
  <c r="Q27" i="262"/>
  <c r="P27" i="262"/>
  <c r="O27" i="262"/>
  <c r="N27" i="262"/>
  <c r="M27" i="262"/>
  <c r="L27" i="262"/>
  <c r="K27" i="262"/>
  <c r="F27" i="262"/>
  <c r="AJ26" i="262"/>
  <c r="AI26" i="262"/>
  <c r="AH26" i="262"/>
  <c r="AG26" i="262"/>
  <c r="AF26" i="262"/>
  <c r="AE26" i="262"/>
  <c r="AD26" i="262"/>
  <c r="AC26" i="262"/>
  <c r="AB26" i="262"/>
  <c r="AA26" i="262"/>
  <c r="Z26" i="262"/>
  <c r="Y26" i="262"/>
  <c r="X26" i="262"/>
  <c r="W26" i="262"/>
  <c r="V26" i="262"/>
  <c r="U26" i="262"/>
  <c r="T26" i="262"/>
  <c r="S26" i="262"/>
  <c r="R26" i="262"/>
  <c r="Q26" i="262"/>
  <c r="P26" i="262"/>
  <c r="O26" i="262"/>
  <c r="N26" i="262"/>
  <c r="M26" i="262"/>
  <c r="L26" i="262"/>
  <c r="K26" i="262"/>
  <c r="F26" i="262"/>
  <c r="AJ25" i="262"/>
  <c r="AI25" i="262"/>
  <c r="AH25" i="262"/>
  <c r="AG25" i="262"/>
  <c r="AF25" i="262"/>
  <c r="AE25" i="262"/>
  <c r="AD25" i="262"/>
  <c r="AC25" i="262"/>
  <c r="AB25" i="262"/>
  <c r="AA25" i="262"/>
  <c r="Z25" i="262"/>
  <c r="Y25" i="262"/>
  <c r="X25" i="262"/>
  <c r="W25" i="262"/>
  <c r="V25" i="262"/>
  <c r="U25" i="262"/>
  <c r="T25" i="262"/>
  <c r="S25" i="262"/>
  <c r="R25" i="262"/>
  <c r="Q25" i="262"/>
  <c r="P25" i="262"/>
  <c r="O25" i="262"/>
  <c r="N25" i="262"/>
  <c r="M25" i="262"/>
  <c r="L25" i="262"/>
  <c r="K25" i="262"/>
  <c r="F25" i="262"/>
  <c r="AJ24" i="262"/>
  <c r="AI24" i="262"/>
  <c r="AH24" i="262"/>
  <c r="AG24" i="262"/>
  <c r="AF24" i="262"/>
  <c r="AE24" i="262"/>
  <c r="AD24" i="262"/>
  <c r="AC24" i="262"/>
  <c r="AB24" i="262"/>
  <c r="AA24" i="262"/>
  <c r="Z24" i="262"/>
  <c r="Y24" i="262"/>
  <c r="X24" i="262"/>
  <c r="W24" i="262"/>
  <c r="V24" i="262"/>
  <c r="U24" i="262"/>
  <c r="T24" i="262"/>
  <c r="S24" i="262"/>
  <c r="R24" i="262"/>
  <c r="Q24" i="262"/>
  <c r="P24" i="262"/>
  <c r="O24" i="262"/>
  <c r="N24" i="262"/>
  <c r="M24" i="262"/>
  <c r="L24" i="262"/>
  <c r="K24" i="262"/>
  <c r="F24" i="262"/>
  <c r="AJ23" i="262"/>
  <c r="AI23" i="262"/>
  <c r="AH23" i="262"/>
  <c r="AG23" i="262"/>
  <c r="AF23" i="262"/>
  <c r="AE23" i="262"/>
  <c r="AD23" i="262"/>
  <c r="AC23" i="262"/>
  <c r="AB23" i="262"/>
  <c r="AA23" i="262"/>
  <c r="Z23" i="262"/>
  <c r="Y23" i="262"/>
  <c r="X23" i="262"/>
  <c r="W23" i="262"/>
  <c r="V23" i="262"/>
  <c r="U23" i="262"/>
  <c r="T23" i="262"/>
  <c r="S23" i="262"/>
  <c r="R23" i="262"/>
  <c r="Q23" i="262"/>
  <c r="P23" i="262"/>
  <c r="O23" i="262"/>
  <c r="N23" i="262"/>
  <c r="M23" i="262"/>
  <c r="L23" i="262"/>
  <c r="K23" i="262"/>
  <c r="F23" i="262"/>
  <c r="AJ22" i="262"/>
  <c r="AI22" i="262"/>
  <c r="AH22" i="262"/>
  <c r="AG22" i="262"/>
  <c r="AF22" i="262"/>
  <c r="AE22" i="262"/>
  <c r="AD22" i="262"/>
  <c r="AC22" i="262"/>
  <c r="AB22" i="262"/>
  <c r="AA22" i="262"/>
  <c r="Z22" i="262"/>
  <c r="Y22" i="262"/>
  <c r="X22" i="262"/>
  <c r="W22" i="262"/>
  <c r="V22" i="262"/>
  <c r="U22" i="262"/>
  <c r="T22" i="262"/>
  <c r="S22" i="262"/>
  <c r="R22" i="262"/>
  <c r="Q22" i="262"/>
  <c r="P22" i="262"/>
  <c r="O22" i="262"/>
  <c r="N22" i="262"/>
  <c r="M22" i="262"/>
  <c r="L22" i="262"/>
  <c r="K22" i="262"/>
  <c r="F22" i="262"/>
  <c r="AJ21" i="262"/>
  <c r="AI21" i="262"/>
  <c r="AH21" i="262"/>
  <c r="AG21" i="262"/>
  <c r="AF21" i="262"/>
  <c r="AE21" i="262"/>
  <c r="AD21" i="262"/>
  <c r="AC21" i="262"/>
  <c r="AB21" i="262"/>
  <c r="AA21" i="262"/>
  <c r="Z21" i="262"/>
  <c r="Y21" i="262"/>
  <c r="X21" i="262"/>
  <c r="W21" i="262"/>
  <c r="V21" i="262"/>
  <c r="U21" i="262"/>
  <c r="T21" i="262"/>
  <c r="S21" i="262"/>
  <c r="R21" i="262"/>
  <c r="Q21" i="262"/>
  <c r="P21" i="262"/>
  <c r="O21" i="262"/>
  <c r="N21" i="262"/>
  <c r="M21" i="262"/>
  <c r="L21" i="262"/>
  <c r="K21" i="262"/>
  <c r="F21" i="262"/>
  <c r="AJ20" i="262"/>
  <c r="AI20" i="262"/>
  <c r="AH20" i="262"/>
  <c r="AG20" i="262"/>
  <c r="AF20" i="262"/>
  <c r="AE20" i="262"/>
  <c r="AD20" i="262"/>
  <c r="AC20" i="262"/>
  <c r="AB20" i="262"/>
  <c r="AA20" i="262"/>
  <c r="Z20" i="262"/>
  <c r="Y20" i="262"/>
  <c r="X20" i="262"/>
  <c r="W20" i="262"/>
  <c r="V20" i="262"/>
  <c r="U20" i="262"/>
  <c r="T20" i="262"/>
  <c r="S20" i="262"/>
  <c r="R20" i="262"/>
  <c r="Q20" i="262"/>
  <c r="P20" i="262"/>
  <c r="O20" i="262"/>
  <c r="N20" i="262"/>
  <c r="M20" i="262"/>
  <c r="L20" i="262"/>
  <c r="K20" i="262"/>
  <c r="F20" i="262"/>
  <c r="AJ19" i="262"/>
  <c r="AI19" i="262"/>
  <c r="AH19" i="262"/>
  <c r="AG19" i="262"/>
  <c r="AF19" i="262"/>
  <c r="AE19" i="262"/>
  <c r="AD19" i="262"/>
  <c r="AC19" i="262"/>
  <c r="AB19" i="262"/>
  <c r="AA19" i="262"/>
  <c r="Z19" i="262"/>
  <c r="Y19" i="262"/>
  <c r="X19" i="262"/>
  <c r="W19" i="262"/>
  <c r="V19" i="262"/>
  <c r="U19" i="262"/>
  <c r="T19" i="262"/>
  <c r="S19" i="262"/>
  <c r="R19" i="262"/>
  <c r="Q19" i="262"/>
  <c r="P19" i="262"/>
  <c r="O19" i="262"/>
  <c r="N19" i="262"/>
  <c r="M19" i="262"/>
  <c r="L19" i="262"/>
  <c r="K19" i="262"/>
  <c r="F19" i="262"/>
  <c r="AJ18" i="262"/>
  <c r="AI18" i="262"/>
  <c r="AH18" i="262"/>
  <c r="AG18" i="262"/>
  <c r="AF18" i="262"/>
  <c r="AE18" i="262"/>
  <c r="AD18" i="262"/>
  <c r="AC18" i="262"/>
  <c r="AB18" i="262"/>
  <c r="AA18" i="262"/>
  <c r="Z18" i="262"/>
  <c r="Y18" i="262"/>
  <c r="X18" i="262"/>
  <c r="W18" i="262"/>
  <c r="V18" i="262"/>
  <c r="U18" i="262"/>
  <c r="T18" i="262"/>
  <c r="S18" i="262"/>
  <c r="R18" i="262"/>
  <c r="Q18" i="262"/>
  <c r="P18" i="262"/>
  <c r="O18" i="262"/>
  <c r="N18" i="262"/>
  <c r="M18" i="262"/>
  <c r="L18" i="262"/>
  <c r="K18" i="262"/>
  <c r="F18" i="262"/>
  <c r="AI17" i="262"/>
  <c r="AH17" i="262"/>
  <c r="AJ17" i="262" s="1"/>
  <c r="AG17" i="262"/>
  <c r="AE17" i="262"/>
  <c r="AD17" i="262"/>
  <c r="AC17" i="262"/>
  <c r="AF17" i="262" s="1"/>
  <c r="AB17" i="262"/>
  <c r="AA17" i="262"/>
  <c r="Y17" i="262"/>
  <c r="X17" i="262"/>
  <c r="Z17" i="262" s="1"/>
  <c r="W17" i="262"/>
  <c r="V17" i="262"/>
  <c r="U17" i="262"/>
  <c r="T17" i="262"/>
  <c r="S17" i="262"/>
  <c r="R17" i="262"/>
  <c r="Q17" i="262"/>
  <c r="O17" i="262"/>
  <c r="N17" i="262"/>
  <c r="M17" i="262"/>
  <c r="P17" i="262" s="1"/>
  <c r="L17" i="262"/>
  <c r="K17" i="262"/>
  <c r="AI16" i="262"/>
  <c r="AH16" i="262"/>
  <c r="AJ16" i="262" s="1"/>
  <c r="AG16" i="262"/>
  <c r="AE16" i="262"/>
  <c r="AD16" i="262"/>
  <c r="AC16" i="262"/>
  <c r="AB16" i="262"/>
  <c r="AF16" i="262" s="1"/>
  <c r="AA16" i="262"/>
  <c r="Y16" i="262"/>
  <c r="X16" i="262"/>
  <c r="W16" i="262"/>
  <c r="V16" i="262"/>
  <c r="T16" i="262"/>
  <c r="S16" i="262"/>
  <c r="U16" i="262" s="1"/>
  <c r="R16" i="262"/>
  <c r="Q16" i="262"/>
  <c r="O16" i="262"/>
  <c r="N16" i="262"/>
  <c r="M16" i="262"/>
  <c r="L16" i="262"/>
  <c r="K16" i="262"/>
  <c r="AI15" i="262"/>
  <c r="AH15" i="262"/>
  <c r="AJ15" i="262" s="1"/>
  <c r="AG15" i="262"/>
  <c r="AE15" i="262"/>
  <c r="AD15" i="262"/>
  <c r="AC15" i="262"/>
  <c r="AB15" i="262"/>
  <c r="AA15" i="262"/>
  <c r="Y15" i="262"/>
  <c r="X15" i="262"/>
  <c r="W15" i="262"/>
  <c r="Z15" i="262" s="1"/>
  <c r="V15" i="262"/>
  <c r="T15" i="262"/>
  <c r="S15" i="262"/>
  <c r="R15" i="262"/>
  <c r="Q15" i="262"/>
  <c r="O15" i="262"/>
  <c r="N15" i="262"/>
  <c r="M15" i="262"/>
  <c r="L15" i="262"/>
  <c r="K15" i="262"/>
  <c r="AI14" i="262"/>
  <c r="AH14" i="262"/>
  <c r="AJ14" i="262" s="1"/>
  <c r="AG14" i="262"/>
  <c r="AE14" i="262"/>
  <c r="AD14" i="262"/>
  <c r="AC14" i="262"/>
  <c r="AB14" i="262"/>
  <c r="AA14" i="262"/>
  <c r="Y14" i="262"/>
  <c r="X14" i="262"/>
  <c r="W14" i="262"/>
  <c r="V14" i="262"/>
  <c r="T14" i="262"/>
  <c r="S14" i="262"/>
  <c r="R14" i="262"/>
  <c r="Q14" i="262"/>
  <c r="O14" i="262"/>
  <c r="N14" i="262"/>
  <c r="M14" i="262"/>
  <c r="L14" i="262"/>
  <c r="P14" i="262" s="1"/>
  <c r="K14" i="262"/>
  <c r="AI13" i="262"/>
  <c r="AH13" i="262"/>
  <c r="AJ13" i="262" s="1"/>
  <c r="AG13" i="262"/>
  <c r="AE13" i="262"/>
  <c r="AD13" i="262"/>
  <c r="AC13" i="262"/>
  <c r="AB13" i="262"/>
  <c r="AA13" i="262"/>
  <c r="Y13" i="262"/>
  <c r="X13" i="262"/>
  <c r="W13" i="262"/>
  <c r="V13" i="262"/>
  <c r="T13" i="262"/>
  <c r="S13" i="262"/>
  <c r="R13" i="262"/>
  <c r="Q13" i="262"/>
  <c r="O13" i="262"/>
  <c r="N13" i="262"/>
  <c r="M13" i="262"/>
  <c r="L13" i="262"/>
  <c r="K13" i="262"/>
  <c r="AI12" i="262"/>
  <c r="AH12" i="262"/>
  <c r="AJ12" i="262" s="1"/>
  <c r="AG12" i="262"/>
  <c r="AE12" i="262"/>
  <c r="AD12" i="262"/>
  <c r="AC12" i="262"/>
  <c r="AB12" i="262"/>
  <c r="AA12" i="262"/>
  <c r="Y12" i="262"/>
  <c r="X12" i="262"/>
  <c r="Z12" i="262" s="1"/>
  <c r="W12" i="262"/>
  <c r="V12" i="262"/>
  <c r="T12" i="262"/>
  <c r="S12" i="262"/>
  <c r="R12" i="262"/>
  <c r="Q12" i="262"/>
  <c r="O12" i="262"/>
  <c r="N12" i="262"/>
  <c r="M12" i="262"/>
  <c r="L12" i="262"/>
  <c r="K12" i="262"/>
  <c r="AI11" i="262"/>
  <c r="AH11" i="262"/>
  <c r="AJ11" i="262" s="1"/>
  <c r="AG11" i="262"/>
  <c r="AE11" i="262"/>
  <c r="AD11" i="262"/>
  <c r="AC11" i="262"/>
  <c r="AB11" i="262"/>
  <c r="AA11" i="262"/>
  <c r="Y11" i="262"/>
  <c r="X11" i="262"/>
  <c r="W11" i="262"/>
  <c r="V11" i="262"/>
  <c r="T11" i="262"/>
  <c r="S11" i="262"/>
  <c r="R11" i="262"/>
  <c r="U11" i="262" s="1"/>
  <c r="Q11" i="262"/>
  <c r="O11" i="262"/>
  <c r="N11" i="262"/>
  <c r="M11" i="262"/>
  <c r="L11" i="262"/>
  <c r="K11" i="262"/>
  <c r="AI10" i="262"/>
  <c r="AH10" i="262"/>
  <c r="AG10" i="262"/>
  <c r="AE10" i="262"/>
  <c r="AD10" i="262"/>
  <c r="AC10" i="262"/>
  <c r="AB10" i="262"/>
  <c r="AA10" i="262"/>
  <c r="Y10" i="262"/>
  <c r="X10" i="262"/>
  <c r="W10" i="262"/>
  <c r="V10" i="262"/>
  <c r="T10" i="262"/>
  <c r="S10" i="262"/>
  <c r="R10" i="262"/>
  <c r="Q10" i="262"/>
  <c r="O10" i="262"/>
  <c r="N10" i="262"/>
  <c r="M10" i="262"/>
  <c r="L10" i="262"/>
  <c r="K10" i="262"/>
  <c r="AI9" i="262"/>
  <c r="AH9" i="262"/>
  <c r="AJ9" i="262" s="1"/>
  <c r="AG9" i="262"/>
  <c r="AE9" i="262"/>
  <c r="AD9" i="262"/>
  <c r="AC9" i="262"/>
  <c r="AF9" i="262" s="1"/>
  <c r="AB9" i="262"/>
  <c r="AA9" i="262"/>
  <c r="Y9" i="262"/>
  <c r="X9" i="262"/>
  <c r="W9" i="262"/>
  <c r="V9" i="262"/>
  <c r="T9" i="262"/>
  <c r="S9" i="262"/>
  <c r="U9" i="262" s="1"/>
  <c r="R9" i="262"/>
  <c r="Q9" i="262"/>
  <c r="O9" i="262"/>
  <c r="N9" i="262"/>
  <c r="M9" i="262"/>
  <c r="L9" i="262"/>
  <c r="K9" i="262"/>
  <c r="AI8" i="262"/>
  <c r="AH8" i="262"/>
  <c r="AJ8" i="262" s="1"/>
  <c r="AG8" i="262"/>
  <c r="AE8" i="262"/>
  <c r="AD8" i="262"/>
  <c r="AC8" i="262"/>
  <c r="AB8" i="262"/>
  <c r="AA8" i="262"/>
  <c r="Y8" i="262"/>
  <c r="X8" i="262"/>
  <c r="W8" i="262"/>
  <c r="V8" i="262"/>
  <c r="T8" i="262"/>
  <c r="S8" i="262"/>
  <c r="R8" i="262"/>
  <c r="Q8" i="262"/>
  <c r="O8" i="262"/>
  <c r="N8" i="262"/>
  <c r="M8" i="262"/>
  <c r="P8" i="262" s="1"/>
  <c r="F8" i="262" s="1"/>
  <c r="L8" i="262"/>
  <c r="K8" i="262"/>
  <c r="AI7" i="262"/>
  <c r="AH7" i="262"/>
  <c r="AJ7" i="262" s="1"/>
  <c r="AG7" i="262"/>
  <c r="AE7" i="262"/>
  <c r="AD7" i="262"/>
  <c r="AC7" i="262"/>
  <c r="AB7" i="262"/>
  <c r="AA7" i="262"/>
  <c r="Y7" i="262"/>
  <c r="X7" i="262"/>
  <c r="W7" i="262"/>
  <c r="V7" i="262"/>
  <c r="T7" i="262"/>
  <c r="S7" i="262"/>
  <c r="R7" i="262"/>
  <c r="Q7" i="262"/>
  <c r="O7" i="262"/>
  <c r="N7" i="262"/>
  <c r="M7" i="262"/>
  <c r="L7" i="262"/>
  <c r="K7" i="262"/>
  <c r="AI6" i="262"/>
  <c r="AH6" i="262"/>
  <c r="AJ6" i="262" s="1"/>
  <c r="AG6" i="262"/>
  <c r="AE6" i="262"/>
  <c r="AD6" i="262"/>
  <c r="AC6" i="262"/>
  <c r="AB6" i="262"/>
  <c r="AA6" i="262"/>
  <c r="Y6" i="262"/>
  <c r="X6" i="262"/>
  <c r="W6" i="262"/>
  <c r="V6" i="262"/>
  <c r="T6" i="262"/>
  <c r="S6" i="262"/>
  <c r="R6" i="262"/>
  <c r="Q6" i="262"/>
  <c r="O6" i="262"/>
  <c r="N6" i="262"/>
  <c r="M6" i="262"/>
  <c r="L6" i="262"/>
  <c r="K6" i="262"/>
  <c r="AI5" i="262"/>
  <c r="AH5" i="262"/>
  <c r="AJ5" i="262" s="1"/>
  <c r="AG5" i="262"/>
  <c r="AE5" i="262"/>
  <c r="AD5" i="262"/>
  <c r="AC5" i="262"/>
  <c r="AB5" i="262"/>
  <c r="AA5" i="262"/>
  <c r="Y5" i="262"/>
  <c r="X5" i="262"/>
  <c r="Z5" i="262" s="1"/>
  <c r="W5" i="262"/>
  <c r="V5" i="262"/>
  <c r="T5" i="262"/>
  <c r="S5" i="262"/>
  <c r="R5" i="262"/>
  <c r="Q5" i="262"/>
  <c r="O5" i="262"/>
  <c r="N5" i="262"/>
  <c r="M5" i="262"/>
  <c r="L5" i="262"/>
  <c r="K5" i="262"/>
  <c r="AI4" i="262"/>
  <c r="AH4" i="262"/>
  <c r="AJ4" i="262" s="1"/>
  <c r="AG4" i="262"/>
  <c r="AE4" i="262"/>
  <c r="AD4" i="262"/>
  <c r="AC4" i="262"/>
  <c r="AB4" i="262"/>
  <c r="AA4" i="262"/>
  <c r="Y4" i="262"/>
  <c r="X4" i="262"/>
  <c r="Z4" i="262" s="1"/>
  <c r="W4" i="262"/>
  <c r="V4" i="262"/>
  <c r="T4" i="262"/>
  <c r="U4" i="262" s="1"/>
  <c r="S4" i="262"/>
  <c r="R4" i="262"/>
  <c r="Q4" i="262"/>
  <c r="O4" i="262"/>
  <c r="N4" i="262"/>
  <c r="P4" i="262" s="1"/>
  <c r="F4" i="262" s="1"/>
  <c r="M4" i="262"/>
  <c r="L4" i="262"/>
  <c r="K4" i="262"/>
  <c r="D57" i="261"/>
  <c r="E54" i="261"/>
  <c r="E55" i="261" s="1"/>
  <c r="D54" i="261"/>
  <c r="D56" i="261" s="1"/>
  <c r="C54" i="261"/>
  <c r="C55" i="261" s="1"/>
  <c r="G55" i="261" s="1"/>
  <c r="D50" i="261"/>
  <c r="E47" i="261"/>
  <c r="E49" i="261" s="1"/>
  <c r="D47" i="261"/>
  <c r="D49" i="261" s="1"/>
  <c r="AJ43" i="261"/>
  <c r="AI43" i="261"/>
  <c r="AH43" i="261"/>
  <c r="AG43" i="261"/>
  <c r="AF43" i="261"/>
  <c r="AE43" i="261"/>
  <c r="AD43" i="261"/>
  <c r="AC43" i="261"/>
  <c r="AB43" i="261"/>
  <c r="AA43" i="261"/>
  <c r="Z43" i="261"/>
  <c r="Y43" i="261"/>
  <c r="X43" i="261"/>
  <c r="W43" i="261"/>
  <c r="V43" i="261"/>
  <c r="U43" i="261"/>
  <c r="T43" i="261"/>
  <c r="S43" i="261"/>
  <c r="R43" i="261"/>
  <c r="Q43" i="261"/>
  <c r="P43" i="261"/>
  <c r="O43" i="261"/>
  <c r="N43" i="261"/>
  <c r="M43" i="261"/>
  <c r="L43" i="261"/>
  <c r="K43" i="261"/>
  <c r="F43" i="261"/>
  <c r="AJ42" i="261"/>
  <c r="AI42" i="261"/>
  <c r="AH42" i="261"/>
  <c r="AG42" i="261"/>
  <c r="AF42" i="261"/>
  <c r="AE42" i="261"/>
  <c r="AD42" i="261"/>
  <c r="AC42" i="261"/>
  <c r="AB42" i="261"/>
  <c r="AA42" i="261"/>
  <c r="Z42" i="261"/>
  <c r="Y42" i="261"/>
  <c r="X42" i="261"/>
  <c r="W42" i="261"/>
  <c r="V42" i="261"/>
  <c r="U42" i="261"/>
  <c r="T42" i="261"/>
  <c r="S42" i="261"/>
  <c r="R42" i="261"/>
  <c r="Q42" i="261"/>
  <c r="P42" i="261"/>
  <c r="O42" i="261"/>
  <c r="N42" i="261"/>
  <c r="M42" i="261"/>
  <c r="L42" i="261"/>
  <c r="K42" i="261"/>
  <c r="F42" i="261"/>
  <c r="AJ41" i="261"/>
  <c r="AI41" i="261"/>
  <c r="AH41" i="261"/>
  <c r="AG41" i="261"/>
  <c r="AF41" i="261"/>
  <c r="AE41" i="261"/>
  <c r="AD41" i="261"/>
  <c r="AC41" i="261"/>
  <c r="AB41" i="261"/>
  <c r="AA41" i="261"/>
  <c r="Z41" i="261"/>
  <c r="Y41" i="261"/>
  <c r="X41" i="261"/>
  <c r="W41" i="261"/>
  <c r="V41" i="261"/>
  <c r="U41" i="261"/>
  <c r="T41" i="261"/>
  <c r="S41" i="261"/>
  <c r="R41" i="261"/>
  <c r="Q41" i="261"/>
  <c r="P41" i="261"/>
  <c r="O41" i="261"/>
  <c r="N41" i="261"/>
  <c r="M41" i="261"/>
  <c r="L41" i="261"/>
  <c r="K41" i="261"/>
  <c r="F41" i="261"/>
  <c r="AJ40" i="261"/>
  <c r="AI40" i="261"/>
  <c r="AH40" i="261"/>
  <c r="AG40" i="261"/>
  <c r="AF40" i="261"/>
  <c r="AE40" i="261"/>
  <c r="AD40" i="261"/>
  <c r="AC40" i="261"/>
  <c r="AB40" i="261"/>
  <c r="AA40" i="261"/>
  <c r="Z40" i="261"/>
  <c r="Y40" i="261"/>
  <c r="X40" i="261"/>
  <c r="W40" i="261"/>
  <c r="V40" i="261"/>
  <c r="U40" i="261"/>
  <c r="T40" i="261"/>
  <c r="S40" i="261"/>
  <c r="R40" i="261"/>
  <c r="Q40" i="261"/>
  <c r="P40" i="261"/>
  <c r="O40" i="261"/>
  <c r="N40" i="261"/>
  <c r="M40" i="261"/>
  <c r="L40" i="261"/>
  <c r="K40" i="261"/>
  <c r="F40" i="261"/>
  <c r="AJ39" i="261"/>
  <c r="AI39" i="261"/>
  <c r="AH39" i="261"/>
  <c r="AG39" i="261"/>
  <c r="AF39" i="261"/>
  <c r="AE39" i="261"/>
  <c r="AD39" i="261"/>
  <c r="AC39" i="261"/>
  <c r="AB39" i="261"/>
  <c r="AA39" i="261"/>
  <c r="Z39" i="261"/>
  <c r="Y39" i="261"/>
  <c r="X39" i="261"/>
  <c r="W39" i="261"/>
  <c r="V39" i="261"/>
  <c r="U39" i="261"/>
  <c r="T39" i="261"/>
  <c r="S39" i="261"/>
  <c r="R39" i="261"/>
  <c r="Q39" i="261"/>
  <c r="P39" i="261"/>
  <c r="O39" i="261"/>
  <c r="N39" i="261"/>
  <c r="M39" i="261"/>
  <c r="L39" i="261"/>
  <c r="K39" i="261"/>
  <c r="F39" i="261"/>
  <c r="AJ38" i="261"/>
  <c r="AI38" i="261"/>
  <c r="AH38" i="261"/>
  <c r="AG38" i="261"/>
  <c r="AF38" i="261"/>
  <c r="AE38" i="261"/>
  <c r="AD38" i="261"/>
  <c r="AC38" i="261"/>
  <c r="AB38" i="261"/>
  <c r="AA38" i="261"/>
  <c r="Z38" i="261"/>
  <c r="Y38" i="261"/>
  <c r="X38" i="261"/>
  <c r="W38" i="261"/>
  <c r="V38" i="261"/>
  <c r="U38" i="261"/>
  <c r="T38" i="261"/>
  <c r="S38" i="261"/>
  <c r="R38" i="261"/>
  <c r="Q38" i="261"/>
  <c r="P38" i="261"/>
  <c r="O38" i="261"/>
  <c r="N38" i="261"/>
  <c r="M38" i="261"/>
  <c r="L38" i="261"/>
  <c r="K38" i="261"/>
  <c r="F38" i="261"/>
  <c r="AJ37" i="261"/>
  <c r="AI37" i="261"/>
  <c r="AH37" i="261"/>
  <c r="AG37" i="261"/>
  <c r="AF37" i="261"/>
  <c r="AE37" i="261"/>
  <c r="AD37" i="261"/>
  <c r="AC37" i="261"/>
  <c r="AB37" i="261"/>
  <c r="AA37" i="261"/>
  <c r="Z37" i="261"/>
  <c r="Y37" i="261"/>
  <c r="X37" i="261"/>
  <c r="W37" i="261"/>
  <c r="V37" i="261"/>
  <c r="U37" i="261"/>
  <c r="T37" i="261"/>
  <c r="S37" i="261"/>
  <c r="R37" i="261"/>
  <c r="Q37" i="261"/>
  <c r="P37" i="261"/>
  <c r="O37" i="261"/>
  <c r="N37" i="261"/>
  <c r="M37" i="261"/>
  <c r="L37" i="261"/>
  <c r="K37" i="261"/>
  <c r="F37" i="261"/>
  <c r="AJ36" i="261"/>
  <c r="AI36" i="261"/>
  <c r="AH36" i="261"/>
  <c r="AG36" i="261"/>
  <c r="AF36" i="261"/>
  <c r="AE36" i="261"/>
  <c r="AD36" i="261"/>
  <c r="AC36" i="261"/>
  <c r="AB36" i="261"/>
  <c r="AA36" i="261"/>
  <c r="Z36" i="261"/>
  <c r="Y36" i="261"/>
  <c r="X36" i="261"/>
  <c r="W36" i="261"/>
  <c r="V36" i="261"/>
  <c r="U36" i="261"/>
  <c r="T36" i="261"/>
  <c r="S36" i="261"/>
  <c r="R36" i="261"/>
  <c r="Q36" i="261"/>
  <c r="P36" i="261"/>
  <c r="O36" i="261"/>
  <c r="N36" i="261"/>
  <c r="M36" i="261"/>
  <c r="L36" i="261"/>
  <c r="K36" i="261"/>
  <c r="F36" i="261"/>
  <c r="AJ35" i="261"/>
  <c r="AI35" i="261"/>
  <c r="AH35" i="261"/>
  <c r="AG35" i="261"/>
  <c r="AF35" i="261"/>
  <c r="AE35" i="261"/>
  <c r="AD35" i="261"/>
  <c r="AC35" i="261"/>
  <c r="AB35" i="261"/>
  <c r="AA35" i="261"/>
  <c r="Z35" i="261"/>
  <c r="Y35" i="261"/>
  <c r="X35" i="261"/>
  <c r="W35" i="261"/>
  <c r="V35" i="261"/>
  <c r="U35" i="261"/>
  <c r="T35" i="261"/>
  <c r="S35" i="261"/>
  <c r="R35" i="261"/>
  <c r="Q35" i="261"/>
  <c r="P35" i="261"/>
  <c r="O35" i="261"/>
  <c r="N35" i="261"/>
  <c r="M35" i="261"/>
  <c r="L35" i="261"/>
  <c r="K35" i="261"/>
  <c r="F35" i="261"/>
  <c r="AJ34" i="261"/>
  <c r="AI34" i="261"/>
  <c r="AH34" i="261"/>
  <c r="AG34" i="261"/>
  <c r="AF34" i="261"/>
  <c r="AE34" i="261"/>
  <c r="AD34" i="261"/>
  <c r="AC34" i="261"/>
  <c r="AB34" i="261"/>
  <c r="AA34" i="261"/>
  <c r="Z34" i="261"/>
  <c r="Y34" i="261"/>
  <c r="X34" i="261"/>
  <c r="W34" i="261"/>
  <c r="V34" i="261"/>
  <c r="U34" i="261"/>
  <c r="T34" i="261"/>
  <c r="S34" i="261"/>
  <c r="R34" i="261"/>
  <c r="Q34" i="261"/>
  <c r="P34" i="261"/>
  <c r="O34" i="261"/>
  <c r="N34" i="261"/>
  <c r="M34" i="261"/>
  <c r="L34" i="261"/>
  <c r="K34" i="261"/>
  <c r="F34" i="261"/>
  <c r="AJ33" i="261"/>
  <c r="AI33" i="261"/>
  <c r="AH33" i="261"/>
  <c r="AG33" i="261"/>
  <c r="AF33" i="261"/>
  <c r="AE33" i="261"/>
  <c r="AD33" i="261"/>
  <c r="AC33" i="261"/>
  <c r="AB33" i="261"/>
  <c r="AA33" i="261"/>
  <c r="Z33" i="261"/>
  <c r="Y33" i="261"/>
  <c r="X33" i="261"/>
  <c r="W33" i="261"/>
  <c r="V33" i="261"/>
  <c r="U33" i="261"/>
  <c r="T33" i="261"/>
  <c r="S33" i="261"/>
  <c r="R33" i="261"/>
  <c r="Q33" i="261"/>
  <c r="P33" i="261"/>
  <c r="O33" i="261"/>
  <c r="N33" i="261"/>
  <c r="M33" i="261"/>
  <c r="L33" i="261"/>
  <c r="K33" i="261"/>
  <c r="F33" i="261"/>
  <c r="AJ32" i="261"/>
  <c r="AI32" i="261"/>
  <c r="AH32" i="261"/>
  <c r="AG32" i="261"/>
  <c r="AF32" i="261"/>
  <c r="AE32" i="261"/>
  <c r="AD32" i="261"/>
  <c r="AC32" i="261"/>
  <c r="AB32" i="261"/>
  <c r="AA32" i="261"/>
  <c r="Z32" i="261"/>
  <c r="Y32" i="261"/>
  <c r="X32" i="261"/>
  <c r="W32" i="261"/>
  <c r="V32" i="261"/>
  <c r="U32" i="261"/>
  <c r="T32" i="261"/>
  <c r="S32" i="261"/>
  <c r="R32" i="261"/>
  <c r="Q32" i="261"/>
  <c r="P32" i="261"/>
  <c r="O32" i="261"/>
  <c r="N32" i="261"/>
  <c r="M32" i="261"/>
  <c r="L32" i="261"/>
  <c r="K32" i="261"/>
  <c r="F32" i="261"/>
  <c r="AJ31" i="261"/>
  <c r="AI31" i="261"/>
  <c r="AH31" i="261"/>
  <c r="AG31" i="261"/>
  <c r="AF31" i="261"/>
  <c r="AE31" i="261"/>
  <c r="AD31" i="261"/>
  <c r="AC31" i="261"/>
  <c r="AB31" i="261"/>
  <c r="AA31" i="261"/>
  <c r="Z31" i="261"/>
  <c r="Y31" i="261"/>
  <c r="X31" i="261"/>
  <c r="W31" i="261"/>
  <c r="V31" i="261"/>
  <c r="U31" i="261"/>
  <c r="T31" i="261"/>
  <c r="S31" i="261"/>
  <c r="R31" i="261"/>
  <c r="Q31" i="261"/>
  <c r="P31" i="261"/>
  <c r="O31" i="261"/>
  <c r="N31" i="261"/>
  <c r="M31" i="261"/>
  <c r="L31" i="261"/>
  <c r="K31" i="261"/>
  <c r="F31" i="261"/>
  <c r="AJ30" i="261"/>
  <c r="AI30" i="261"/>
  <c r="AH30" i="261"/>
  <c r="AG30" i="261"/>
  <c r="AF30" i="261"/>
  <c r="AE30" i="261"/>
  <c r="AD30" i="261"/>
  <c r="AC30" i="261"/>
  <c r="AB30" i="261"/>
  <c r="AA30" i="261"/>
  <c r="Z30" i="261"/>
  <c r="Y30" i="261"/>
  <c r="X30" i="261"/>
  <c r="W30" i="261"/>
  <c r="V30" i="261"/>
  <c r="U30" i="261"/>
  <c r="T30" i="261"/>
  <c r="S30" i="261"/>
  <c r="R30" i="261"/>
  <c r="Q30" i="261"/>
  <c r="P30" i="261"/>
  <c r="O30" i="261"/>
  <c r="N30" i="261"/>
  <c r="M30" i="261"/>
  <c r="L30" i="261"/>
  <c r="K30" i="261"/>
  <c r="F30" i="261"/>
  <c r="AJ29" i="261"/>
  <c r="AI29" i="261"/>
  <c r="AH29" i="261"/>
  <c r="AG29" i="261"/>
  <c r="AF29" i="261"/>
  <c r="AE29" i="261"/>
  <c r="AD29" i="261"/>
  <c r="AC29" i="261"/>
  <c r="AB29" i="261"/>
  <c r="AA29" i="261"/>
  <c r="Z29" i="261"/>
  <c r="Y29" i="261"/>
  <c r="X29" i="261"/>
  <c r="W29" i="261"/>
  <c r="V29" i="261"/>
  <c r="U29" i="261"/>
  <c r="T29" i="261"/>
  <c r="S29" i="261"/>
  <c r="R29" i="261"/>
  <c r="Q29" i="261"/>
  <c r="P29" i="261"/>
  <c r="O29" i="261"/>
  <c r="N29" i="261"/>
  <c r="M29" i="261"/>
  <c r="L29" i="261"/>
  <c r="K29" i="261"/>
  <c r="F29" i="261"/>
  <c r="AJ28" i="261"/>
  <c r="AI28" i="261"/>
  <c r="AH28" i="261"/>
  <c r="AG28" i="261"/>
  <c r="AF28" i="261"/>
  <c r="AE28" i="261"/>
  <c r="AD28" i="261"/>
  <c r="AC28" i="261"/>
  <c r="AB28" i="261"/>
  <c r="AA28" i="261"/>
  <c r="Z28" i="261"/>
  <c r="Y28" i="261"/>
  <c r="X28" i="261"/>
  <c r="W28" i="261"/>
  <c r="V28" i="261"/>
  <c r="U28" i="261"/>
  <c r="T28" i="261"/>
  <c r="S28" i="261"/>
  <c r="R28" i="261"/>
  <c r="Q28" i="261"/>
  <c r="P28" i="261"/>
  <c r="O28" i="261"/>
  <c r="N28" i="261"/>
  <c r="M28" i="261"/>
  <c r="L28" i="261"/>
  <c r="K28" i="261"/>
  <c r="F28" i="261"/>
  <c r="AJ27" i="261"/>
  <c r="AI27" i="261"/>
  <c r="AH27" i="261"/>
  <c r="AG27" i="261"/>
  <c r="AF27" i="261"/>
  <c r="AE27" i="261"/>
  <c r="AD27" i="261"/>
  <c r="AC27" i="261"/>
  <c r="AB27" i="261"/>
  <c r="AA27" i="261"/>
  <c r="Z27" i="261"/>
  <c r="Y27" i="261"/>
  <c r="X27" i="261"/>
  <c r="W27" i="261"/>
  <c r="V27" i="261"/>
  <c r="U27" i="261"/>
  <c r="T27" i="261"/>
  <c r="S27" i="261"/>
  <c r="R27" i="261"/>
  <c r="Q27" i="261"/>
  <c r="P27" i="261"/>
  <c r="O27" i="261"/>
  <c r="N27" i="261"/>
  <c r="M27" i="261"/>
  <c r="L27" i="261"/>
  <c r="K27" i="261"/>
  <c r="F27" i="261"/>
  <c r="AI26" i="261"/>
  <c r="AH26" i="261"/>
  <c r="AG26" i="261"/>
  <c r="AJ26" i="261" s="1"/>
  <c r="F26" i="261" s="1"/>
  <c r="AE26" i="261"/>
  <c r="AD26" i="261"/>
  <c r="AC26" i="261"/>
  <c r="AB26" i="261"/>
  <c r="AA26" i="261"/>
  <c r="AF26" i="261" s="1"/>
  <c r="Y26" i="261"/>
  <c r="X26" i="261"/>
  <c r="W26" i="261"/>
  <c r="V26" i="261"/>
  <c r="Z26" i="261" s="1"/>
  <c r="T26" i="261"/>
  <c r="S26" i="261"/>
  <c r="R26" i="261"/>
  <c r="Q26" i="261"/>
  <c r="U26" i="261" s="1"/>
  <c r="O26" i="261"/>
  <c r="N26" i="261"/>
  <c r="M26" i="261"/>
  <c r="L26" i="261"/>
  <c r="K26" i="261"/>
  <c r="P26" i="261" s="1"/>
  <c r="AI25" i="261"/>
  <c r="AH25" i="261"/>
  <c r="AG25" i="261"/>
  <c r="AJ25" i="261" s="1"/>
  <c r="F25" i="261" s="1"/>
  <c r="AE25" i="261"/>
  <c r="AD25" i="261"/>
  <c r="AC25" i="261"/>
  <c r="AB25" i="261"/>
  <c r="AA25" i="261"/>
  <c r="AF25" i="261" s="1"/>
  <c r="Y25" i="261"/>
  <c r="X25" i="261"/>
  <c r="W25" i="261"/>
  <c r="V25" i="261"/>
  <c r="Z25" i="261" s="1"/>
  <c r="T25" i="261"/>
  <c r="S25" i="261"/>
  <c r="R25" i="261"/>
  <c r="Q25" i="261"/>
  <c r="U25" i="261" s="1"/>
  <c r="O25" i="261"/>
  <c r="N25" i="261"/>
  <c r="M25" i="261"/>
  <c r="L25" i="261"/>
  <c r="K25" i="261"/>
  <c r="P25" i="261" s="1"/>
  <c r="AI24" i="261"/>
  <c r="AH24" i="261"/>
  <c r="AJ24" i="261" s="1"/>
  <c r="F24" i="261" s="1"/>
  <c r="AG24" i="261"/>
  <c r="AE24" i="261"/>
  <c r="AD24" i="261"/>
  <c r="AC24" i="261"/>
  <c r="AB24" i="261"/>
  <c r="AF24" i="261" s="1"/>
  <c r="AA24" i="261"/>
  <c r="Y24" i="261"/>
  <c r="X24" i="261"/>
  <c r="W24" i="261"/>
  <c r="Z24" i="261" s="1"/>
  <c r="V24" i="261"/>
  <c r="T24" i="261"/>
  <c r="S24" i="261"/>
  <c r="R24" i="261"/>
  <c r="U24" i="261" s="1"/>
  <c r="Q24" i="261"/>
  <c r="O24" i="261"/>
  <c r="N24" i="261"/>
  <c r="M24" i="261"/>
  <c r="L24" i="261"/>
  <c r="P24" i="261" s="1"/>
  <c r="K24" i="261"/>
  <c r="AI23" i="261"/>
  <c r="AH23" i="261"/>
  <c r="AJ23" i="261" s="1"/>
  <c r="F23" i="261" s="1"/>
  <c r="AG23" i="261"/>
  <c r="AE23" i="261"/>
  <c r="AD23" i="261"/>
  <c r="AC23" i="261"/>
  <c r="AB23" i="261"/>
  <c r="AF23" i="261" s="1"/>
  <c r="AA23" i="261"/>
  <c r="Y23" i="261"/>
  <c r="X23" i="261"/>
  <c r="W23" i="261"/>
  <c r="Z23" i="261" s="1"/>
  <c r="V23" i="261"/>
  <c r="T23" i="261"/>
  <c r="S23" i="261"/>
  <c r="R23" i="261"/>
  <c r="U23" i="261" s="1"/>
  <c r="Q23" i="261"/>
  <c r="O23" i="261"/>
  <c r="N23" i="261"/>
  <c r="M23" i="261"/>
  <c r="L23" i="261"/>
  <c r="P23" i="261" s="1"/>
  <c r="K23" i="261"/>
  <c r="AI22" i="261"/>
  <c r="AH22" i="261"/>
  <c r="AJ22" i="261" s="1"/>
  <c r="F22" i="261" s="1"/>
  <c r="AG22" i="261"/>
  <c r="AE22" i="261"/>
  <c r="AD22" i="261"/>
  <c r="AC22" i="261"/>
  <c r="AF22" i="261" s="1"/>
  <c r="AB22" i="261"/>
  <c r="AA22" i="261"/>
  <c r="Y22" i="261"/>
  <c r="X22" i="261"/>
  <c r="Z22" i="261" s="1"/>
  <c r="W22" i="261"/>
  <c r="V22" i="261"/>
  <c r="T22" i="261"/>
  <c r="S22" i="261"/>
  <c r="U22" i="261" s="1"/>
  <c r="R22" i="261"/>
  <c r="Q22" i="261"/>
  <c r="O22" i="261"/>
  <c r="N22" i="261"/>
  <c r="M22" i="261"/>
  <c r="P22" i="261" s="1"/>
  <c r="L22" i="261"/>
  <c r="K22" i="261"/>
  <c r="AI21" i="261"/>
  <c r="AH21" i="261"/>
  <c r="AG21" i="261"/>
  <c r="AJ21" i="261" s="1"/>
  <c r="F21" i="261" s="1"/>
  <c r="AE21" i="261"/>
  <c r="AD21" i="261"/>
  <c r="AC21" i="261"/>
  <c r="AB21" i="261"/>
  <c r="AA21" i="261"/>
  <c r="AF21" i="261" s="1"/>
  <c r="Y21" i="261"/>
  <c r="X21" i="261"/>
  <c r="W21" i="261"/>
  <c r="V21" i="261"/>
  <c r="Z21" i="261" s="1"/>
  <c r="T21" i="261"/>
  <c r="S21" i="261"/>
  <c r="R21" i="261"/>
  <c r="Q21" i="261"/>
  <c r="U21" i="261" s="1"/>
  <c r="O21" i="261"/>
  <c r="N21" i="261"/>
  <c r="M21" i="261"/>
  <c r="L21" i="261"/>
  <c r="K21" i="261"/>
  <c r="P21" i="261" s="1"/>
  <c r="AI20" i="261"/>
  <c r="AH20" i="261"/>
  <c r="AG20" i="261"/>
  <c r="AJ20" i="261" s="1"/>
  <c r="F20" i="261" s="1"/>
  <c r="AE20" i="261"/>
  <c r="AD20" i="261"/>
  <c r="AC20" i="261"/>
  <c r="AB20" i="261"/>
  <c r="AA20" i="261"/>
  <c r="AF20" i="261" s="1"/>
  <c r="Y20" i="261"/>
  <c r="X20" i="261"/>
  <c r="W20" i="261"/>
  <c r="V20" i="261"/>
  <c r="Z20" i="261" s="1"/>
  <c r="T20" i="261"/>
  <c r="S20" i="261"/>
  <c r="R20" i="261"/>
  <c r="Q20" i="261"/>
  <c r="U20" i="261" s="1"/>
  <c r="O20" i="261"/>
  <c r="N20" i="261"/>
  <c r="M20" i="261"/>
  <c r="L20" i="261"/>
  <c r="K20" i="261"/>
  <c r="P20" i="261" s="1"/>
  <c r="AI19" i="261"/>
  <c r="AH19" i="261"/>
  <c r="AJ19" i="261" s="1"/>
  <c r="AG19" i="261"/>
  <c r="AE19" i="261"/>
  <c r="AD19" i="261"/>
  <c r="AC19" i="261"/>
  <c r="AB19" i="261"/>
  <c r="AF19" i="261" s="1"/>
  <c r="AA19" i="261"/>
  <c r="Y19" i="261"/>
  <c r="X19" i="261"/>
  <c r="W19" i="261"/>
  <c r="Z19" i="261" s="1"/>
  <c r="V19" i="261"/>
  <c r="T19" i="261"/>
  <c r="S19" i="261"/>
  <c r="R19" i="261"/>
  <c r="U19" i="261" s="1"/>
  <c r="Q19" i="261"/>
  <c r="O19" i="261"/>
  <c r="N19" i="261"/>
  <c r="M19" i="261"/>
  <c r="L19" i="261"/>
  <c r="P19" i="261" s="1"/>
  <c r="K19" i="261"/>
  <c r="AJ18" i="261"/>
  <c r="AI18" i="261"/>
  <c r="AH18" i="261"/>
  <c r="AG18" i="261"/>
  <c r="AE18" i="261"/>
  <c r="AD18" i="261"/>
  <c r="AC18" i="261"/>
  <c r="AB18" i="261"/>
  <c r="AF18" i="261" s="1"/>
  <c r="AA18" i="261"/>
  <c r="Y18" i="261"/>
  <c r="X18" i="261"/>
  <c r="W18" i="261"/>
  <c r="V18" i="261"/>
  <c r="T18" i="261"/>
  <c r="S18" i="261"/>
  <c r="R18" i="261"/>
  <c r="U18" i="261" s="1"/>
  <c r="Q18" i="261"/>
  <c r="O18" i="261"/>
  <c r="N18" i="261"/>
  <c r="M18" i="261"/>
  <c r="L18" i="261"/>
  <c r="P18" i="261" s="1"/>
  <c r="K18" i="261"/>
  <c r="AI17" i="261"/>
  <c r="AH17" i="261"/>
  <c r="AJ17" i="261" s="1"/>
  <c r="AG17" i="261"/>
  <c r="AE17" i="261"/>
  <c r="AD17" i="261"/>
  <c r="AC17" i="261"/>
  <c r="AB17" i="261"/>
  <c r="AF17" i="261" s="1"/>
  <c r="AA17" i="261"/>
  <c r="Y17" i="261"/>
  <c r="X17" i="261"/>
  <c r="W17" i="261"/>
  <c r="Z17" i="261" s="1"/>
  <c r="V17" i="261"/>
  <c r="T17" i="261"/>
  <c r="S17" i="261"/>
  <c r="R17" i="261"/>
  <c r="U17" i="261" s="1"/>
  <c r="Q17" i="261"/>
  <c r="O17" i="261"/>
  <c r="N17" i="261"/>
  <c r="M17" i="261"/>
  <c r="L17" i="261"/>
  <c r="P17" i="261" s="1"/>
  <c r="K17" i="261"/>
  <c r="AI16" i="261"/>
  <c r="AH16" i="261"/>
  <c r="AJ16" i="261" s="1"/>
  <c r="AG16" i="261"/>
  <c r="AE16" i="261"/>
  <c r="AD16" i="261"/>
  <c r="AC16" i="261"/>
  <c r="AB16" i="261"/>
  <c r="AA16" i="261"/>
  <c r="Y16" i="261"/>
  <c r="X16" i="261"/>
  <c r="W16" i="261"/>
  <c r="Z16" i="261" s="1"/>
  <c r="V16" i="261"/>
  <c r="T16" i="261"/>
  <c r="S16" i="261"/>
  <c r="R16" i="261"/>
  <c r="Q16" i="261"/>
  <c r="O16" i="261"/>
  <c r="N16" i="261"/>
  <c r="M16" i="261"/>
  <c r="L16" i="261"/>
  <c r="K16" i="261"/>
  <c r="AI15" i="261"/>
  <c r="AH15" i="261"/>
  <c r="AG15" i="261"/>
  <c r="AE15" i="261"/>
  <c r="AD15" i="261"/>
  <c r="AC15" i="261"/>
  <c r="AB15" i="261"/>
  <c r="AA15" i="261"/>
  <c r="Y15" i="261"/>
  <c r="X15" i="261"/>
  <c r="W15" i="261"/>
  <c r="V15" i="261"/>
  <c r="T15" i="261"/>
  <c r="S15" i="261"/>
  <c r="R15" i="261"/>
  <c r="Q15" i="261"/>
  <c r="O15" i="261"/>
  <c r="N15" i="261"/>
  <c r="M15" i="261"/>
  <c r="L15" i="261"/>
  <c r="K15" i="261"/>
  <c r="AI14" i="261"/>
  <c r="AH14" i="261"/>
  <c r="AJ14" i="261" s="1"/>
  <c r="AG14" i="261"/>
  <c r="AE14" i="261"/>
  <c r="AD14" i="261"/>
  <c r="AC14" i="261"/>
  <c r="AB14" i="261"/>
  <c r="AA14" i="261"/>
  <c r="Y14" i="261"/>
  <c r="X14" i="261"/>
  <c r="W14" i="261"/>
  <c r="Z14" i="261" s="1"/>
  <c r="V14" i="261"/>
  <c r="T14" i="261"/>
  <c r="S14" i="261"/>
  <c r="R14" i="261"/>
  <c r="U14" i="261" s="1"/>
  <c r="Q14" i="261"/>
  <c r="O14" i="261"/>
  <c r="N14" i="261"/>
  <c r="M14" i="261"/>
  <c r="L14" i="261"/>
  <c r="K14" i="261"/>
  <c r="AI13" i="261"/>
  <c r="AH13" i="261"/>
  <c r="AJ13" i="261" s="1"/>
  <c r="AG13" i="261"/>
  <c r="AE13" i="261"/>
  <c r="AD13" i="261"/>
  <c r="AC13" i="261"/>
  <c r="AB13" i="261"/>
  <c r="AF13" i="261" s="1"/>
  <c r="AA13" i="261"/>
  <c r="Y13" i="261"/>
  <c r="X13" i="261"/>
  <c r="W13" i="261"/>
  <c r="V13" i="261"/>
  <c r="T13" i="261"/>
  <c r="S13" i="261"/>
  <c r="R13" i="261"/>
  <c r="Q13" i="261"/>
  <c r="O13" i="261"/>
  <c r="N13" i="261"/>
  <c r="M13" i="261"/>
  <c r="L13" i="261"/>
  <c r="P13" i="261" s="1"/>
  <c r="K13" i="261"/>
  <c r="AI12" i="261"/>
  <c r="AH12" i="261"/>
  <c r="AJ12" i="261" s="1"/>
  <c r="AG12" i="261"/>
  <c r="AE12" i="261"/>
  <c r="AD12" i="261"/>
  <c r="AC12" i="261"/>
  <c r="AB12" i="261"/>
  <c r="AF12" i="261" s="1"/>
  <c r="AA12" i="261"/>
  <c r="Y12" i="261"/>
  <c r="X12" i="261"/>
  <c r="W12" i="261"/>
  <c r="Z12" i="261" s="1"/>
  <c r="V12" i="261"/>
  <c r="T12" i="261"/>
  <c r="S12" i="261"/>
  <c r="R12" i="261"/>
  <c r="Q12" i="261"/>
  <c r="O12" i="261"/>
  <c r="N12" i="261"/>
  <c r="M12" i="261"/>
  <c r="L12" i="261"/>
  <c r="P12" i="261" s="1"/>
  <c r="K12" i="261"/>
  <c r="AI11" i="261"/>
  <c r="AH11" i="261"/>
  <c r="AG11" i="261"/>
  <c r="AE11" i="261"/>
  <c r="AD11" i="261"/>
  <c r="AC11" i="261"/>
  <c r="AB11" i="261"/>
  <c r="AF11" i="261" s="1"/>
  <c r="AA11" i="261"/>
  <c r="Y11" i="261"/>
  <c r="X11" i="261"/>
  <c r="W11" i="261"/>
  <c r="V11" i="261"/>
  <c r="Z11" i="261" s="1"/>
  <c r="T11" i="261"/>
  <c r="S11" i="261"/>
  <c r="R11" i="261"/>
  <c r="Q11" i="261"/>
  <c r="O11" i="261"/>
  <c r="N11" i="261"/>
  <c r="M11" i="261"/>
  <c r="L11" i="261"/>
  <c r="K11" i="261"/>
  <c r="AI10" i="261"/>
  <c r="AH10" i="261"/>
  <c r="AJ10" i="261" s="1"/>
  <c r="AG10" i="261"/>
  <c r="AE10" i="261"/>
  <c r="AD10" i="261"/>
  <c r="AC10" i="261"/>
  <c r="AB10" i="261"/>
  <c r="AF10" i="261" s="1"/>
  <c r="AA10" i="261"/>
  <c r="Y10" i="261"/>
  <c r="X10" i="261"/>
  <c r="W10" i="261"/>
  <c r="V10" i="261"/>
  <c r="T10" i="261"/>
  <c r="S10" i="261"/>
  <c r="R10" i="261"/>
  <c r="U10" i="261" s="1"/>
  <c r="Q10" i="261"/>
  <c r="O10" i="261"/>
  <c r="N10" i="261"/>
  <c r="M10" i="261"/>
  <c r="L10" i="261"/>
  <c r="P10" i="261" s="1"/>
  <c r="K10" i="261"/>
  <c r="AI9" i="261"/>
  <c r="AH9" i="261"/>
  <c r="AJ9" i="261" s="1"/>
  <c r="AG9" i="261"/>
  <c r="AE9" i="261"/>
  <c r="AD9" i="261"/>
  <c r="AC9" i="261"/>
  <c r="AB9" i="261"/>
  <c r="AA9" i="261"/>
  <c r="Y9" i="261"/>
  <c r="X9" i="261"/>
  <c r="W9" i="261"/>
  <c r="V9" i="261"/>
  <c r="T9" i="261"/>
  <c r="S9" i="261"/>
  <c r="R9" i="261"/>
  <c r="Q9" i="261"/>
  <c r="O9" i="261"/>
  <c r="N9" i="261"/>
  <c r="M9" i="261"/>
  <c r="L9" i="261"/>
  <c r="K9" i="261"/>
  <c r="AI8" i="261"/>
  <c r="AH8" i="261"/>
  <c r="AJ8" i="261" s="1"/>
  <c r="AG8" i="261"/>
  <c r="AE8" i="261"/>
  <c r="AD8" i="261"/>
  <c r="AC8" i="261"/>
  <c r="AB8" i="261"/>
  <c r="AF8" i="261" s="1"/>
  <c r="AA8" i="261"/>
  <c r="Y8" i="261"/>
  <c r="X8" i="261"/>
  <c r="W8" i="261"/>
  <c r="Z8" i="261" s="1"/>
  <c r="V8" i="261"/>
  <c r="T8" i="261"/>
  <c r="S8" i="261"/>
  <c r="R8" i="261"/>
  <c r="U8" i="261" s="1"/>
  <c r="Q8" i="261"/>
  <c r="O8" i="261"/>
  <c r="N8" i="261"/>
  <c r="M8" i="261"/>
  <c r="L8" i="261"/>
  <c r="P8" i="261" s="1"/>
  <c r="K8" i="261"/>
  <c r="AI7" i="261"/>
  <c r="AH7" i="261"/>
  <c r="AG7" i="261"/>
  <c r="AE7" i="261"/>
  <c r="AD7" i="261"/>
  <c r="AC7" i="261"/>
  <c r="AB7" i="261"/>
  <c r="AA7" i="261"/>
  <c r="Y7" i="261"/>
  <c r="X7" i="261"/>
  <c r="W7" i="261"/>
  <c r="V7" i="261"/>
  <c r="T7" i="261"/>
  <c r="S7" i="261"/>
  <c r="R7" i="261"/>
  <c r="Q7" i="261"/>
  <c r="O7" i="261"/>
  <c r="N7" i="261"/>
  <c r="M7" i="261"/>
  <c r="L7" i="261"/>
  <c r="K7" i="261"/>
  <c r="AI6" i="261"/>
  <c r="AH6" i="261"/>
  <c r="AG6" i="261"/>
  <c r="AJ6" i="261" s="1"/>
  <c r="AE6" i="261"/>
  <c r="AD6" i="261"/>
  <c r="AC6" i="261"/>
  <c r="AB6" i="261"/>
  <c r="AA6" i="261"/>
  <c r="Y6" i="261"/>
  <c r="X6" i="261"/>
  <c r="W6" i="261"/>
  <c r="V6" i="261"/>
  <c r="Z6" i="261" s="1"/>
  <c r="T6" i="261"/>
  <c r="S6" i="261"/>
  <c r="R6" i="261"/>
  <c r="Q6" i="261"/>
  <c r="O6" i="261"/>
  <c r="N6" i="261"/>
  <c r="M6" i="261"/>
  <c r="L6" i="261"/>
  <c r="K6" i="261"/>
  <c r="AI5" i="261"/>
  <c r="AH5" i="261"/>
  <c r="AJ5" i="261" s="1"/>
  <c r="AG5" i="261"/>
  <c r="AE5" i="261"/>
  <c r="AD5" i="261"/>
  <c r="AC5" i="261"/>
  <c r="AB5" i="261"/>
  <c r="AF5" i="261" s="1"/>
  <c r="AA5" i="261"/>
  <c r="Y5" i="261"/>
  <c r="X5" i="261"/>
  <c r="W5" i="261"/>
  <c r="Z5" i="261" s="1"/>
  <c r="V5" i="261"/>
  <c r="T5" i="261"/>
  <c r="S5" i="261"/>
  <c r="R5" i="261"/>
  <c r="U5" i="261" s="1"/>
  <c r="Q5" i="261"/>
  <c r="O5" i="261"/>
  <c r="N5" i="261"/>
  <c r="M5" i="261"/>
  <c r="L5" i="261"/>
  <c r="P5" i="261" s="1"/>
  <c r="K5" i="261"/>
  <c r="AI4" i="261"/>
  <c r="AH4" i="261"/>
  <c r="AJ4" i="261" s="1"/>
  <c r="AG4" i="261"/>
  <c r="AE4" i="261"/>
  <c r="AD4" i="261"/>
  <c r="AC4" i="261"/>
  <c r="AB4" i="261"/>
  <c r="AA4" i="261"/>
  <c r="Y4" i="261"/>
  <c r="X4" i="261"/>
  <c r="W4" i="261"/>
  <c r="V4" i="261"/>
  <c r="T4" i="261"/>
  <c r="S4" i="261"/>
  <c r="R4" i="261"/>
  <c r="Q4" i="261"/>
  <c r="O4" i="261"/>
  <c r="N4" i="261"/>
  <c r="M4" i="261"/>
  <c r="L4" i="261"/>
  <c r="K4" i="261"/>
  <c r="E54" i="260"/>
  <c r="E55" i="260" s="1"/>
  <c r="D54" i="260"/>
  <c r="D55" i="260" s="1"/>
  <c r="C54" i="260"/>
  <c r="E47" i="260"/>
  <c r="E48" i="260" s="1"/>
  <c r="D47" i="260"/>
  <c r="AJ43" i="260"/>
  <c r="AI43" i="260"/>
  <c r="AH43" i="260"/>
  <c r="AG43" i="260"/>
  <c r="AF43" i="260"/>
  <c r="AE43" i="260"/>
  <c r="AD43" i="260"/>
  <c r="AC43" i="260"/>
  <c r="AB43" i="260"/>
  <c r="AA43" i="260"/>
  <c r="Z43" i="260"/>
  <c r="Y43" i="260"/>
  <c r="X43" i="260"/>
  <c r="W43" i="260"/>
  <c r="V43" i="260"/>
  <c r="U43" i="260"/>
  <c r="T43" i="260"/>
  <c r="S43" i="260"/>
  <c r="R43" i="260"/>
  <c r="Q43" i="260"/>
  <c r="P43" i="260"/>
  <c r="O43" i="260"/>
  <c r="N43" i="260"/>
  <c r="M43" i="260"/>
  <c r="L43" i="260"/>
  <c r="K43" i="260"/>
  <c r="F43" i="260"/>
  <c r="AJ42" i="260"/>
  <c r="AI42" i="260"/>
  <c r="AH42" i="260"/>
  <c r="AG42" i="260"/>
  <c r="AF42" i="260"/>
  <c r="AE42" i="260"/>
  <c r="AD42" i="260"/>
  <c r="AC42" i="260"/>
  <c r="AB42" i="260"/>
  <c r="AA42" i="260"/>
  <c r="Z42" i="260"/>
  <c r="Y42" i="260"/>
  <c r="X42" i="260"/>
  <c r="W42" i="260"/>
  <c r="V42" i="260"/>
  <c r="U42" i="260"/>
  <c r="T42" i="260"/>
  <c r="S42" i="260"/>
  <c r="R42" i="260"/>
  <c r="Q42" i="260"/>
  <c r="P42" i="260"/>
  <c r="O42" i="260"/>
  <c r="N42" i="260"/>
  <c r="M42" i="260"/>
  <c r="L42" i="260"/>
  <c r="K42" i="260"/>
  <c r="F42" i="260"/>
  <c r="AJ41" i="260"/>
  <c r="AI41" i="260"/>
  <c r="AH41" i="260"/>
  <c r="AG41" i="260"/>
  <c r="AF41" i="260"/>
  <c r="AE41" i="260"/>
  <c r="AD41" i="260"/>
  <c r="AC41" i="260"/>
  <c r="AB41" i="260"/>
  <c r="AA41" i="260"/>
  <c r="Z41" i="260"/>
  <c r="Y41" i="260"/>
  <c r="X41" i="260"/>
  <c r="W41" i="260"/>
  <c r="V41" i="260"/>
  <c r="U41" i="260"/>
  <c r="T41" i="260"/>
  <c r="S41" i="260"/>
  <c r="R41" i="260"/>
  <c r="Q41" i="260"/>
  <c r="P41" i="260"/>
  <c r="O41" i="260"/>
  <c r="N41" i="260"/>
  <c r="M41" i="260"/>
  <c r="L41" i="260"/>
  <c r="K41" i="260"/>
  <c r="F41" i="260"/>
  <c r="AJ40" i="260"/>
  <c r="AI40" i="260"/>
  <c r="AH40" i="260"/>
  <c r="AG40" i="260"/>
  <c r="AF40" i="260"/>
  <c r="AE40" i="260"/>
  <c r="AD40" i="260"/>
  <c r="AC40" i="260"/>
  <c r="AB40" i="260"/>
  <c r="AA40" i="260"/>
  <c r="Z40" i="260"/>
  <c r="Y40" i="260"/>
  <c r="X40" i="260"/>
  <c r="W40" i="260"/>
  <c r="V40" i="260"/>
  <c r="U40" i="260"/>
  <c r="T40" i="260"/>
  <c r="S40" i="260"/>
  <c r="R40" i="260"/>
  <c r="Q40" i="260"/>
  <c r="P40" i="260"/>
  <c r="O40" i="260"/>
  <c r="N40" i="260"/>
  <c r="M40" i="260"/>
  <c r="L40" i="260"/>
  <c r="K40" i="260"/>
  <c r="F40" i="260"/>
  <c r="AJ39" i="260"/>
  <c r="AI39" i="260"/>
  <c r="AH39" i="260"/>
  <c r="AG39" i="260"/>
  <c r="AF39" i="260"/>
  <c r="AE39" i="260"/>
  <c r="AD39" i="260"/>
  <c r="AC39" i="260"/>
  <c r="AB39" i="260"/>
  <c r="AA39" i="260"/>
  <c r="Z39" i="260"/>
  <c r="Y39" i="260"/>
  <c r="X39" i="260"/>
  <c r="W39" i="260"/>
  <c r="V39" i="260"/>
  <c r="U39" i="260"/>
  <c r="T39" i="260"/>
  <c r="S39" i="260"/>
  <c r="R39" i="260"/>
  <c r="Q39" i="260"/>
  <c r="P39" i="260"/>
  <c r="O39" i="260"/>
  <c r="N39" i="260"/>
  <c r="M39" i="260"/>
  <c r="L39" i="260"/>
  <c r="K39" i="260"/>
  <c r="F39" i="260"/>
  <c r="AJ38" i="260"/>
  <c r="AI38" i="260"/>
  <c r="AH38" i="260"/>
  <c r="AG38" i="260"/>
  <c r="AF38" i="260"/>
  <c r="AE38" i="260"/>
  <c r="AD38" i="260"/>
  <c r="AC38" i="260"/>
  <c r="AB38" i="260"/>
  <c r="AA38" i="260"/>
  <c r="Z38" i="260"/>
  <c r="Y38" i="260"/>
  <c r="X38" i="260"/>
  <c r="W38" i="260"/>
  <c r="V38" i="260"/>
  <c r="U38" i="260"/>
  <c r="T38" i="260"/>
  <c r="S38" i="260"/>
  <c r="R38" i="260"/>
  <c r="Q38" i="260"/>
  <c r="P38" i="260"/>
  <c r="O38" i="260"/>
  <c r="N38" i="260"/>
  <c r="M38" i="260"/>
  <c r="L38" i="260"/>
  <c r="K38" i="260"/>
  <c r="F38" i="260"/>
  <c r="AJ37" i="260"/>
  <c r="AI37" i="260"/>
  <c r="AH37" i="260"/>
  <c r="AG37" i="260"/>
  <c r="AF37" i="260"/>
  <c r="AE37" i="260"/>
  <c r="AD37" i="260"/>
  <c r="AC37" i="260"/>
  <c r="AB37" i="260"/>
  <c r="AA37" i="260"/>
  <c r="Z37" i="260"/>
  <c r="Y37" i="260"/>
  <c r="X37" i="260"/>
  <c r="W37" i="260"/>
  <c r="V37" i="260"/>
  <c r="U37" i="260"/>
  <c r="T37" i="260"/>
  <c r="S37" i="260"/>
  <c r="R37" i="260"/>
  <c r="Q37" i="260"/>
  <c r="P37" i="260"/>
  <c r="O37" i="260"/>
  <c r="N37" i="260"/>
  <c r="M37" i="260"/>
  <c r="L37" i="260"/>
  <c r="K37" i="260"/>
  <c r="F37" i="260"/>
  <c r="AJ36" i="260"/>
  <c r="AI36" i="260"/>
  <c r="AH36" i="260"/>
  <c r="AG36" i="260"/>
  <c r="AF36" i="260"/>
  <c r="AE36" i="260"/>
  <c r="AD36" i="260"/>
  <c r="AC36" i="260"/>
  <c r="AB36" i="260"/>
  <c r="AA36" i="260"/>
  <c r="Z36" i="260"/>
  <c r="Y36" i="260"/>
  <c r="X36" i="260"/>
  <c r="W36" i="260"/>
  <c r="V36" i="260"/>
  <c r="U36" i="260"/>
  <c r="T36" i="260"/>
  <c r="S36" i="260"/>
  <c r="R36" i="260"/>
  <c r="Q36" i="260"/>
  <c r="P36" i="260"/>
  <c r="O36" i="260"/>
  <c r="N36" i="260"/>
  <c r="M36" i="260"/>
  <c r="L36" i="260"/>
  <c r="K36" i="260"/>
  <c r="F36" i="260"/>
  <c r="AJ35" i="260"/>
  <c r="AI35" i="260"/>
  <c r="AH35" i="260"/>
  <c r="AG35" i="260"/>
  <c r="AF35" i="260"/>
  <c r="AE35" i="260"/>
  <c r="AD35" i="260"/>
  <c r="AC35" i="260"/>
  <c r="AB35" i="260"/>
  <c r="AA35" i="260"/>
  <c r="Z35" i="260"/>
  <c r="Y35" i="260"/>
  <c r="X35" i="260"/>
  <c r="W35" i="260"/>
  <c r="V35" i="260"/>
  <c r="U35" i="260"/>
  <c r="T35" i="260"/>
  <c r="S35" i="260"/>
  <c r="R35" i="260"/>
  <c r="Q35" i="260"/>
  <c r="P35" i="260"/>
  <c r="O35" i="260"/>
  <c r="N35" i="260"/>
  <c r="M35" i="260"/>
  <c r="L35" i="260"/>
  <c r="K35" i="260"/>
  <c r="F35" i="260"/>
  <c r="AJ34" i="260"/>
  <c r="AI34" i="260"/>
  <c r="AH34" i="260"/>
  <c r="AG34" i="260"/>
  <c r="AF34" i="260"/>
  <c r="AE34" i="260"/>
  <c r="AD34" i="260"/>
  <c r="AC34" i="260"/>
  <c r="AB34" i="260"/>
  <c r="AA34" i="260"/>
  <c r="Z34" i="260"/>
  <c r="Y34" i="260"/>
  <c r="X34" i="260"/>
  <c r="W34" i="260"/>
  <c r="V34" i="260"/>
  <c r="U34" i="260"/>
  <c r="T34" i="260"/>
  <c r="S34" i="260"/>
  <c r="R34" i="260"/>
  <c r="Q34" i="260"/>
  <c r="P34" i="260"/>
  <c r="O34" i="260"/>
  <c r="N34" i="260"/>
  <c r="M34" i="260"/>
  <c r="L34" i="260"/>
  <c r="K34" i="260"/>
  <c r="F34" i="260"/>
  <c r="AJ33" i="260"/>
  <c r="AI33" i="260"/>
  <c r="AH33" i="260"/>
  <c r="AG33" i="260"/>
  <c r="AF33" i="260"/>
  <c r="AE33" i="260"/>
  <c r="AD33" i="260"/>
  <c r="AC33" i="260"/>
  <c r="AB33" i="260"/>
  <c r="AA33" i="260"/>
  <c r="Z33" i="260"/>
  <c r="Y33" i="260"/>
  <c r="X33" i="260"/>
  <c r="W33" i="260"/>
  <c r="V33" i="260"/>
  <c r="U33" i="260"/>
  <c r="T33" i="260"/>
  <c r="S33" i="260"/>
  <c r="R33" i="260"/>
  <c r="Q33" i="260"/>
  <c r="P33" i="260"/>
  <c r="O33" i="260"/>
  <c r="N33" i="260"/>
  <c r="M33" i="260"/>
  <c r="L33" i="260"/>
  <c r="K33" i="260"/>
  <c r="F33" i="260"/>
  <c r="AJ32" i="260"/>
  <c r="AI32" i="260"/>
  <c r="AH32" i="260"/>
  <c r="AG32" i="260"/>
  <c r="AF32" i="260"/>
  <c r="AE32" i="260"/>
  <c r="AD32" i="260"/>
  <c r="AC32" i="260"/>
  <c r="AB32" i="260"/>
  <c r="AA32" i="260"/>
  <c r="Z32" i="260"/>
  <c r="Y32" i="260"/>
  <c r="X32" i="260"/>
  <c r="W32" i="260"/>
  <c r="V32" i="260"/>
  <c r="U32" i="260"/>
  <c r="T32" i="260"/>
  <c r="S32" i="260"/>
  <c r="R32" i="260"/>
  <c r="Q32" i="260"/>
  <c r="P32" i="260"/>
  <c r="O32" i="260"/>
  <c r="N32" i="260"/>
  <c r="M32" i="260"/>
  <c r="L32" i="260"/>
  <c r="K32" i="260"/>
  <c r="F32" i="260"/>
  <c r="AJ31" i="260"/>
  <c r="AI31" i="260"/>
  <c r="AH31" i="260"/>
  <c r="AG31" i="260"/>
  <c r="AF31" i="260"/>
  <c r="AE31" i="260"/>
  <c r="AD31" i="260"/>
  <c r="AC31" i="260"/>
  <c r="AB31" i="260"/>
  <c r="AA31" i="260"/>
  <c r="Z31" i="260"/>
  <c r="Y31" i="260"/>
  <c r="X31" i="260"/>
  <c r="W31" i="260"/>
  <c r="V31" i="260"/>
  <c r="U31" i="260"/>
  <c r="T31" i="260"/>
  <c r="S31" i="260"/>
  <c r="R31" i="260"/>
  <c r="Q31" i="260"/>
  <c r="P31" i="260"/>
  <c r="O31" i="260"/>
  <c r="N31" i="260"/>
  <c r="M31" i="260"/>
  <c r="L31" i="260"/>
  <c r="K31" i="260"/>
  <c r="F31" i="260"/>
  <c r="AJ30" i="260"/>
  <c r="AI30" i="260"/>
  <c r="AH30" i="260"/>
  <c r="AG30" i="260"/>
  <c r="AF30" i="260"/>
  <c r="AE30" i="260"/>
  <c r="AD30" i="260"/>
  <c r="AC30" i="260"/>
  <c r="AB30" i="260"/>
  <c r="AA30" i="260"/>
  <c r="Z30" i="260"/>
  <c r="Y30" i="260"/>
  <c r="X30" i="260"/>
  <c r="W30" i="260"/>
  <c r="V30" i="260"/>
  <c r="U30" i="260"/>
  <c r="T30" i="260"/>
  <c r="S30" i="260"/>
  <c r="R30" i="260"/>
  <c r="Q30" i="260"/>
  <c r="P30" i="260"/>
  <c r="O30" i="260"/>
  <c r="N30" i="260"/>
  <c r="M30" i="260"/>
  <c r="L30" i="260"/>
  <c r="K30" i="260"/>
  <c r="F30" i="260"/>
  <c r="AJ29" i="260"/>
  <c r="AI29" i="260"/>
  <c r="AH29" i="260"/>
  <c r="AG29" i="260"/>
  <c r="AF29" i="260"/>
  <c r="AE29" i="260"/>
  <c r="AD29" i="260"/>
  <c r="AC29" i="260"/>
  <c r="AB29" i="260"/>
  <c r="AA29" i="260"/>
  <c r="Z29" i="260"/>
  <c r="Y29" i="260"/>
  <c r="X29" i="260"/>
  <c r="W29" i="260"/>
  <c r="V29" i="260"/>
  <c r="U29" i="260"/>
  <c r="T29" i="260"/>
  <c r="S29" i="260"/>
  <c r="R29" i="260"/>
  <c r="Q29" i="260"/>
  <c r="P29" i="260"/>
  <c r="O29" i="260"/>
  <c r="N29" i="260"/>
  <c r="M29" i="260"/>
  <c r="L29" i="260"/>
  <c r="K29" i="260"/>
  <c r="F29" i="260"/>
  <c r="AJ28" i="260"/>
  <c r="AI28" i="260"/>
  <c r="AH28" i="260"/>
  <c r="AG28" i="260"/>
  <c r="AF28" i="260"/>
  <c r="AE28" i="260"/>
  <c r="AD28" i="260"/>
  <c r="AC28" i="260"/>
  <c r="AB28" i="260"/>
  <c r="AA28" i="260"/>
  <c r="Z28" i="260"/>
  <c r="Y28" i="260"/>
  <c r="X28" i="260"/>
  <c r="W28" i="260"/>
  <c r="V28" i="260"/>
  <c r="U28" i="260"/>
  <c r="T28" i="260"/>
  <c r="S28" i="260"/>
  <c r="R28" i="260"/>
  <c r="Q28" i="260"/>
  <c r="P28" i="260"/>
  <c r="O28" i="260"/>
  <c r="N28" i="260"/>
  <c r="M28" i="260"/>
  <c r="L28" i="260"/>
  <c r="K28" i="260"/>
  <c r="F28" i="260"/>
  <c r="AJ27" i="260"/>
  <c r="AI27" i="260"/>
  <c r="AH27" i="260"/>
  <c r="AG27" i="260"/>
  <c r="AF27" i="260"/>
  <c r="AE27" i="260"/>
  <c r="AD27" i="260"/>
  <c r="AC27" i="260"/>
  <c r="AB27" i="260"/>
  <c r="AA27" i="260"/>
  <c r="Z27" i="260"/>
  <c r="Y27" i="260"/>
  <c r="X27" i="260"/>
  <c r="W27" i="260"/>
  <c r="V27" i="260"/>
  <c r="U27" i="260"/>
  <c r="T27" i="260"/>
  <c r="S27" i="260"/>
  <c r="R27" i="260"/>
  <c r="Q27" i="260"/>
  <c r="P27" i="260"/>
  <c r="O27" i="260"/>
  <c r="N27" i="260"/>
  <c r="M27" i="260"/>
  <c r="L27" i="260"/>
  <c r="K27" i="260"/>
  <c r="F27" i="260"/>
  <c r="AJ26" i="260"/>
  <c r="AI26" i="260"/>
  <c r="AH26" i="260"/>
  <c r="AG26" i="260"/>
  <c r="AF26" i="260"/>
  <c r="AE26" i="260"/>
  <c r="AD26" i="260"/>
  <c r="AC26" i="260"/>
  <c r="AB26" i="260"/>
  <c r="AA26" i="260"/>
  <c r="Z26" i="260"/>
  <c r="Y26" i="260"/>
  <c r="X26" i="260"/>
  <c r="W26" i="260"/>
  <c r="V26" i="260"/>
  <c r="U26" i="260"/>
  <c r="T26" i="260"/>
  <c r="S26" i="260"/>
  <c r="R26" i="260"/>
  <c r="Q26" i="260"/>
  <c r="P26" i="260"/>
  <c r="O26" i="260"/>
  <c r="N26" i="260"/>
  <c r="M26" i="260"/>
  <c r="L26" i="260"/>
  <c r="K26" i="260"/>
  <c r="F26" i="260"/>
  <c r="AJ25" i="260"/>
  <c r="AI25" i="260"/>
  <c r="AH25" i="260"/>
  <c r="AG25" i="260"/>
  <c r="AF25" i="260"/>
  <c r="AE25" i="260"/>
  <c r="AD25" i="260"/>
  <c r="AC25" i="260"/>
  <c r="AB25" i="260"/>
  <c r="AA25" i="260"/>
  <c r="Z25" i="260"/>
  <c r="Y25" i="260"/>
  <c r="X25" i="260"/>
  <c r="W25" i="260"/>
  <c r="V25" i="260"/>
  <c r="U25" i="260"/>
  <c r="T25" i="260"/>
  <c r="S25" i="260"/>
  <c r="R25" i="260"/>
  <c r="Q25" i="260"/>
  <c r="P25" i="260"/>
  <c r="O25" i="260"/>
  <c r="N25" i="260"/>
  <c r="M25" i="260"/>
  <c r="L25" i="260"/>
  <c r="K25" i="260"/>
  <c r="F25" i="260"/>
  <c r="AJ24" i="260"/>
  <c r="AI24" i="260"/>
  <c r="AH24" i="260"/>
  <c r="AG24" i="260"/>
  <c r="AF24" i="260"/>
  <c r="AE24" i="260"/>
  <c r="AD24" i="260"/>
  <c r="AC24" i="260"/>
  <c r="AB24" i="260"/>
  <c r="AA24" i="260"/>
  <c r="Z24" i="260"/>
  <c r="Y24" i="260"/>
  <c r="X24" i="260"/>
  <c r="W24" i="260"/>
  <c r="V24" i="260"/>
  <c r="U24" i="260"/>
  <c r="T24" i="260"/>
  <c r="S24" i="260"/>
  <c r="R24" i="260"/>
  <c r="Q24" i="260"/>
  <c r="P24" i="260"/>
  <c r="O24" i="260"/>
  <c r="N24" i="260"/>
  <c r="M24" i="260"/>
  <c r="L24" i="260"/>
  <c r="K24" i="260"/>
  <c r="F24" i="260"/>
  <c r="AJ23" i="260"/>
  <c r="AI23" i="260"/>
  <c r="AH23" i="260"/>
  <c r="AG23" i="260"/>
  <c r="AF23" i="260"/>
  <c r="AE23" i="260"/>
  <c r="AD23" i="260"/>
  <c r="AC23" i="260"/>
  <c r="AB23" i="260"/>
  <c r="AA23" i="260"/>
  <c r="Z23" i="260"/>
  <c r="Y23" i="260"/>
  <c r="X23" i="260"/>
  <c r="W23" i="260"/>
  <c r="V23" i="260"/>
  <c r="U23" i="260"/>
  <c r="T23" i="260"/>
  <c r="S23" i="260"/>
  <c r="R23" i="260"/>
  <c r="Q23" i="260"/>
  <c r="P23" i="260"/>
  <c r="O23" i="260"/>
  <c r="N23" i="260"/>
  <c r="M23" i="260"/>
  <c r="L23" i="260"/>
  <c r="K23" i="260"/>
  <c r="F23" i="260"/>
  <c r="AJ22" i="260"/>
  <c r="AI22" i="260"/>
  <c r="AH22" i="260"/>
  <c r="AG22" i="260"/>
  <c r="AF22" i="260"/>
  <c r="AE22" i="260"/>
  <c r="AD22" i="260"/>
  <c r="AC22" i="260"/>
  <c r="AB22" i="260"/>
  <c r="AA22" i="260"/>
  <c r="Z22" i="260"/>
  <c r="Y22" i="260"/>
  <c r="X22" i="260"/>
  <c r="W22" i="260"/>
  <c r="V22" i="260"/>
  <c r="U22" i="260"/>
  <c r="T22" i="260"/>
  <c r="S22" i="260"/>
  <c r="R22" i="260"/>
  <c r="Q22" i="260"/>
  <c r="P22" i="260"/>
  <c r="O22" i="260"/>
  <c r="N22" i="260"/>
  <c r="M22" i="260"/>
  <c r="L22" i="260"/>
  <c r="K22" i="260"/>
  <c r="F22" i="260"/>
  <c r="AJ21" i="260"/>
  <c r="AI21" i="260"/>
  <c r="AH21" i="260"/>
  <c r="AG21" i="260"/>
  <c r="AF21" i="260"/>
  <c r="AE21" i="260"/>
  <c r="AD21" i="260"/>
  <c r="AC21" i="260"/>
  <c r="AB21" i="260"/>
  <c r="AA21" i="260"/>
  <c r="Z21" i="260"/>
  <c r="Y21" i="260"/>
  <c r="X21" i="260"/>
  <c r="W21" i="260"/>
  <c r="V21" i="260"/>
  <c r="U21" i="260"/>
  <c r="T21" i="260"/>
  <c r="S21" i="260"/>
  <c r="R21" i="260"/>
  <c r="Q21" i="260"/>
  <c r="P21" i="260"/>
  <c r="O21" i="260"/>
  <c r="N21" i="260"/>
  <c r="M21" i="260"/>
  <c r="L21" i="260"/>
  <c r="K21" i="260"/>
  <c r="F21" i="260"/>
  <c r="AJ20" i="260"/>
  <c r="AI20" i="260"/>
  <c r="AH20" i="260"/>
  <c r="AG20" i="260"/>
  <c r="AF20" i="260"/>
  <c r="AE20" i="260"/>
  <c r="AD20" i="260"/>
  <c r="AC20" i="260"/>
  <c r="AB20" i="260"/>
  <c r="AA20" i="260"/>
  <c r="Z20" i="260"/>
  <c r="Y20" i="260"/>
  <c r="X20" i="260"/>
  <c r="W20" i="260"/>
  <c r="V20" i="260"/>
  <c r="U20" i="260"/>
  <c r="T20" i="260"/>
  <c r="S20" i="260"/>
  <c r="R20" i="260"/>
  <c r="Q20" i="260"/>
  <c r="P20" i="260"/>
  <c r="O20" i="260"/>
  <c r="N20" i="260"/>
  <c r="M20" i="260"/>
  <c r="L20" i="260"/>
  <c r="K20" i="260"/>
  <c r="F20" i="260"/>
  <c r="AJ19" i="260"/>
  <c r="AI19" i="260"/>
  <c r="AH19" i="260"/>
  <c r="AG19" i="260"/>
  <c r="AF19" i="260"/>
  <c r="AE19" i="260"/>
  <c r="AD19" i="260"/>
  <c r="AC19" i="260"/>
  <c r="AB19" i="260"/>
  <c r="AA19" i="260"/>
  <c r="Y19" i="260"/>
  <c r="X19" i="260"/>
  <c r="W19" i="260"/>
  <c r="Z19" i="260" s="1"/>
  <c r="V19" i="260"/>
  <c r="U19" i="260"/>
  <c r="F19" i="260" s="1"/>
  <c r="T19" i="260"/>
  <c r="S19" i="260"/>
  <c r="R19" i="260"/>
  <c r="Q19" i="260"/>
  <c r="P19" i="260"/>
  <c r="O19" i="260"/>
  <c r="N19" i="260"/>
  <c r="M19" i="260"/>
  <c r="L19" i="260"/>
  <c r="K19" i="260"/>
  <c r="AI18" i="260"/>
  <c r="AH18" i="260"/>
  <c r="AJ18" i="260" s="1"/>
  <c r="AG18" i="260"/>
  <c r="AF18" i="260"/>
  <c r="AE18" i="260"/>
  <c r="AD18" i="260"/>
  <c r="AC18" i="260"/>
  <c r="AB18" i="260"/>
  <c r="AA18" i="260"/>
  <c r="Y18" i="260"/>
  <c r="X18" i="260"/>
  <c r="Z18" i="260" s="1"/>
  <c r="W18" i="260"/>
  <c r="V18" i="260"/>
  <c r="T18" i="260"/>
  <c r="S18" i="260"/>
  <c r="U18" i="260" s="1"/>
  <c r="F18" i="260" s="1"/>
  <c r="R18" i="260"/>
  <c r="Q18" i="260"/>
  <c r="P18" i="260"/>
  <c r="O18" i="260"/>
  <c r="N18" i="260"/>
  <c r="M18" i="260"/>
  <c r="L18" i="260"/>
  <c r="K18" i="260"/>
  <c r="AJ17" i="260"/>
  <c r="AI17" i="260"/>
  <c r="AH17" i="260"/>
  <c r="AG17" i="260"/>
  <c r="AE17" i="260"/>
  <c r="AD17" i="260"/>
  <c r="AC17" i="260"/>
  <c r="AB17" i="260"/>
  <c r="AF17" i="260" s="1"/>
  <c r="AA17" i="260"/>
  <c r="Z17" i="260"/>
  <c r="Y17" i="260"/>
  <c r="X17" i="260"/>
  <c r="W17" i="260"/>
  <c r="V17" i="260"/>
  <c r="U17" i="260"/>
  <c r="F17" i="260" s="1"/>
  <c r="T17" i="260"/>
  <c r="S17" i="260"/>
  <c r="R17" i="260"/>
  <c r="Q17" i="260"/>
  <c r="O17" i="260"/>
  <c r="N17" i="260"/>
  <c r="M17" i="260"/>
  <c r="L17" i="260"/>
  <c r="P17" i="260" s="1"/>
  <c r="K17" i="260"/>
  <c r="AI16" i="260"/>
  <c r="AH16" i="260"/>
  <c r="AJ16" i="260" s="1"/>
  <c r="AG16" i="260"/>
  <c r="AE16" i="260"/>
  <c r="AD16" i="260"/>
  <c r="AC16" i="260"/>
  <c r="AF16" i="260" s="1"/>
  <c r="AB16" i="260"/>
  <c r="AA16" i="260"/>
  <c r="Y16" i="260"/>
  <c r="X16" i="260"/>
  <c r="Z16" i="260" s="1"/>
  <c r="W16" i="260"/>
  <c r="V16" i="260"/>
  <c r="T16" i="260"/>
  <c r="S16" i="260"/>
  <c r="U16" i="260" s="1"/>
  <c r="R16" i="260"/>
  <c r="Q16" i="260"/>
  <c r="O16" i="260"/>
  <c r="N16" i="260"/>
  <c r="M16" i="260"/>
  <c r="P16" i="260" s="1"/>
  <c r="L16" i="260"/>
  <c r="K16" i="260"/>
  <c r="AI15" i="260"/>
  <c r="AH15" i="260"/>
  <c r="AJ15" i="260" s="1"/>
  <c r="AG15" i="260"/>
  <c r="AE15" i="260"/>
  <c r="AD15" i="260"/>
  <c r="AC15" i="260"/>
  <c r="AB15" i="260"/>
  <c r="AA15" i="260"/>
  <c r="Y15" i="260"/>
  <c r="X15" i="260"/>
  <c r="Z15" i="260" s="1"/>
  <c r="W15" i="260"/>
  <c r="V15" i="260"/>
  <c r="T15" i="260"/>
  <c r="S15" i="260"/>
  <c r="R15" i="260"/>
  <c r="Q15" i="260"/>
  <c r="O15" i="260"/>
  <c r="N15" i="260"/>
  <c r="M15" i="260"/>
  <c r="P15" i="260" s="1"/>
  <c r="L15" i="260"/>
  <c r="K15" i="260"/>
  <c r="AI14" i="260"/>
  <c r="AH14" i="260"/>
  <c r="AJ14" i="260" s="1"/>
  <c r="AG14" i="260"/>
  <c r="AE14" i="260"/>
  <c r="AD14" i="260"/>
  <c r="AC14" i="260"/>
  <c r="AF14" i="260" s="1"/>
  <c r="AB14" i="260"/>
  <c r="AA14" i="260"/>
  <c r="Y14" i="260"/>
  <c r="X14" i="260"/>
  <c r="Z14" i="260" s="1"/>
  <c r="W14" i="260"/>
  <c r="V14" i="260"/>
  <c r="T14" i="260"/>
  <c r="S14" i="260"/>
  <c r="U14" i="260" s="1"/>
  <c r="R14" i="260"/>
  <c r="Q14" i="260"/>
  <c r="O14" i="260"/>
  <c r="N14" i="260"/>
  <c r="M14" i="260"/>
  <c r="L14" i="260"/>
  <c r="K14" i="260"/>
  <c r="AI13" i="260"/>
  <c r="AH13" i="260"/>
  <c r="AJ13" i="260" s="1"/>
  <c r="AG13" i="260"/>
  <c r="AE13" i="260"/>
  <c r="AD13" i="260"/>
  <c r="AC13" i="260"/>
  <c r="AB13" i="260"/>
  <c r="AA13" i="260"/>
  <c r="Y13" i="260"/>
  <c r="X13" i="260"/>
  <c r="Z13" i="260" s="1"/>
  <c r="W13" i="260"/>
  <c r="V13" i="260"/>
  <c r="T13" i="260"/>
  <c r="S13" i="260"/>
  <c r="R13" i="260"/>
  <c r="Q13" i="260"/>
  <c r="O13" i="260"/>
  <c r="N13" i="260"/>
  <c r="M13" i="260"/>
  <c r="L13" i="260"/>
  <c r="K13" i="260"/>
  <c r="AI12" i="260"/>
  <c r="AH12" i="260"/>
  <c r="AG12" i="260"/>
  <c r="AE12" i="260"/>
  <c r="AD12" i="260"/>
  <c r="AC12" i="260"/>
  <c r="AB12" i="260"/>
  <c r="AA12" i="260"/>
  <c r="Y12" i="260"/>
  <c r="X12" i="260"/>
  <c r="W12" i="260"/>
  <c r="V12" i="260"/>
  <c r="T12" i="260"/>
  <c r="S12" i="260"/>
  <c r="R12" i="260"/>
  <c r="Q12" i="260"/>
  <c r="O12" i="260"/>
  <c r="N12" i="260"/>
  <c r="M12" i="260"/>
  <c r="L12" i="260"/>
  <c r="K12" i="260"/>
  <c r="AI11" i="260"/>
  <c r="AH11" i="260"/>
  <c r="AG11" i="260"/>
  <c r="AJ11" i="260" s="1"/>
  <c r="AE11" i="260"/>
  <c r="AD11" i="260"/>
  <c r="AC11" i="260"/>
  <c r="AB11" i="260"/>
  <c r="AA11" i="260"/>
  <c r="AF11" i="260" s="1"/>
  <c r="Y11" i="260"/>
  <c r="X11" i="260"/>
  <c r="W11" i="260"/>
  <c r="V11" i="260"/>
  <c r="T11" i="260"/>
  <c r="S11" i="260"/>
  <c r="R11" i="260"/>
  <c r="Q11" i="260"/>
  <c r="U11" i="260" s="1"/>
  <c r="O11" i="260"/>
  <c r="N11" i="260"/>
  <c r="M11" i="260"/>
  <c r="L11" i="260"/>
  <c r="K11" i="260"/>
  <c r="P11" i="260" s="1"/>
  <c r="AI10" i="260"/>
  <c r="AH10" i="260"/>
  <c r="AG10" i="260"/>
  <c r="AE10" i="260"/>
  <c r="AD10" i="260"/>
  <c r="AC10" i="260"/>
  <c r="AB10" i="260"/>
  <c r="AA10" i="260"/>
  <c r="AF10" i="260" s="1"/>
  <c r="Y10" i="260"/>
  <c r="X10" i="260"/>
  <c r="W10" i="260"/>
  <c r="V10" i="260"/>
  <c r="T10" i="260"/>
  <c r="S10" i="260"/>
  <c r="R10" i="260"/>
  <c r="Q10" i="260"/>
  <c r="O10" i="260"/>
  <c r="N10" i="260"/>
  <c r="M10" i="260"/>
  <c r="L10" i="260"/>
  <c r="K10" i="260"/>
  <c r="AI9" i="260"/>
  <c r="AH9" i="260"/>
  <c r="AG9" i="260"/>
  <c r="AJ9" i="260" s="1"/>
  <c r="AE9" i="260"/>
  <c r="AD9" i="260"/>
  <c r="AC9" i="260"/>
  <c r="AB9" i="260"/>
  <c r="AA9" i="260"/>
  <c r="Y9" i="260"/>
  <c r="X9" i="260"/>
  <c r="W9" i="260"/>
  <c r="V9" i="260"/>
  <c r="T9" i="260"/>
  <c r="S9" i="260"/>
  <c r="R9" i="260"/>
  <c r="Q9" i="260"/>
  <c r="O9" i="260"/>
  <c r="N9" i="260"/>
  <c r="M9" i="260"/>
  <c r="L9" i="260"/>
  <c r="K9" i="260"/>
  <c r="AI8" i="260"/>
  <c r="AH8" i="260"/>
  <c r="AJ8" i="260" s="1"/>
  <c r="AG8" i="260"/>
  <c r="AE8" i="260"/>
  <c r="AD8" i="260"/>
  <c r="AC8" i="260"/>
  <c r="AB8" i="260"/>
  <c r="AA8" i="260"/>
  <c r="Y8" i="260"/>
  <c r="X8" i="260"/>
  <c r="W8" i="260"/>
  <c r="Z8" i="260" s="1"/>
  <c r="V8" i="260"/>
  <c r="T8" i="260"/>
  <c r="S8" i="260"/>
  <c r="R8" i="260"/>
  <c r="Q8" i="260"/>
  <c r="O8" i="260"/>
  <c r="N8" i="260"/>
  <c r="M8" i="260"/>
  <c r="L8" i="260"/>
  <c r="P8" i="260" s="1"/>
  <c r="K8" i="260"/>
  <c r="AI7" i="260"/>
  <c r="AH7" i="260"/>
  <c r="AJ7" i="260" s="1"/>
  <c r="AG7" i="260"/>
  <c r="AE7" i="260"/>
  <c r="AD7" i="260"/>
  <c r="AC7" i="260"/>
  <c r="AB7" i="260"/>
  <c r="AF7" i="260" s="1"/>
  <c r="AA7" i="260"/>
  <c r="Y7" i="260"/>
  <c r="X7" i="260"/>
  <c r="W7" i="260"/>
  <c r="Z7" i="260" s="1"/>
  <c r="V7" i="260"/>
  <c r="T7" i="260"/>
  <c r="S7" i="260"/>
  <c r="R7" i="260"/>
  <c r="U7" i="260" s="1"/>
  <c r="Q7" i="260"/>
  <c r="O7" i="260"/>
  <c r="N7" i="260"/>
  <c r="M7" i="260"/>
  <c r="L7" i="260"/>
  <c r="P7" i="260" s="1"/>
  <c r="K7" i="260"/>
  <c r="AI6" i="260"/>
  <c r="AH6" i="260"/>
  <c r="AJ6" i="260" s="1"/>
  <c r="AG6" i="260"/>
  <c r="AE6" i="260"/>
  <c r="AD6" i="260"/>
  <c r="AC6" i="260"/>
  <c r="AF6" i="260" s="1"/>
  <c r="AB6" i="260"/>
  <c r="AA6" i="260"/>
  <c r="Y6" i="260"/>
  <c r="X6" i="260"/>
  <c r="Z6" i="260" s="1"/>
  <c r="W6" i="260"/>
  <c r="V6" i="260"/>
  <c r="T6" i="260"/>
  <c r="S6" i="260"/>
  <c r="U6" i="260" s="1"/>
  <c r="R6" i="260"/>
  <c r="Q6" i="260"/>
  <c r="O6" i="260"/>
  <c r="N6" i="260"/>
  <c r="M6" i="260"/>
  <c r="P6" i="260" s="1"/>
  <c r="L6" i="260"/>
  <c r="K6" i="260"/>
  <c r="AI5" i="260"/>
  <c r="AH5" i="260"/>
  <c r="AJ5" i="260" s="1"/>
  <c r="AG5" i="260"/>
  <c r="AE5" i="260"/>
  <c r="AD5" i="260"/>
  <c r="AF5" i="260" s="1"/>
  <c r="AC5" i="260"/>
  <c r="AB5" i="260"/>
  <c r="AA5" i="260"/>
  <c r="Y5" i="260"/>
  <c r="X5" i="260"/>
  <c r="W5" i="260"/>
  <c r="V5" i="260"/>
  <c r="T5" i="260"/>
  <c r="S5" i="260"/>
  <c r="R5" i="260"/>
  <c r="Q5" i="260"/>
  <c r="O5" i="260"/>
  <c r="N5" i="260"/>
  <c r="P5" i="260" s="1"/>
  <c r="M5" i="260"/>
  <c r="L5" i="260"/>
  <c r="K5" i="260"/>
  <c r="AI4" i="260"/>
  <c r="AH4" i="260"/>
  <c r="AJ4" i="260" s="1"/>
  <c r="AG4" i="260"/>
  <c r="AE4" i="260"/>
  <c r="AD4" i="260"/>
  <c r="AC4" i="260"/>
  <c r="AB4" i="260"/>
  <c r="AA4" i="260"/>
  <c r="Y4" i="260"/>
  <c r="X4" i="260"/>
  <c r="Z4" i="260" s="1"/>
  <c r="W4" i="260"/>
  <c r="V4" i="260"/>
  <c r="T4" i="260"/>
  <c r="S4" i="260"/>
  <c r="U4" i="260" s="1"/>
  <c r="R4" i="260"/>
  <c r="Q4" i="260"/>
  <c r="O4" i="260"/>
  <c r="N4" i="260"/>
  <c r="M4" i="260"/>
  <c r="L4" i="260"/>
  <c r="K4" i="260"/>
  <c r="J78" i="258"/>
  <c r="I78" i="258"/>
  <c r="H78" i="258"/>
  <c r="G78" i="258"/>
  <c r="J77" i="258"/>
  <c r="I77" i="258"/>
  <c r="H77" i="258"/>
  <c r="G77" i="258"/>
  <c r="J76" i="258"/>
  <c r="I76" i="258"/>
  <c r="H76" i="258"/>
  <c r="G76" i="258"/>
  <c r="J75" i="258"/>
  <c r="I75" i="258"/>
  <c r="H75" i="258"/>
  <c r="G75" i="258"/>
  <c r="J74" i="258"/>
  <c r="I74" i="258"/>
  <c r="H74" i="258"/>
  <c r="G74" i="258"/>
  <c r="F74" i="258"/>
  <c r="E74" i="258"/>
  <c r="D74" i="258"/>
  <c r="C74" i="258"/>
  <c r="J71" i="258"/>
  <c r="I71" i="258"/>
  <c r="H71" i="258"/>
  <c r="G71" i="258"/>
  <c r="J70" i="258"/>
  <c r="I70" i="258"/>
  <c r="H70" i="258"/>
  <c r="G70" i="258"/>
  <c r="J69" i="258"/>
  <c r="I69" i="258"/>
  <c r="H69" i="258"/>
  <c r="G69" i="258"/>
  <c r="J68" i="258"/>
  <c r="I68" i="258"/>
  <c r="H68" i="258"/>
  <c r="G68" i="258"/>
  <c r="J67" i="258"/>
  <c r="I67" i="258"/>
  <c r="H67" i="258"/>
  <c r="G67" i="258"/>
  <c r="F67" i="258"/>
  <c r="E67" i="258"/>
  <c r="D67" i="258"/>
  <c r="C67" i="258"/>
  <c r="J63" i="258"/>
  <c r="I63" i="258"/>
  <c r="H63" i="258"/>
  <c r="G63" i="258"/>
  <c r="J62" i="258"/>
  <c r="I62" i="258"/>
  <c r="H62" i="258"/>
  <c r="G62" i="258"/>
  <c r="J61" i="258"/>
  <c r="I61" i="258"/>
  <c r="H61" i="258"/>
  <c r="G61" i="258"/>
  <c r="J60" i="258"/>
  <c r="I60" i="258"/>
  <c r="H60" i="258"/>
  <c r="G60" i="258"/>
  <c r="J59" i="258"/>
  <c r="I59" i="258"/>
  <c r="H59" i="258"/>
  <c r="G59" i="258"/>
  <c r="F59" i="258"/>
  <c r="E59" i="258"/>
  <c r="D59" i="258"/>
  <c r="J50" i="258"/>
  <c r="I50" i="258"/>
  <c r="H50" i="258"/>
  <c r="G50" i="258"/>
  <c r="J49" i="258"/>
  <c r="I49" i="258"/>
  <c r="H49" i="258"/>
  <c r="G49" i="258"/>
  <c r="J48" i="258"/>
  <c r="I48" i="258"/>
  <c r="H48" i="258"/>
  <c r="G48" i="258"/>
  <c r="J47" i="258"/>
  <c r="I47" i="258"/>
  <c r="H47" i="258"/>
  <c r="G47" i="258"/>
  <c r="J46" i="258"/>
  <c r="I46" i="258"/>
  <c r="H46" i="258"/>
  <c r="G46" i="258"/>
  <c r="F46" i="258"/>
  <c r="E46" i="258"/>
  <c r="D46" i="258"/>
  <c r="C46" i="258"/>
  <c r="J43" i="258"/>
  <c r="I43" i="258"/>
  <c r="H43" i="258"/>
  <c r="G43" i="258"/>
  <c r="J42" i="258"/>
  <c r="I42" i="258"/>
  <c r="H42" i="258"/>
  <c r="G42" i="258"/>
  <c r="J41" i="258"/>
  <c r="I41" i="258"/>
  <c r="H41" i="258"/>
  <c r="G41" i="258"/>
  <c r="J40" i="258"/>
  <c r="I40" i="258"/>
  <c r="H40" i="258"/>
  <c r="G40" i="258"/>
  <c r="J39" i="258"/>
  <c r="I39" i="258"/>
  <c r="H39" i="258"/>
  <c r="G39" i="258"/>
  <c r="F39" i="258"/>
  <c r="E39" i="258"/>
  <c r="D39" i="258"/>
  <c r="C39" i="258"/>
  <c r="J36" i="258"/>
  <c r="I36" i="258"/>
  <c r="H36" i="258"/>
  <c r="G36" i="258"/>
  <c r="J35" i="258"/>
  <c r="I35" i="258"/>
  <c r="H35" i="258"/>
  <c r="G35" i="258"/>
  <c r="J34" i="258"/>
  <c r="I34" i="258"/>
  <c r="H34" i="258"/>
  <c r="G34" i="258"/>
  <c r="J33" i="258"/>
  <c r="I33" i="258"/>
  <c r="H33" i="258"/>
  <c r="G33" i="258"/>
  <c r="J32" i="258"/>
  <c r="I32" i="258"/>
  <c r="H32" i="258"/>
  <c r="G32" i="258"/>
  <c r="F32" i="258"/>
  <c r="E32" i="258"/>
  <c r="D32" i="258"/>
  <c r="J28" i="258"/>
  <c r="I28" i="258"/>
  <c r="H28" i="258"/>
  <c r="G28" i="258"/>
  <c r="J27" i="258"/>
  <c r="I27" i="258"/>
  <c r="H27" i="258"/>
  <c r="G27" i="258"/>
  <c r="J26" i="258"/>
  <c r="I26" i="258"/>
  <c r="H26" i="258"/>
  <c r="G26" i="258"/>
  <c r="J25" i="258"/>
  <c r="I25" i="258"/>
  <c r="H25" i="258"/>
  <c r="G25" i="258"/>
  <c r="J24" i="258"/>
  <c r="I24" i="258"/>
  <c r="H24" i="258"/>
  <c r="G24" i="258"/>
  <c r="F24" i="258"/>
  <c r="E24" i="258"/>
  <c r="D24" i="258"/>
  <c r="C24" i="258"/>
  <c r="J21" i="258"/>
  <c r="I21" i="258"/>
  <c r="H21" i="258"/>
  <c r="G21" i="258"/>
  <c r="J20" i="258"/>
  <c r="I20" i="258"/>
  <c r="H20" i="258"/>
  <c r="G20" i="258"/>
  <c r="J19" i="258"/>
  <c r="I19" i="258"/>
  <c r="H19" i="258"/>
  <c r="G19" i="258"/>
  <c r="J18" i="258"/>
  <c r="I18" i="258"/>
  <c r="H18" i="258"/>
  <c r="G18" i="258"/>
  <c r="J17" i="258"/>
  <c r="I17" i="258"/>
  <c r="H17" i="258"/>
  <c r="G17" i="258"/>
  <c r="F17" i="258"/>
  <c r="E17" i="258"/>
  <c r="D17" i="258"/>
  <c r="C17" i="258"/>
  <c r="J13" i="258"/>
  <c r="I13" i="258"/>
  <c r="H13" i="258"/>
  <c r="G13" i="258"/>
  <c r="J12" i="258"/>
  <c r="I12" i="258"/>
  <c r="H12" i="258"/>
  <c r="G12" i="258"/>
  <c r="J11" i="258"/>
  <c r="I11" i="258"/>
  <c r="H11" i="258"/>
  <c r="G11" i="258"/>
  <c r="J10" i="258"/>
  <c r="I10" i="258"/>
  <c r="H10" i="258"/>
  <c r="G10" i="258"/>
  <c r="J9" i="258"/>
  <c r="I9" i="258"/>
  <c r="H9" i="258"/>
  <c r="G9" i="258"/>
  <c r="F9" i="258"/>
  <c r="E9" i="258"/>
  <c r="D9" i="258"/>
  <c r="A5" i="258"/>
  <c r="D57" i="254"/>
  <c r="E54" i="254"/>
  <c r="E55" i="254" s="1"/>
  <c r="D54" i="254"/>
  <c r="D56" i="254" s="1"/>
  <c r="C54" i="254"/>
  <c r="C55" i="254" s="1"/>
  <c r="G55" i="254" s="1"/>
  <c r="D50" i="254"/>
  <c r="E47" i="254"/>
  <c r="E49" i="254" s="1"/>
  <c r="D47" i="254"/>
  <c r="D62" i="254" s="1"/>
  <c r="AJ43" i="254"/>
  <c r="AI43" i="254"/>
  <c r="AH43" i="254"/>
  <c r="AG43" i="254"/>
  <c r="AF43" i="254"/>
  <c r="AE43" i="254"/>
  <c r="AD43" i="254"/>
  <c r="AC43" i="254"/>
  <c r="AB43" i="254"/>
  <c r="AA43" i="254"/>
  <c r="Z43" i="254"/>
  <c r="Y43" i="254"/>
  <c r="X43" i="254"/>
  <c r="W43" i="254"/>
  <c r="V43" i="254"/>
  <c r="U43" i="254"/>
  <c r="T43" i="254"/>
  <c r="S43" i="254"/>
  <c r="R43" i="254"/>
  <c r="Q43" i="254"/>
  <c r="P43" i="254"/>
  <c r="O43" i="254"/>
  <c r="N43" i="254"/>
  <c r="M43" i="254"/>
  <c r="L43" i="254"/>
  <c r="K43" i="254"/>
  <c r="F43" i="254"/>
  <c r="AJ42" i="254"/>
  <c r="AI42" i="254"/>
  <c r="AH42" i="254"/>
  <c r="AG42" i="254"/>
  <c r="AF42" i="254"/>
  <c r="AE42" i="254"/>
  <c r="AD42" i="254"/>
  <c r="AC42" i="254"/>
  <c r="AB42" i="254"/>
  <c r="AA42" i="254"/>
  <c r="Z42" i="254"/>
  <c r="Y42" i="254"/>
  <c r="X42" i="254"/>
  <c r="W42" i="254"/>
  <c r="V42" i="254"/>
  <c r="U42" i="254"/>
  <c r="T42" i="254"/>
  <c r="S42" i="254"/>
  <c r="R42" i="254"/>
  <c r="Q42" i="254"/>
  <c r="P42" i="254"/>
  <c r="O42" i="254"/>
  <c r="N42" i="254"/>
  <c r="M42" i="254"/>
  <c r="L42" i="254"/>
  <c r="K42" i="254"/>
  <c r="F42" i="254"/>
  <c r="AJ41" i="254"/>
  <c r="AI41" i="254"/>
  <c r="AH41" i="254"/>
  <c r="AG41" i="254"/>
  <c r="AF41" i="254"/>
  <c r="AE41" i="254"/>
  <c r="AD41" i="254"/>
  <c r="AC41" i="254"/>
  <c r="AB41" i="254"/>
  <c r="AA41" i="254"/>
  <c r="Z41" i="254"/>
  <c r="Y41" i="254"/>
  <c r="X41" i="254"/>
  <c r="W41" i="254"/>
  <c r="V41" i="254"/>
  <c r="U41" i="254"/>
  <c r="T41" i="254"/>
  <c r="S41" i="254"/>
  <c r="R41" i="254"/>
  <c r="Q41" i="254"/>
  <c r="P41" i="254"/>
  <c r="O41" i="254"/>
  <c r="N41" i="254"/>
  <c r="M41" i="254"/>
  <c r="L41" i="254"/>
  <c r="K41" i="254"/>
  <c r="F41" i="254"/>
  <c r="AJ40" i="254"/>
  <c r="AI40" i="254"/>
  <c r="AH40" i="254"/>
  <c r="AG40" i="254"/>
  <c r="AF40" i="254"/>
  <c r="AE40" i="254"/>
  <c r="AD40" i="254"/>
  <c r="AC40" i="254"/>
  <c r="AB40" i="254"/>
  <c r="AA40" i="254"/>
  <c r="Z40" i="254"/>
  <c r="Y40" i="254"/>
  <c r="X40" i="254"/>
  <c r="W40" i="254"/>
  <c r="V40" i="254"/>
  <c r="U40" i="254"/>
  <c r="T40" i="254"/>
  <c r="S40" i="254"/>
  <c r="R40" i="254"/>
  <c r="Q40" i="254"/>
  <c r="P40" i="254"/>
  <c r="O40" i="254"/>
  <c r="N40" i="254"/>
  <c r="M40" i="254"/>
  <c r="L40" i="254"/>
  <c r="K40" i="254"/>
  <c r="F40" i="254"/>
  <c r="AJ39" i="254"/>
  <c r="AI39" i="254"/>
  <c r="AH39" i="254"/>
  <c r="AG39" i="254"/>
  <c r="AF39" i="254"/>
  <c r="AE39" i="254"/>
  <c r="AD39" i="254"/>
  <c r="AC39" i="254"/>
  <c r="AB39" i="254"/>
  <c r="AA39" i="254"/>
  <c r="Z39" i="254"/>
  <c r="Y39" i="254"/>
  <c r="X39" i="254"/>
  <c r="W39" i="254"/>
  <c r="V39" i="254"/>
  <c r="U39" i="254"/>
  <c r="T39" i="254"/>
  <c r="S39" i="254"/>
  <c r="R39" i="254"/>
  <c r="Q39" i="254"/>
  <c r="P39" i="254"/>
  <c r="O39" i="254"/>
  <c r="N39" i="254"/>
  <c r="M39" i="254"/>
  <c r="L39" i="254"/>
  <c r="K39" i="254"/>
  <c r="F39" i="254"/>
  <c r="AJ38" i="254"/>
  <c r="AI38" i="254"/>
  <c r="AH38" i="254"/>
  <c r="AG38" i="254"/>
  <c r="AF38" i="254"/>
  <c r="AE38" i="254"/>
  <c r="AD38" i="254"/>
  <c r="AC38" i="254"/>
  <c r="AB38" i="254"/>
  <c r="AA38" i="254"/>
  <c r="Z38" i="254"/>
  <c r="Y38" i="254"/>
  <c r="X38" i="254"/>
  <c r="W38" i="254"/>
  <c r="V38" i="254"/>
  <c r="U38" i="254"/>
  <c r="T38" i="254"/>
  <c r="S38" i="254"/>
  <c r="R38" i="254"/>
  <c r="Q38" i="254"/>
  <c r="P38" i="254"/>
  <c r="O38" i="254"/>
  <c r="N38" i="254"/>
  <c r="M38" i="254"/>
  <c r="L38" i="254"/>
  <c r="K38" i="254"/>
  <c r="F38" i="254"/>
  <c r="AJ37" i="254"/>
  <c r="AI37" i="254"/>
  <c r="AH37" i="254"/>
  <c r="AG37" i="254"/>
  <c r="AF37" i="254"/>
  <c r="AE37" i="254"/>
  <c r="AD37" i="254"/>
  <c r="AC37" i="254"/>
  <c r="AB37" i="254"/>
  <c r="AA37" i="254"/>
  <c r="Z37" i="254"/>
  <c r="Y37" i="254"/>
  <c r="X37" i="254"/>
  <c r="W37" i="254"/>
  <c r="V37" i="254"/>
  <c r="U37" i="254"/>
  <c r="T37" i="254"/>
  <c r="S37" i="254"/>
  <c r="R37" i="254"/>
  <c r="Q37" i="254"/>
  <c r="P37" i="254"/>
  <c r="O37" i="254"/>
  <c r="N37" i="254"/>
  <c r="M37" i="254"/>
  <c r="L37" i="254"/>
  <c r="K37" i="254"/>
  <c r="F37" i="254"/>
  <c r="AJ36" i="254"/>
  <c r="AI36" i="254"/>
  <c r="AH36" i="254"/>
  <c r="AG36" i="254"/>
  <c r="AF36" i="254"/>
  <c r="AE36" i="254"/>
  <c r="AD36" i="254"/>
  <c r="AC36" i="254"/>
  <c r="AB36" i="254"/>
  <c r="AA36" i="254"/>
  <c r="Z36" i="254"/>
  <c r="Y36" i="254"/>
  <c r="X36" i="254"/>
  <c r="W36" i="254"/>
  <c r="V36" i="254"/>
  <c r="U36" i="254"/>
  <c r="T36" i="254"/>
  <c r="S36" i="254"/>
  <c r="R36" i="254"/>
  <c r="Q36" i="254"/>
  <c r="P36" i="254"/>
  <c r="O36" i="254"/>
  <c r="N36" i="254"/>
  <c r="M36" i="254"/>
  <c r="L36" i="254"/>
  <c r="K36" i="254"/>
  <c r="F36" i="254"/>
  <c r="AJ35" i="254"/>
  <c r="AI35" i="254"/>
  <c r="AH35" i="254"/>
  <c r="AG35" i="254"/>
  <c r="AF35" i="254"/>
  <c r="AE35" i="254"/>
  <c r="AD35" i="254"/>
  <c r="AC35" i="254"/>
  <c r="AB35" i="254"/>
  <c r="AA35" i="254"/>
  <c r="Z35" i="254"/>
  <c r="Y35" i="254"/>
  <c r="X35" i="254"/>
  <c r="W35" i="254"/>
  <c r="V35" i="254"/>
  <c r="U35" i="254"/>
  <c r="T35" i="254"/>
  <c r="S35" i="254"/>
  <c r="R35" i="254"/>
  <c r="Q35" i="254"/>
  <c r="P35" i="254"/>
  <c r="O35" i="254"/>
  <c r="N35" i="254"/>
  <c r="M35" i="254"/>
  <c r="L35" i="254"/>
  <c r="K35" i="254"/>
  <c r="F35" i="254"/>
  <c r="AJ34" i="254"/>
  <c r="AI34" i="254"/>
  <c r="AH34" i="254"/>
  <c r="AG34" i="254"/>
  <c r="AF34" i="254"/>
  <c r="AE34" i="254"/>
  <c r="AD34" i="254"/>
  <c r="AC34" i="254"/>
  <c r="AB34" i="254"/>
  <c r="AA34" i="254"/>
  <c r="Z34" i="254"/>
  <c r="Y34" i="254"/>
  <c r="X34" i="254"/>
  <c r="W34" i="254"/>
  <c r="V34" i="254"/>
  <c r="U34" i="254"/>
  <c r="T34" i="254"/>
  <c r="S34" i="254"/>
  <c r="R34" i="254"/>
  <c r="Q34" i="254"/>
  <c r="P34" i="254"/>
  <c r="O34" i="254"/>
  <c r="N34" i="254"/>
  <c r="M34" i="254"/>
  <c r="L34" i="254"/>
  <c r="K34" i="254"/>
  <c r="F34" i="254"/>
  <c r="AJ33" i="254"/>
  <c r="AI33" i="254"/>
  <c r="AH33" i="254"/>
  <c r="AG33" i="254"/>
  <c r="AF33" i="254"/>
  <c r="AE33" i="254"/>
  <c r="AD33" i="254"/>
  <c r="AC33" i="254"/>
  <c r="AB33" i="254"/>
  <c r="AA33" i="254"/>
  <c r="Z33" i="254"/>
  <c r="Y33" i="254"/>
  <c r="X33" i="254"/>
  <c r="W33" i="254"/>
  <c r="V33" i="254"/>
  <c r="U33" i="254"/>
  <c r="T33" i="254"/>
  <c r="S33" i="254"/>
  <c r="R33" i="254"/>
  <c r="Q33" i="254"/>
  <c r="P33" i="254"/>
  <c r="O33" i="254"/>
  <c r="N33" i="254"/>
  <c r="M33" i="254"/>
  <c r="L33" i="254"/>
  <c r="K33" i="254"/>
  <c r="F33" i="254"/>
  <c r="AJ32" i="254"/>
  <c r="AI32" i="254"/>
  <c r="AH32" i="254"/>
  <c r="AG32" i="254"/>
  <c r="AF32" i="254"/>
  <c r="AE32" i="254"/>
  <c r="AD32" i="254"/>
  <c r="AC32" i="254"/>
  <c r="AB32" i="254"/>
  <c r="AA32" i="254"/>
  <c r="Z32" i="254"/>
  <c r="Y32" i="254"/>
  <c r="X32" i="254"/>
  <c r="W32" i="254"/>
  <c r="V32" i="254"/>
  <c r="U32" i="254"/>
  <c r="T32" i="254"/>
  <c r="S32" i="254"/>
  <c r="R32" i="254"/>
  <c r="Q32" i="254"/>
  <c r="P32" i="254"/>
  <c r="O32" i="254"/>
  <c r="N32" i="254"/>
  <c r="M32" i="254"/>
  <c r="L32" i="254"/>
  <c r="K32" i="254"/>
  <c r="F32" i="254"/>
  <c r="AJ31" i="254"/>
  <c r="AI31" i="254"/>
  <c r="AH31" i="254"/>
  <c r="AG31" i="254"/>
  <c r="AF31" i="254"/>
  <c r="AE31" i="254"/>
  <c r="AD31" i="254"/>
  <c r="AC31" i="254"/>
  <c r="AB31" i="254"/>
  <c r="AA31" i="254"/>
  <c r="Z31" i="254"/>
  <c r="Y31" i="254"/>
  <c r="X31" i="254"/>
  <c r="W31" i="254"/>
  <c r="V31" i="254"/>
  <c r="U31" i="254"/>
  <c r="T31" i="254"/>
  <c r="S31" i="254"/>
  <c r="R31" i="254"/>
  <c r="Q31" i="254"/>
  <c r="P31" i="254"/>
  <c r="O31" i="254"/>
  <c r="N31" i="254"/>
  <c r="M31" i="254"/>
  <c r="L31" i="254"/>
  <c r="K31" i="254"/>
  <c r="F31" i="254"/>
  <c r="AJ30" i="254"/>
  <c r="AI30" i="254"/>
  <c r="AH30" i="254"/>
  <c r="AG30" i="254"/>
  <c r="AF30" i="254"/>
  <c r="AE30" i="254"/>
  <c r="AD30" i="254"/>
  <c r="AC30" i="254"/>
  <c r="AB30" i="254"/>
  <c r="AA30" i="254"/>
  <c r="Z30" i="254"/>
  <c r="Y30" i="254"/>
  <c r="X30" i="254"/>
  <c r="W30" i="254"/>
  <c r="V30" i="254"/>
  <c r="U30" i="254"/>
  <c r="T30" i="254"/>
  <c r="S30" i="254"/>
  <c r="R30" i="254"/>
  <c r="Q30" i="254"/>
  <c r="P30" i="254"/>
  <c r="O30" i="254"/>
  <c r="N30" i="254"/>
  <c r="M30" i="254"/>
  <c r="L30" i="254"/>
  <c r="K30" i="254"/>
  <c r="F30" i="254"/>
  <c r="AJ29" i="254"/>
  <c r="AI29" i="254"/>
  <c r="AH29" i="254"/>
  <c r="AG29" i="254"/>
  <c r="AF29" i="254"/>
  <c r="AE29" i="254"/>
  <c r="AD29" i="254"/>
  <c r="AC29" i="254"/>
  <c r="AB29" i="254"/>
  <c r="AA29" i="254"/>
  <c r="Z29" i="254"/>
  <c r="Y29" i="254"/>
  <c r="X29" i="254"/>
  <c r="W29" i="254"/>
  <c r="V29" i="254"/>
  <c r="U29" i="254"/>
  <c r="T29" i="254"/>
  <c r="S29" i="254"/>
  <c r="R29" i="254"/>
  <c r="Q29" i="254"/>
  <c r="P29" i="254"/>
  <c r="O29" i="254"/>
  <c r="N29" i="254"/>
  <c r="M29" i="254"/>
  <c r="L29" i="254"/>
  <c r="K29" i="254"/>
  <c r="F29" i="254"/>
  <c r="AJ28" i="254"/>
  <c r="AI28" i="254"/>
  <c r="AH28" i="254"/>
  <c r="AG28" i="254"/>
  <c r="AF28" i="254"/>
  <c r="AE28" i="254"/>
  <c r="AD28" i="254"/>
  <c r="AC28" i="254"/>
  <c r="AB28" i="254"/>
  <c r="AA28" i="254"/>
  <c r="Z28" i="254"/>
  <c r="Y28" i="254"/>
  <c r="X28" i="254"/>
  <c r="W28" i="254"/>
  <c r="V28" i="254"/>
  <c r="U28" i="254"/>
  <c r="T28" i="254"/>
  <c r="S28" i="254"/>
  <c r="R28" i="254"/>
  <c r="Q28" i="254"/>
  <c r="P28" i="254"/>
  <c r="O28" i="254"/>
  <c r="N28" i="254"/>
  <c r="M28" i="254"/>
  <c r="L28" i="254"/>
  <c r="K28" i="254"/>
  <c r="F28" i="254"/>
  <c r="AJ27" i="254"/>
  <c r="AI27" i="254"/>
  <c r="AH27" i="254"/>
  <c r="AG27" i="254"/>
  <c r="AF27" i="254"/>
  <c r="AE27" i="254"/>
  <c r="AD27" i="254"/>
  <c r="AC27" i="254"/>
  <c r="AB27" i="254"/>
  <c r="AA27" i="254"/>
  <c r="Z27" i="254"/>
  <c r="Y27" i="254"/>
  <c r="X27" i="254"/>
  <c r="W27" i="254"/>
  <c r="V27" i="254"/>
  <c r="U27" i="254"/>
  <c r="T27" i="254"/>
  <c r="S27" i="254"/>
  <c r="R27" i="254"/>
  <c r="Q27" i="254"/>
  <c r="P27" i="254"/>
  <c r="O27" i="254"/>
  <c r="N27" i="254"/>
  <c r="M27" i="254"/>
  <c r="L27" i="254"/>
  <c r="K27" i="254"/>
  <c r="F27" i="254"/>
  <c r="AJ26" i="254"/>
  <c r="AI26" i="254"/>
  <c r="AH26" i="254"/>
  <c r="AG26" i="254"/>
  <c r="AF26" i="254"/>
  <c r="AE26" i="254"/>
  <c r="AD26" i="254"/>
  <c r="AC26" i="254"/>
  <c r="AB26" i="254"/>
  <c r="AA26" i="254"/>
  <c r="Z26" i="254"/>
  <c r="Y26" i="254"/>
  <c r="X26" i="254"/>
  <c r="W26" i="254"/>
  <c r="V26" i="254"/>
  <c r="U26" i="254"/>
  <c r="T26" i="254"/>
  <c r="S26" i="254"/>
  <c r="R26" i="254"/>
  <c r="Q26" i="254"/>
  <c r="P26" i="254"/>
  <c r="O26" i="254"/>
  <c r="N26" i="254"/>
  <c r="M26" i="254"/>
  <c r="L26" i="254"/>
  <c r="K26" i="254"/>
  <c r="F26" i="254"/>
  <c r="AJ25" i="254"/>
  <c r="AI25" i="254"/>
  <c r="AH25" i="254"/>
  <c r="AG25" i="254"/>
  <c r="AF25" i="254"/>
  <c r="AE25" i="254"/>
  <c r="AD25" i="254"/>
  <c r="AC25" i="254"/>
  <c r="AB25" i="254"/>
  <c r="AA25" i="254"/>
  <c r="Z25" i="254"/>
  <c r="Y25" i="254"/>
  <c r="X25" i="254"/>
  <c r="W25" i="254"/>
  <c r="V25" i="254"/>
  <c r="U25" i="254"/>
  <c r="T25" i="254"/>
  <c r="S25" i="254"/>
  <c r="R25" i="254"/>
  <c r="Q25" i="254"/>
  <c r="P25" i="254"/>
  <c r="O25" i="254"/>
  <c r="N25" i="254"/>
  <c r="M25" i="254"/>
  <c r="L25" i="254"/>
  <c r="K25" i="254"/>
  <c r="F25" i="254"/>
  <c r="AJ24" i="254"/>
  <c r="AI24" i="254"/>
  <c r="AH24" i="254"/>
  <c r="AG24" i="254"/>
  <c r="AF24" i="254"/>
  <c r="AE24" i="254"/>
  <c r="AD24" i="254"/>
  <c r="AC24" i="254"/>
  <c r="AB24" i="254"/>
  <c r="AA24" i="254"/>
  <c r="Z24" i="254"/>
  <c r="Y24" i="254"/>
  <c r="X24" i="254"/>
  <c r="W24" i="254"/>
  <c r="V24" i="254"/>
  <c r="U24" i="254"/>
  <c r="T24" i="254"/>
  <c r="S24" i="254"/>
  <c r="R24" i="254"/>
  <c r="Q24" i="254"/>
  <c r="P24" i="254"/>
  <c r="O24" i="254"/>
  <c r="N24" i="254"/>
  <c r="M24" i="254"/>
  <c r="L24" i="254"/>
  <c r="K24" i="254"/>
  <c r="F24" i="254"/>
  <c r="AJ23" i="254"/>
  <c r="AI23" i="254"/>
  <c r="AH23" i="254"/>
  <c r="AG23" i="254"/>
  <c r="AF23" i="254"/>
  <c r="AE23" i="254"/>
  <c r="AD23" i="254"/>
  <c r="AC23" i="254"/>
  <c r="AB23" i="254"/>
  <c r="AA23" i="254"/>
  <c r="Z23" i="254"/>
  <c r="Y23" i="254"/>
  <c r="X23" i="254"/>
  <c r="W23" i="254"/>
  <c r="V23" i="254"/>
  <c r="U23" i="254"/>
  <c r="T23" i="254"/>
  <c r="S23" i="254"/>
  <c r="R23" i="254"/>
  <c r="Q23" i="254"/>
  <c r="P23" i="254"/>
  <c r="O23" i="254"/>
  <c r="N23" i="254"/>
  <c r="M23" i="254"/>
  <c r="L23" i="254"/>
  <c r="K23" i="254"/>
  <c r="F23" i="254"/>
  <c r="AJ22" i="254"/>
  <c r="AI22" i="254"/>
  <c r="AH22" i="254"/>
  <c r="AG22" i="254"/>
  <c r="AF22" i="254"/>
  <c r="AE22" i="254"/>
  <c r="AD22" i="254"/>
  <c r="AC22" i="254"/>
  <c r="AB22" i="254"/>
  <c r="AA22" i="254"/>
  <c r="Z22" i="254"/>
  <c r="Y22" i="254"/>
  <c r="X22" i="254"/>
  <c r="W22" i="254"/>
  <c r="V22" i="254"/>
  <c r="U22" i="254"/>
  <c r="T22" i="254"/>
  <c r="S22" i="254"/>
  <c r="R22" i="254"/>
  <c r="Q22" i="254"/>
  <c r="P22" i="254"/>
  <c r="O22" i="254"/>
  <c r="N22" i="254"/>
  <c r="M22" i="254"/>
  <c r="L22" i="254"/>
  <c r="K22" i="254"/>
  <c r="F22" i="254"/>
  <c r="AJ21" i="254"/>
  <c r="AI21" i="254"/>
  <c r="AH21" i="254"/>
  <c r="AG21" i="254"/>
  <c r="AE21" i="254"/>
  <c r="AD21" i="254"/>
  <c r="AC21" i="254"/>
  <c r="AB21" i="254"/>
  <c r="AF21" i="254" s="1"/>
  <c r="AA21" i="254"/>
  <c r="Y21" i="254"/>
  <c r="X21" i="254"/>
  <c r="W21" i="254"/>
  <c r="Z21" i="254" s="1"/>
  <c r="V21" i="254"/>
  <c r="T21" i="254"/>
  <c r="S21" i="254"/>
  <c r="R21" i="254"/>
  <c r="U21" i="254" s="1"/>
  <c r="F21" i="254" s="1"/>
  <c r="Q21" i="254"/>
  <c r="O21" i="254"/>
  <c r="N21" i="254"/>
  <c r="M21" i="254"/>
  <c r="L21" i="254"/>
  <c r="P21" i="254" s="1"/>
  <c r="K21" i="254"/>
  <c r="AI20" i="254"/>
  <c r="AH20" i="254"/>
  <c r="AJ20" i="254" s="1"/>
  <c r="AG20" i="254"/>
  <c r="AE20" i="254"/>
  <c r="AD20" i="254"/>
  <c r="AC20" i="254"/>
  <c r="AB20" i="254"/>
  <c r="AF20" i="254" s="1"/>
  <c r="AA20" i="254"/>
  <c r="Y20" i="254"/>
  <c r="X20" i="254"/>
  <c r="W20" i="254"/>
  <c r="Z20" i="254" s="1"/>
  <c r="V20" i="254"/>
  <c r="T20" i="254"/>
  <c r="S20" i="254"/>
  <c r="R20" i="254"/>
  <c r="U20" i="254" s="1"/>
  <c r="F20" i="254" s="1"/>
  <c r="Q20" i="254"/>
  <c r="O20" i="254"/>
  <c r="N20" i="254"/>
  <c r="M20" i="254"/>
  <c r="L20" i="254"/>
  <c r="P20" i="254" s="1"/>
  <c r="K20" i="254"/>
  <c r="AI19" i="254"/>
  <c r="AH19" i="254"/>
  <c r="AJ19" i="254" s="1"/>
  <c r="AG19" i="254"/>
  <c r="AE19" i="254"/>
  <c r="AD19" i="254"/>
  <c r="AC19" i="254"/>
  <c r="AB19" i="254"/>
  <c r="AF19" i="254" s="1"/>
  <c r="AA19" i="254"/>
  <c r="Y19" i="254"/>
  <c r="X19" i="254"/>
  <c r="W19" i="254"/>
  <c r="Z19" i="254" s="1"/>
  <c r="V19" i="254"/>
  <c r="T19" i="254"/>
  <c r="S19" i="254"/>
  <c r="R19" i="254"/>
  <c r="U19" i="254" s="1"/>
  <c r="F19" i="254" s="1"/>
  <c r="Q19" i="254"/>
  <c r="O19" i="254"/>
  <c r="N19" i="254"/>
  <c r="M19" i="254"/>
  <c r="L19" i="254"/>
  <c r="P19" i="254" s="1"/>
  <c r="K19" i="254"/>
  <c r="AI18" i="254"/>
  <c r="AH18" i="254"/>
  <c r="AJ18" i="254" s="1"/>
  <c r="AG18" i="254"/>
  <c r="AE18" i="254"/>
  <c r="AD18" i="254"/>
  <c r="AC18" i="254"/>
  <c r="AB18" i="254"/>
  <c r="AF18" i="254" s="1"/>
  <c r="AA18" i="254"/>
  <c r="Y18" i="254"/>
  <c r="X18" i="254"/>
  <c r="W18" i="254"/>
  <c r="V18" i="254"/>
  <c r="T18" i="254"/>
  <c r="S18" i="254"/>
  <c r="R18" i="254"/>
  <c r="U18" i="254" s="1"/>
  <c r="F18" i="254" s="1"/>
  <c r="Q18" i="254"/>
  <c r="O18" i="254"/>
  <c r="N18" i="254"/>
  <c r="M18" i="254"/>
  <c r="L18" i="254"/>
  <c r="P18" i="254" s="1"/>
  <c r="K18" i="254"/>
  <c r="AI17" i="254"/>
  <c r="AH17" i="254"/>
  <c r="AJ17" i="254" s="1"/>
  <c r="AG17" i="254"/>
  <c r="AE17" i="254"/>
  <c r="AD17" i="254"/>
  <c r="AC17" i="254"/>
  <c r="AB17" i="254"/>
  <c r="AF17" i="254" s="1"/>
  <c r="AA17" i="254"/>
  <c r="Y17" i="254"/>
  <c r="X17" i="254"/>
  <c r="W17" i="254"/>
  <c r="Z17" i="254" s="1"/>
  <c r="V17" i="254"/>
  <c r="T17" i="254"/>
  <c r="S17" i="254"/>
  <c r="R17" i="254"/>
  <c r="U17" i="254" s="1"/>
  <c r="F17" i="254" s="1"/>
  <c r="Q17" i="254"/>
  <c r="O17" i="254"/>
  <c r="N17" i="254"/>
  <c r="M17" i="254"/>
  <c r="L17" i="254"/>
  <c r="P17" i="254" s="1"/>
  <c r="K17" i="254"/>
  <c r="AI16" i="254"/>
  <c r="AH16" i="254"/>
  <c r="AJ16" i="254" s="1"/>
  <c r="AG16" i="254"/>
  <c r="AE16" i="254"/>
  <c r="AD16" i="254"/>
  <c r="AC16" i="254"/>
  <c r="AB16" i="254"/>
  <c r="AF16" i="254" s="1"/>
  <c r="AA16" i="254"/>
  <c r="Y16" i="254"/>
  <c r="X16" i="254"/>
  <c r="W16" i="254"/>
  <c r="V16" i="254"/>
  <c r="T16" i="254"/>
  <c r="S16" i="254"/>
  <c r="R16" i="254"/>
  <c r="Q16" i="254"/>
  <c r="O16" i="254"/>
  <c r="N16" i="254"/>
  <c r="M16" i="254"/>
  <c r="L16" i="254"/>
  <c r="P16" i="254" s="1"/>
  <c r="K16" i="254"/>
  <c r="AI15" i="254"/>
  <c r="AH15" i="254"/>
  <c r="AJ15" i="254" s="1"/>
  <c r="AG15" i="254"/>
  <c r="AE15" i="254"/>
  <c r="AD15" i="254"/>
  <c r="AC15" i="254"/>
  <c r="AF15" i="254" s="1"/>
  <c r="AB15" i="254"/>
  <c r="AA15" i="254"/>
  <c r="Y15" i="254"/>
  <c r="X15" i="254"/>
  <c r="Z15" i="254" s="1"/>
  <c r="W15" i="254"/>
  <c r="V15" i="254"/>
  <c r="T15" i="254"/>
  <c r="S15" i="254"/>
  <c r="U15" i="254" s="1"/>
  <c r="F15" i="254" s="1"/>
  <c r="R15" i="254"/>
  <c r="Q15" i="254"/>
  <c r="O15" i="254"/>
  <c r="N15" i="254"/>
  <c r="M15" i="254"/>
  <c r="P15" i="254" s="1"/>
  <c r="L15" i="254"/>
  <c r="K15" i="254"/>
  <c r="AI14" i="254"/>
  <c r="AH14" i="254"/>
  <c r="AJ14" i="254" s="1"/>
  <c r="AG14" i="254"/>
  <c r="AE14" i="254"/>
  <c r="AD14" i="254"/>
  <c r="AC14" i="254"/>
  <c r="AB14" i="254"/>
  <c r="AA14" i="254"/>
  <c r="Y14" i="254"/>
  <c r="X14" i="254"/>
  <c r="W14" i="254"/>
  <c r="Z14" i="254" s="1"/>
  <c r="V14" i="254"/>
  <c r="T14" i="254"/>
  <c r="S14" i="254"/>
  <c r="R14" i="254"/>
  <c r="U14" i="254" s="1"/>
  <c r="F14" i="254" s="1"/>
  <c r="Q14" i="254"/>
  <c r="O14" i="254"/>
  <c r="N14" i="254"/>
  <c r="M14" i="254"/>
  <c r="L14" i="254"/>
  <c r="K14" i="254"/>
  <c r="AI13" i="254"/>
  <c r="AH13" i="254"/>
  <c r="AJ13" i="254" s="1"/>
  <c r="AG13" i="254"/>
  <c r="AE13" i="254"/>
  <c r="AD13" i="254"/>
  <c r="AC13" i="254"/>
  <c r="AB13" i="254"/>
  <c r="AF13" i="254" s="1"/>
  <c r="AA13" i="254"/>
  <c r="Y13" i="254"/>
  <c r="X13" i="254"/>
  <c r="Z13" i="254" s="1"/>
  <c r="W13" i="254"/>
  <c r="V13" i="254"/>
  <c r="T13" i="254"/>
  <c r="S13" i="254"/>
  <c r="R13" i="254"/>
  <c r="Q13" i="254"/>
  <c r="O13" i="254"/>
  <c r="N13" i="254"/>
  <c r="M13" i="254"/>
  <c r="L13" i="254"/>
  <c r="P13" i="254" s="1"/>
  <c r="K13" i="254"/>
  <c r="AI12" i="254"/>
  <c r="AH12" i="254"/>
  <c r="AJ12" i="254" s="1"/>
  <c r="AG12" i="254"/>
  <c r="AE12" i="254"/>
  <c r="AD12" i="254"/>
  <c r="AC12" i="254"/>
  <c r="AB12" i="254"/>
  <c r="AF12" i="254" s="1"/>
  <c r="AA12" i="254"/>
  <c r="Y12" i="254"/>
  <c r="X12" i="254"/>
  <c r="W12" i="254"/>
  <c r="Z12" i="254" s="1"/>
  <c r="V12" i="254"/>
  <c r="T12" i="254"/>
  <c r="S12" i="254"/>
  <c r="R12" i="254"/>
  <c r="Q12" i="254"/>
  <c r="O12" i="254"/>
  <c r="N12" i="254"/>
  <c r="M12" i="254"/>
  <c r="L12" i="254"/>
  <c r="P12" i="254" s="1"/>
  <c r="K12" i="254"/>
  <c r="AI11" i="254"/>
  <c r="AH11" i="254"/>
  <c r="AJ11" i="254" s="1"/>
  <c r="AG11" i="254"/>
  <c r="AE11" i="254"/>
  <c r="AD11" i="254"/>
  <c r="AC11" i="254"/>
  <c r="AB11" i="254"/>
  <c r="AA11" i="254"/>
  <c r="Y11" i="254"/>
  <c r="X11" i="254"/>
  <c r="W11" i="254"/>
  <c r="V11" i="254"/>
  <c r="T11" i="254"/>
  <c r="S11" i="254"/>
  <c r="R11" i="254"/>
  <c r="Q11" i="254"/>
  <c r="O11" i="254"/>
  <c r="N11" i="254"/>
  <c r="M11" i="254"/>
  <c r="L11" i="254"/>
  <c r="P11" i="254" s="1"/>
  <c r="K11" i="254"/>
  <c r="AI10" i="254"/>
  <c r="AH10" i="254"/>
  <c r="AJ10" i="254" s="1"/>
  <c r="AG10" i="254"/>
  <c r="AE10" i="254"/>
  <c r="AD10" i="254"/>
  <c r="AC10" i="254"/>
  <c r="AB10" i="254"/>
  <c r="AF10" i="254" s="1"/>
  <c r="AA10" i="254"/>
  <c r="Y10" i="254"/>
  <c r="X10" i="254"/>
  <c r="W10" i="254"/>
  <c r="V10" i="254"/>
  <c r="T10" i="254"/>
  <c r="S10" i="254"/>
  <c r="R10" i="254"/>
  <c r="U10" i="254" s="1"/>
  <c r="F10" i="254" s="1"/>
  <c r="Q10" i="254"/>
  <c r="O10" i="254"/>
  <c r="N10" i="254"/>
  <c r="M10" i="254"/>
  <c r="P10" i="254" s="1"/>
  <c r="L10" i="254"/>
  <c r="K10" i="254"/>
  <c r="AI9" i="254"/>
  <c r="AH9" i="254"/>
  <c r="AJ9" i="254" s="1"/>
  <c r="AG9" i="254"/>
  <c r="AE9" i="254"/>
  <c r="AD9" i="254"/>
  <c r="AC9" i="254"/>
  <c r="AB9" i="254"/>
  <c r="AF9" i="254" s="1"/>
  <c r="AA9" i="254"/>
  <c r="Y9" i="254"/>
  <c r="X9" i="254"/>
  <c r="W9" i="254"/>
  <c r="V9" i="254"/>
  <c r="T9" i="254"/>
  <c r="S9" i="254"/>
  <c r="R9" i="254"/>
  <c r="Q9" i="254"/>
  <c r="O9" i="254"/>
  <c r="N9" i="254"/>
  <c r="M9" i="254"/>
  <c r="L9" i="254"/>
  <c r="P9" i="254" s="1"/>
  <c r="K9" i="254"/>
  <c r="AI8" i="254"/>
  <c r="AH8" i="254"/>
  <c r="AJ8" i="254" s="1"/>
  <c r="AG8" i="254"/>
  <c r="AE8" i="254"/>
  <c r="AD8" i="254"/>
  <c r="AC8" i="254"/>
  <c r="AB8" i="254"/>
  <c r="AF8" i="254" s="1"/>
  <c r="AA8" i="254"/>
  <c r="Y8" i="254"/>
  <c r="X8" i="254"/>
  <c r="W8" i="254"/>
  <c r="Z8" i="254" s="1"/>
  <c r="V8" i="254"/>
  <c r="T8" i="254"/>
  <c r="S8" i="254"/>
  <c r="R8" i="254"/>
  <c r="U8" i="254" s="1"/>
  <c r="F8" i="254" s="1"/>
  <c r="Q8" i="254"/>
  <c r="O8" i="254"/>
  <c r="N8" i="254"/>
  <c r="M8" i="254"/>
  <c r="L8" i="254"/>
  <c r="P8" i="254" s="1"/>
  <c r="K8" i="254"/>
  <c r="AI7" i="254"/>
  <c r="AH7" i="254"/>
  <c r="AJ7" i="254" s="1"/>
  <c r="AG7" i="254"/>
  <c r="AE7" i="254"/>
  <c r="AD7" i="254"/>
  <c r="AC7" i="254"/>
  <c r="AB7" i="254"/>
  <c r="AF7" i="254" s="1"/>
  <c r="AA7" i="254"/>
  <c r="Y7" i="254"/>
  <c r="X7" i="254"/>
  <c r="W7" i="254"/>
  <c r="Z7" i="254" s="1"/>
  <c r="V7" i="254"/>
  <c r="T7" i="254"/>
  <c r="S7" i="254"/>
  <c r="R7" i="254"/>
  <c r="U7" i="254" s="1"/>
  <c r="F7" i="254" s="1"/>
  <c r="Q7" i="254"/>
  <c r="O7" i="254"/>
  <c r="N7" i="254"/>
  <c r="M7" i="254"/>
  <c r="L7" i="254"/>
  <c r="P7" i="254" s="1"/>
  <c r="K7" i="254"/>
  <c r="AI6" i="254"/>
  <c r="AH6" i="254"/>
  <c r="AJ6" i="254" s="1"/>
  <c r="AG6" i="254"/>
  <c r="AE6" i="254"/>
  <c r="AD6" i="254"/>
  <c r="AC6" i="254"/>
  <c r="AB6" i="254"/>
  <c r="AA6" i="254"/>
  <c r="Y6" i="254"/>
  <c r="X6" i="254"/>
  <c r="W6" i="254"/>
  <c r="Z6" i="254" s="1"/>
  <c r="V6" i="254"/>
  <c r="T6" i="254"/>
  <c r="S6" i="254"/>
  <c r="R6" i="254"/>
  <c r="U6" i="254" s="1"/>
  <c r="F6" i="254" s="1"/>
  <c r="Q6" i="254"/>
  <c r="O6" i="254"/>
  <c r="N6" i="254"/>
  <c r="M6" i="254"/>
  <c r="L6" i="254"/>
  <c r="K6" i="254"/>
  <c r="AI5" i="254"/>
  <c r="AH5" i="254"/>
  <c r="AJ5" i="254" s="1"/>
  <c r="AG5" i="254"/>
  <c r="AE5" i="254"/>
  <c r="AD5" i="254"/>
  <c r="AC5" i="254"/>
  <c r="AB5" i="254"/>
  <c r="AF5" i="254" s="1"/>
  <c r="AA5" i="254"/>
  <c r="Y5" i="254"/>
  <c r="X5" i="254"/>
  <c r="W5" i="254"/>
  <c r="Z5" i="254" s="1"/>
  <c r="V5" i="254"/>
  <c r="T5" i="254"/>
  <c r="S5" i="254"/>
  <c r="R5" i="254"/>
  <c r="U5" i="254" s="1"/>
  <c r="F5" i="254" s="1"/>
  <c r="Q5" i="254"/>
  <c r="O5" i="254"/>
  <c r="N5" i="254"/>
  <c r="M5" i="254"/>
  <c r="L5" i="254"/>
  <c r="P5" i="254" s="1"/>
  <c r="K5" i="254"/>
  <c r="AI4" i="254"/>
  <c r="AH4" i="254"/>
  <c r="AJ4" i="254" s="1"/>
  <c r="AG4" i="254"/>
  <c r="AE4" i="254"/>
  <c r="AD4" i="254"/>
  <c r="AC4" i="254"/>
  <c r="AB4" i="254"/>
  <c r="AA4" i="254"/>
  <c r="Y4" i="254"/>
  <c r="X4" i="254"/>
  <c r="W4" i="254"/>
  <c r="V4" i="254"/>
  <c r="T4" i="254"/>
  <c r="S4" i="254"/>
  <c r="R4" i="254"/>
  <c r="Q4" i="254"/>
  <c r="O4" i="254"/>
  <c r="N4" i="254"/>
  <c r="M4" i="254"/>
  <c r="L4" i="254"/>
  <c r="K4" i="254"/>
  <c r="J78" i="253"/>
  <c r="J77" i="253"/>
  <c r="J76" i="253"/>
  <c r="J75" i="253"/>
  <c r="J74" i="253"/>
  <c r="I74" i="253"/>
  <c r="H74" i="253"/>
  <c r="G74" i="253"/>
  <c r="F74" i="253"/>
  <c r="E74" i="253"/>
  <c r="D74" i="253"/>
  <c r="C74" i="253"/>
  <c r="J71" i="253"/>
  <c r="J70" i="253"/>
  <c r="J69" i="253"/>
  <c r="J68" i="253"/>
  <c r="J67" i="253"/>
  <c r="I67" i="253"/>
  <c r="H67" i="253"/>
  <c r="G67" i="253"/>
  <c r="F67" i="253"/>
  <c r="E67" i="253"/>
  <c r="D67" i="253"/>
  <c r="C67" i="253"/>
  <c r="J63" i="253"/>
  <c r="J62" i="253"/>
  <c r="J61" i="253"/>
  <c r="J60" i="253"/>
  <c r="J59" i="253"/>
  <c r="I59" i="253"/>
  <c r="H59" i="253"/>
  <c r="G59" i="253"/>
  <c r="F59" i="253"/>
  <c r="E59" i="253"/>
  <c r="D59" i="253"/>
  <c r="J50" i="253"/>
  <c r="J49" i="253"/>
  <c r="J48" i="253"/>
  <c r="J47" i="253"/>
  <c r="J46" i="253"/>
  <c r="I46" i="253"/>
  <c r="H46" i="253"/>
  <c r="G46" i="253"/>
  <c r="F46" i="253"/>
  <c r="E46" i="253"/>
  <c r="D46" i="253"/>
  <c r="C46" i="253"/>
  <c r="J43" i="253"/>
  <c r="J42" i="253"/>
  <c r="J41" i="253"/>
  <c r="J40" i="253"/>
  <c r="J39" i="253"/>
  <c r="I39" i="253"/>
  <c r="H39" i="253"/>
  <c r="G39" i="253"/>
  <c r="F39" i="253"/>
  <c r="E39" i="253"/>
  <c r="D39" i="253"/>
  <c r="C39" i="253"/>
  <c r="J36" i="253"/>
  <c r="J35" i="253"/>
  <c r="J34" i="253"/>
  <c r="J33" i="253"/>
  <c r="J32" i="253"/>
  <c r="I32" i="253"/>
  <c r="H32" i="253"/>
  <c r="G32" i="253"/>
  <c r="F32" i="253"/>
  <c r="E32" i="253"/>
  <c r="D32" i="253"/>
  <c r="J28" i="253"/>
  <c r="J27" i="253"/>
  <c r="J26" i="253"/>
  <c r="J25" i="253"/>
  <c r="J24" i="253"/>
  <c r="I24" i="253"/>
  <c r="H24" i="253"/>
  <c r="G24" i="253"/>
  <c r="F24" i="253"/>
  <c r="E24" i="253"/>
  <c r="D24" i="253"/>
  <c r="C24" i="253"/>
  <c r="J21" i="253"/>
  <c r="J20" i="253"/>
  <c r="J19" i="253"/>
  <c r="J18" i="253"/>
  <c r="J17" i="253"/>
  <c r="I17" i="253"/>
  <c r="H17" i="253"/>
  <c r="G17" i="253"/>
  <c r="F17" i="253"/>
  <c r="E17" i="253"/>
  <c r="D17" i="253"/>
  <c r="C17" i="253"/>
  <c r="J13" i="253"/>
  <c r="J12" i="253"/>
  <c r="J11" i="253"/>
  <c r="J10" i="253"/>
  <c r="J9" i="253"/>
  <c r="I9" i="253"/>
  <c r="H9" i="253"/>
  <c r="G9" i="253"/>
  <c r="F9" i="253"/>
  <c r="E9" i="253"/>
  <c r="D9" i="253"/>
  <c r="A5" i="253"/>
  <c r="E54" i="252"/>
  <c r="E55" i="252" s="1"/>
  <c r="D54" i="252"/>
  <c r="D55" i="252" s="1"/>
  <c r="C54" i="252"/>
  <c r="G54" i="252" s="1"/>
  <c r="E47" i="252"/>
  <c r="E49" i="252" s="1"/>
  <c r="D47" i="252"/>
  <c r="D49" i="252" s="1"/>
  <c r="AJ43" i="252"/>
  <c r="AI43" i="252"/>
  <c r="AH43" i="252"/>
  <c r="AG43" i="252"/>
  <c r="AF43" i="252"/>
  <c r="AE43" i="252"/>
  <c r="AD43" i="252"/>
  <c r="AC43" i="252"/>
  <c r="AB43" i="252"/>
  <c r="AA43" i="252"/>
  <c r="Z43" i="252"/>
  <c r="Y43" i="252"/>
  <c r="X43" i="252"/>
  <c r="W43" i="252"/>
  <c r="V43" i="252"/>
  <c r="U43" i="252"/>
  <c r="T43" i="252"/>
  <c r="S43" i="252"/>
  <c r="R43" i="252"/>
  <c r="Q43" i="252"/>
  <c r="P43" i="252"/>
  <c r="O43" i="252"/>
  <c r="N43" i="252"/>
  <c r="M43" i="252"/>
  <c r="L43" i="252"/>
  <c r="K43" i="252"/>
  <c r="F43" i="252"/>
  <c r="AJ42" i="252"/>
  <c r="AI42" i="252"/>
  <c r="AH42" i="252"/>
  <c r="AG42" i="252"/>
  <c r="AF42" i="252"/>
  <c r="AE42" i="252"/>
  <c r="AD42" i="252"/>
  <c r="AC42" i="252"/>
  <c r="AB42" i="252"/>
  <c r="AA42" i="252"/>
  <c r="Z42" i="252"/>
  <c r="Y42" i="252"/>
  <c r="X42" i="252"/>
  <c r="W42" i="252"/>
  <c r="V42" i="252"/>
  <c r="U42" i="252"/>
  <c r="T42" i="252"/>
  <c r="S42" i="252"/>
  <c r="R42" i="252"/>
  <c r="Q42" i="252"/>
  <c r="P42" i="252"/>
  <c r="O42" i="252"/>
  <c r="N42" i="252"/>
  <c r="M42" i="252"/>
  <c r="L42" i="252"/>
  <c r="K42" i="252"/>
  <c r="F42" i="252"/>
  <c r="AJ41" i="252"/>
  <c r="AI41" i="252"/>
  <c r="AH41" i="252"/>
  <c r="AG41" i="252"/>
  <c r="AF41" i="252"/>
  <c r="AE41" i="252"/>
  <c r="AD41" i="252"/>
  <c r="AC41" i="252"/>
  <c r="AB41" i="252"/>
  <c r="AA41" i="252"/>
  <c r="Z41" i="252"/>
  <c r="Y41" i="252"/>
  <c r="X41" i="252"/>
  <c r="W41" i="252"/>
  <c r="V41" i="252"/>
  <c r="U41" i="252"/>
  <c r="T41" i="252"/>
  <c r="S41" i="252"/>
  <c r="R41" i="252"/>
  <c r="Q41" i="252"/>
  <c r="P41" i="252"/>
  <c r="O41" i="252"/>
  <c r="N41" i="252"/>
  <c r="M41" i="252"/>
  <c r="L41" i="252"/>
  <c r="K41" i="252"/>
  <c r="F41" i="252"/>
  <c r="AJ40" i="252"/>
  <c r="AI40" i="252"/>
  <c r="AH40" i="252"/>
  <c r="AG40" i="252"/>
  <c r="AF40" i="252"/>
  <c r="AE40" i="252"/>
  <c r="AD40" i="252"/>
  <c r="AC40" i="252"/>
  <c r="AB40" i="252"/>
  <c r="AA40" i="252"/>
  <c r="Z40" i="252"/>
  <c r="Y40" i="252"/>
  <c r="X40" i="252"/>
  <c r="W40" i="252"/>
  <c r="V40" i="252"/>
  <c r="U40" i="252"/>
  <c r="T40" i="252"/>
  <c r="S40" i="252"/>
  <c r="R40" i="252"/>
  <c r="Q40" i="252"/>
  <c r="P40" i="252"/>
  <c r="O40" i="252"/>
  <c r="N40" i="252"/>
  <c r="M40" i="252"/>
  <c r="L40" i="252"/>
  <c r="K40" i="252"/>
  <c r="F40" i="252"/>
  <c r="AJ39" i="252"/>
  <c r="AI39" i="252"/>
  <c r="AH39" i="252"/>
  <c r="AG39" i="252"/>
  <c r="AF39" i="252"/>
  <c r="AE39" i="252"/>
  <c r="AD39" i="252"/>
  <c r="AC39" i="252"/>
  <c r="AB39" i="252"/>
  <c r="AA39" i="252"/>
  <c r="Z39" i="252"/>
  <c r="Y39" i="252"/>
  <c r="X39" i="252"/>
  <c r="W39" i="252"/>
  <c r="V39" i="252"/>
  <c r="U39" i="252"/>
  <c r="T39" i="252"/>
  <c r="S39" i="252"/>
  <c r="R39" i="252"/>
  <c r="Q39" i="252"/>
  <c r="P39" i="252"/>
  <c r="O39" i="252"/>
  <c r="N39" i="252"/>
  <c r="M39" i="252"/>
  <c r="L39" i="252"/>
  <c r="K39" i="252"/>
  <c r="F39" i="252"/>
  <c r="AJ38" i="252"/>
  <c r="AI38" i="252"/>
  <c r="AH38" i="252"/>
  <c r="AG38" i="252"/>
  <c r="AF38" i="252"/>
  <c r="AE38" i="252"/>
  <c r="AD38" i="252"/>
  <c r="AC38" i="252"/>
  <c r="AB38" i="252"/>
  <c r="AA38" i="252"/>
  <c r="Z38" i="252"/>
  <c r="Y38" i="252"/>
  <c r="X38" i="252"/>
  <c r="W38" i="252"/>
  <c r="V38" i="252"/>
  <c r="U38" i="252"/>
  <c r="T38" i="252"/>
  <c r="S38" i="252"/>
  <c r="R38" i="252"/>
  <c r="Q38" i="252"/>
  <c r="P38" i="252"/>
  <c r="O38" i="252"/>
  <c r="N38" i="252"/>
  <c r="M38" i="252"/>
  <c r="L38" i="252"/>
  <c r="K38" i="252"/>
  <c r="F38" i="252"/>
  <c r="AJ37" i="252"/>
  <c r="AI37" i="252"/>
  <c r="AH37" i="252"/>
  <c r="AG37" i="252"/>
  <c r="AF37" i="252"/>
  <c r="AE37" i="252"/>
  <c r="AD37" i="252"/>
  <c r="AC37" i="252"/>
  <c r="AB37" i="252"/>
  <c r="AA37" i="252"/>
  <c r="Z37" i="252"/>
  <c r="Y37" i="252"/>
  <c r="X37" i="252"/>
  <c r="W37" i="252"/>
  <c r="V37" i="252"/>
  <c r="U37" i="252"/>
  <c r="T37" i="252"/>
  <c r="S37" i="252"/>
  <c r="R37" i="252"/>
  <c r="Q37" i="252"/>
  <c r="P37" i="252"/>
  <c r="O37" i="252"/>
  <c r="N37" i="252"/>
  <c r="M37" i="252"/>
  <c r="L37" i="252"/>
  <c r="K37" i="252"/>
  <c r="F37" i="252"/>
  <c r="AJ36" i="252"/>
  <c r="AI36" i="252"/>
  <c r="AH36" i="252"/>
  <c r="AG36" i="252"/>
  <c r="AF36" i="252"/>
  <c r="AE36" i="252"/>
  <c r="AD36" i="252"/>
  <c r="AC36" i="252"/>
  <c r="AB36" i="252"/>
  <c r="AA36" i="252"/>
  <c r="Z36" i="252"/>
  <c r="Y36" i="252"/>
  <c r="X36" i="252"/>
  <c r="W36" i="252"/>
  <c r="V36" i="252"/>
  <c r="U36" i="252"/>
  <c r="T36" i="252"/>
  <c r="S36" i="252"/>
  <c r="R36" i="252"/>
  <c r="Q36" i="252"/>
  <c r="P36" i="252"/>
  <c r="O36" i="252"/>
  <c r="N36" i="252"/>
  <c r="M36" i="252"/>
  <c r="L36" i="252"/>
  <c r="K36" i="252"/>
  <c r="F36" i="252"/>
  <c r="AJ35" i="252"/>
  <c r="AI35" i="252"/>
  <c r="AH35" i="252"/>
  <c r="AG35" i="252"/>
  <c r="AF35" i="252"/>
  <c r="AE35" i="252"/>
  <c r="AD35" i="252"/>
  <c r="AC35" i="252"/>
  <c r="AB35" i="252"/>
  <c r="AA35" i="252"/>
  <c r="Z35" i="252"/>
  <c r="Y35" i="252"/>
  <c r="X35" i="252"/>
  <c r="W35" i="252"/>
  <c r="V35" i="252"/>
  <c r="U35" i="252"/>
  <c r="T35" i="252"/>
  <c r="S35" i="252"/>
  <c r="R35" i="252"/>
  <c r="Q35" i="252"/>
  <c r="P35" i="252"/>
  <c r="O35" i="252"/>
  <c r="N35" i="252"/>
  <c r="M35" i="252"/>
  <c r="L35" i="252"/>
  <c r="K35" i="252"/>
  <c r="F35" i="252"/>
  <c r="AJ34" i="252"/>
  <c r="AI34" i="252"/>
  <c r="AH34" i="252"/>
  <c r="AG34" i="252"/>
  <c r="AF34" i="252"/>
  <c r="AE34" i="252"/>
  <c r="AD34" i="252"/>
  <c r="AC34" i="252"/>
  <c r="AB34" i="252"/>
  <c r="AA34" i="252"/>
  <c r="Z34" i="252"/>
  <c r="Y34" i="252"/>
  <c r="X34" i="252"/>
  <c r="W34" i="252"/>
  <c r="V34" i="252"/>
  <c r="U34" i="252"/>
  <c r="T34" i="252"/>
  <c r="S34" i="252"/>
  <c r="R34" i="252"/>
  <c r="Q34" i="252"/>
  <c r="P34" i="252"/>
  <c r="O34" i="252"/>
  <c r="N34" i="252"/>
  <c r="M34" i="252"/>
  <c r="L34" i="252"/>
  <c r="K34" i="252"/>
  <c r="F34" i="252"/>
  <c r="AJ33" i="252"/>
  <c r="AI33" i="252"/>
  <c r="AH33" i="252"/>
  <c r="AG33" i="252"/>
  <c r="AF33" i="252"/>
  <c r="AE33" i="252"/>
  <c r="AD33" i="252"/>
  <c r="AC33" i="252"/>
  <c r="AB33" i="252"/>
  <c r="AA33" i="252"/>
  <c r="Z33" i="252"/>
  <c r="Y33" i="252"/>
  <c r="X33" i="252"/>
  <c r="W33" i="252"/>
  <c r="V33" i="252"/>
  <c r="U33" i="252"/>
  <c r="T33" i="252"/>
  <c r="S33" i="252"/>
  <c r="R33" i="252"/>
  <c r="Q33" i="252"/>
  <c r="P33" i="252"/>
  <c r="O33" i="252"/>
  <c r="N33" i="252"/>
  <c r="M33" i="252"/>
  <c r="L33" i="252"/>
  <c r="K33" i="252"/>
  <c r="F33" i="252"/>
  <c r="AJ32" i="252"/>
  <c r="AI32" i="252"/>
  <c r="AH32" i="252"/>
  <c r="AG32" i="252"/>
  <c r="AF32" i="252"/>
  <c r="AE32" i="252"/>
  <c r="AD32" i="252"/>
  <c r="AC32" i="252"/>
  <c r="AB32" i="252"/>
  <c r="AA32" i="252"/>
  <c r="Z32" i="252"/>
  <c r="Y32" i="252"/>
  <c r="X32" i="252"/>
  <c r="W32" i="252"/>
  <c r="V32" i="252"/>
  <c r="U32" i="252"/>
  <c r="T32" i="252"/>
  <c r="S32" i="252"/>
  <c r="R32" i="252"/>
  <c r="Q32" i="252"/>
  <c r="P32" i="252"/>
  <c r="O32" i="252"/>
  <c r="N32" i="252"/>
  <c r="M32" i="252"/>
  <c r="L32" i="252"/>
  <c r="K32" i="252"/>
  <c r="F32" i="252"/>
  <c r="AJ31" i="252"/>
  <c r="AI31" i="252"/>
  <c r="AH31" i="252"/>
  <c r="AG31" i="252"/>
  <c r="AF31" i="252"/>
  <c r="AE31" i="252"/>
  <c r="AD31" i="252"/>
  <c r="AC31" i="252"/>
  <c r="AB31" i="252"/>
  <c r="AA31" i="252"/>
  <c r="Z31" i="252"/>
  <c r="Y31" i="252"/>
  <c r="X31" i="252"/>
  <c r="W31" i="252"/>
  <c r="V31" i="252"/>
  <c r="U31" i="252"/>
  <c r="T31" i="252"/>
  <c r="S31" i="252"/>
  <c r="R31" i="252"/>
  <c r="Q31" i="252"/>
  <c r="P31" i="252"/>
  <c r="O31" i="252"/>
  <c r="N31" i="252"/>
  <c r="M31" i="252"/>
  <c r="L31" i="252"/>
  <c r="K31" i="252"/>
  <c r="F31" i="252"/>
  <c r="AJ30" i="252"/>
  <c r="AI30" i="252"/>
  <c r="AH30" i="252"/>
  <c r="AG30" i="252"/>
  <c r="AF30" i="252"/>
  <c r="AE30" i="252"/>
  <c r="AD30" i="252"/>
  <c r="AC30" i="252"/>
  <c r="AB30" i="252"/>
  <c r="AA30" i="252"/>
  <c r="Z30" i="252"/>
  <c r="Y30" i="252"/>
  <c r="X30" i="252"/>
  <c r="W30" i="252"/>
  <c r="V30" i="252"/>
  <c r="U30" i="252"/>
  <c r="T30" i="252"/>
  <c r="S30" i="252"/>
  <c r="R30" i="252"/>
  <c r="Q30" i="252"/>
  <c r="P30" i="252"/>
  <c r="O30" i="252"/>
  <c r="N30" i="252"/>
  <c r="M30" i="252"/>
  <c r="L30" i="252"/>
  <c r="K30" i="252"/>
  <c r="F30" i="252"/>
  <c r="AJ29" i="252"/>
  <c r="AI29" i="252"/>
  <c r="AH29" i="252"/>
  <c r="AG29" i="252"/>
  <c r="AF29" i="252"/>
  <c r="AE29" i="252"/>
  <c r="AD29" i="252"/>
  <c r="AC29" i="252"/>
  <c r="AB29" i="252"/>
  <c r="AA29" i="252"/>
  <c r="Z29" i="252"/>
  <c r="Y29" i="252"/>
  <c r="X29" i="252"/>
  <c r="W29" i="252"/>
  <c r="V29" i="252"/>
  <c r="U29" i="252"/>
  <c r="T29" i="252"/>
  <c r="S29" i="252"/>
  <c r="R29" i="252"/>
  <c r="Q29" i="252"/>
  <c r="P29" i="252"/>
  <c r="O29" i="252"/>
  <c r="N29" i="252"/>
  <c r="M29" i="252"/>
  <c r="L29" i="252"/>
  <c r="K29" i="252"/>
  <c r="F29" i="252"/>
  <c r="AJ28" i="252"/>
  <c r="AI28" i="252"/>
  <c r="AH28" i="252"/>
  <c r="AG28" i="252"/>
  <c r="AF28" i="252"/>
  <c r="AE28" i="252"/>
  <c r="AD28" i="252"/>
  <c r="AC28" i="252"/>
  <c r="AB28" i="252"/>
  <c r="AA28" i="252"/>
  <c r="Z28" i="252"/>
  <c r="Y28" i="252"/>
  <c r="X28" i="252"/>
  <c r="W28" i="252"/>
  <c r="V28" i="252"/>
  <c r="U28" i="252"/>
  <c r="T28" i="252"/>
  <c r="S28" i="252"/>
  <c r="R28" i="252"/>
  <c r="Q28" i="252"/>
  <c r="P28" i="252"/>
  <c r="O28" i="252"/>
  <c r="N28" i="252"/>
  <c r="M28" i="252"/>
  <c r="L28" i="252"/>
  <c r="K28" i="252"/>
  <c r="F28" i="252"/>
  <c r="AJ27" i="252"/>
  <c r="AI27" i="252"/>
  <c r="AH27" i="252"/>
  <c r="AG27" i="252"/>
  <c r="AF27" i="252"/>
  <c r="AE27" i="252"/>
  <c r="AD27" i="252"/>
  <c r="AC27" i="252"/>
  <c r="AB27" i="252"/>
  <c r="AA27" i="252"/>
  <c r="Z27" i="252"/>
  <c r="Y27" i="252"/>
  <c r="X27" i="252"/>
  <c r="W27" i="252"/>
  <c r="V27" i="252"/>
  <c r="U27" i="252"/>
  <c r="T27" i="252"/>
  <c r="S27" i="252"/>
  <c r="R27" i="252"/>
  <c r="Q27" i="252"/>
  <c r="P27" i="252"/>
  <c r="O27" i="252"/>
  <c r="N27" i="252"/>
  <c r="M27" i="252"/>
  <c r="L27" i="252"/>
  <c r="K27" i="252"/>
  <c r="F27" i="252"/>
  <c r="AJ26" i="252"/>
  <c r="AI26" i="252"/>
  <c r="AH26" i="252"/>
  <c r="AG26" i="252"/>
  <c r="AF26" i="252"/>
  <c r="AE26" i="252"/>
  <c r="AD26" i="252"/>
  <c r="AC26" i="252"/>
  <c r="AB26" i="252"/>
  <c r="AA26" i="252"/>
  <c r="Z26" i="252"/>
  <c r="Y26" i="252"/>
  <c r="X26" i="252"/>
  <c r="W26" i="252"/>
  <c r="V26" i="252"/>
  <c r="U26" i="252"/>
  <c r="T26" i="252"/>
  <c r="S26" i="252"/>
  <c r="R26" i="252"/>
  <c r="Q26" i="252"/>
  <c r="P26" i="252"/>
  <c r="O26" i="252"/>
  <c r="N26" i="252"/>
  <c r="M26" i="252"/>
  <c r="L26" i="252"/>
  <c r="K26" i="252"/>
  <c r="F26" i="252"/>
  <c r="AJ25" i="252"/>
  <c r="AI25" i="252"/>
  <c r="AH25" i="252"/>
  <c r="AG25" i="252"/>
  <c r="AF25" i="252"/>
  <c r="AE25" i="252"/>
  <c r="AD25" i="252"/>
  <c r="AC25" i="252"/>
  <c r="AB25" i="252"/>
  <c r="AA25" i="252"/>
  <c r="Z25" i="252"/>
  <c r="Y25" i="252"/>
  <c r="X25" i="252"/>
  <c r="W25" i="252"/>
  <c r="V25" i="252"/>
  <c r="U25" i="252"/>
  <c r="T25" i="252"/>
  <c r="S25" i="252"/>
  <c r="R25" i="252"/>
  <c r="Q25" i="252"/>
  <c r="P25" i="252"/>
  <c r="O25" i="252"/>
  <c r="N25" i="252"/>
  <c r="M25" i="252"/>
  <c r="L25" i="252"/>
  <c r="K25" i="252"/>
  <c r="F25" i="252"/>
  <c r="AJ24" i="252"/>
  <c r="AI24" i="252"/>
  <c r="AH24" i="252"/>
  <c r="AG24" i="252"/>
  <c r="AF24" i="252"/>
  <c r="AE24" i="252"/>
  <c r="AD24" i="252"/>
  <c r="AC24" i="252"/>
  <c r="AB24" i="252"/>
  <c r="AA24" i="252"/>
  <c r="Z24" i="252"/>
  <c r="Y24" i="252"/>
  <c r="X24" i="252"/>
  <c r="W24" i="252"/>
  <c r="V24" i="252"/>
  <c r="U24" i="252"/>
  <c r="T24" i="252"/>
  <c r="S24" i="252"/>
  <c r="R24" i="252"/>
  <c r="Q24" i="252"/>
  <c r="P24" i="252"/>
  <c r="O24" i="252"/>
  <c r="N24" i="252"/>
  <c r="M24" i="252"/>
  <c r="L24" i="252"/>
  <c r="K24" i="252"/>
  <c r="F24" i="252"/>
  <c r="AJ23" i="252"/>
  <c r="AI23" i="252"/>
  <c r="AH23" i="252"/>
  <c r="AG23" i="252"/>
  <c r="AF23" i="252"/>
  <c r="AE23" i="252"/>
  <c r="AD23" i="252"/>
  <c r="AC23" i="252"/>
  <c r="AB23" i="252"/>
  <c r="AA23" i="252"/>
  <c r="Z23" i="252"/>
  <c r="Y23" i="252"/>
  <c r="X23" i="252"/>
  <c r="W23" i="252"/>
  <c r="V23" i="252"/>
  <c r="U23" i="252"/>
  <c r="T23" i="252"/>
  <c r="S23" i="252"/>
  <c r="R23" i="252"/>
  <c r="Q23" i="252"/>
  <c r="P23" i="252"/>
  <c r="O23" i="252"/>
  <c r="N23" i="252"/>
  <c r="M23" i="252"/>
  <c r="L23" i="252"/>
  <c r="K23" i="252"/>
  <c r="F23" i="252"/>
  <c r="AI22" i="252"/>
  <c r="AH22" i="252"/>
  <c r="AJ22" i="252" s="1"/>
  <c r="F22" i="252" s="1"/>
  <c r="AG22" i="252"/>
  <c r="AF22" i="252"/>
  <c r="AE22" i="252"/>
  <c r="AD22" i="252"/>
  <c r="AC22" i="252"/>
  <c r="AB22" i="252"/>
  <c r="AA22" i="252"/>
  <c r="Y22" i="252"/>
  <c r="X22" i="252"/>
  <c r="W22" i="252"/>
  <c r="Z22" i="252" s="1"/>
  <c r="V22" i="252"/>
  <c r="T22" i="252"/>
  <c r="S22" i="252"/>
  <c r="R22" i="252"/>
  <c r="U22" i="252" s="1"/>
  <c r="Q22" i="252"/>
  <c r="P22" i="252"/>
  <c r="O22" i="252"/>
  <c r="N22" i="252"/>
  <c r="M22" i="252"/>
  <c r="L22" i="252"/>
  <c r="K22" i="252"/>
  <c r="AI21" i="252"/>
  <c r="AH21" i="252"/>
  <c r="AJ21" i="252" s="1"/>
  <c r="F21" i="252" s="1"/>
  <c r="AG21" i="252"/>
  <c r="AE21" i="252"/>
  <c r="AD21" i="252"/>
  <c r="AC21" i="252"/>
  <c r="AB21" i="252"/>
  <c r="AF21" i="252" s="1"/>
  <c r="AA21" i="252"/>
  <c r="Z21" i="252"/>
  <c r="Y21" i="252"/>
  <c r="X21" i="252"/>
  <c r="W21" i="252"/>
  <c r="V21" i="252"/>
  <c r="T21" i="252"/>
  <c r="S21" i="252"/>
  <c r="R21" i="252"/>
  <c r="U21" i="252" s="1"/>
  <c r="Q21" i="252"/>
  <c r="O21" i="252"/>
  <c r="N21" i="252"/>
  <c r="M21" i="252"/>
  <c r="L21" i="252"/>
  <c r="P21" i="252" s="1"/>
  <c r="K21" i="252"/>
  <c r="AI20" i="252"/>
  <c r="AH20" i="252"/>
  <c r="AJ20" i="252" s="1"/>
  <c r="F20" i="252" s="1"/>
  <c r="AG20" i="252"/>
  <c r="AE20" i="252"/>
  <c r="AD20" i="252"/>
  <c r="AC20" i="252"/>
  <c r="AB20" i="252"/>
  <c r="AF20" i="252" s="1"/>
  <c r="AA20" i="252"/>
  <c r="Y20" i="252"/>
  <c r="X20" i="252"/>
  <c r="W20" i="252"/>
  <c r="Z20" i="252" s="1"/>
  <c r="V20" i="252"/>
  <c r="T20" i="252"/>
  <c r="S20" i="252"/>
  <c r="R20" i="252"/>
  <c r="U20" i="252" s="1"/>
  <c r="Q20" i="252"/>
  <c r="O20" i="252"/>
  <c r="N20" i="252"/>
  <c r="M20" i="252"/>
  <c r="L20" i="252"/>
  <c r="P20" i="252" s="1"/>
  <c r="K20" i="252"/>
  <c r="AI19" i="252"/>
  <c r="AH19" i="252"/>
  <c r="AG19" i="252"/>
  <c r="AJ19" i="252" s="1"/>
  <c r="F19" i="252" s="1"/>
  <c r="AE19" i="252"/>
  <c r="AD19" i="252"/>
  <c r="AC19" i="252"/>
  <c r="AB19" i="252"/>
  <c r="AA19" i="252"/>
  <c r="AF19" i="252" s="1"/>
  <c r="Y19" i="252"/>
  <c r="X19" i="252"/>
  <c r="W19" i="252"/>
  <c r="V19" i="252"/>
  <c r="T19" i="252"/>
  <c r="S19" i="252"/>
  <c r="R19" i="252"/>
  <c r="Q19" i="252"/>
  <c r="O19" i="252"/>
  <c r="N19" i="252"/>
  <c r="M19" i="252"/>
  <c r="L19" i="252"/>
  <c r="K19" i="252"/>
  <c r="P19" i="252" s="1"/>
  <c r="AI18" i="252"/>
  <c r="AH18" i="252"/>
  <c r="AJ18" i="252" s="1"/>
  <c r="F18" i="252" s="1"/>
  <c r="AG18" i="252"/>
  <c r="AE18" i="252"/>
  <c r="AD18" i="252"/>
  <c r="AC18" i="252"/>
  <c r="AB18" i="252"/>
  <c r="AA18" i="252"/>
  <c r="Y18" i="252"/>
  <c r="X18" i="252"/>
  <c r="Z18" i="252" s="1"/>
  <c r="W18" i="252"/>
  <c r="V18" i="252"/>
  <c r="T18" i="252"/>
  <c r="S18" i="252"/>
  <c r="R18" i="252"/>
  <c r="Q18" i="252"/>
  <c r="O18" i="252"/>
  <c r="N18" i="252"/>
  <c r="M18" i="252"/>
  <c r="L18" i="252"/>
  <c r="P18" i="252" s="1"/>
  <c r="K18" i="252"/>
  <c r="AI17" i="252"/>
  <c r="AH17" i="252"/>
  <c r="AG17" i="252"/>
  <c r="AE17" i="252"/>
  <c r="AD17" i="252"/>
  <c r="AC17" i="252"/>
  <c r="AB17" i="252"/>
  <c r="AA17" i="252"/>
  <c r="Y17" i="252"/>
  <c r="X17" i="252"/>
  <c r="W17" i="252"/>
  <c r="V17" i="252"/>
  <c r="Z17" i="252" s="1"/>
  <c r="T17" i="252"/>
  <c r="S17" i="252"/>
  <c r="R17" i="252"/>
  <c r="Q17" i="252"/>
  <c r="U17" i="252" s="1"/>
  <c r="O17" i="252"/>
  <c r="N17" i="252"/>
  <c r="M17" i="252"/>
  <c r="L17" i="252"/>
  <c r="K17" i="252"/>
  <c r="AI16" i="252"/>
  <c r="AH16" i="252"/>
  <c r="AG16" i="252"/>
  <c r="AE16" i="252"/>
  <c r="AD16" i="252"/>
  <c r="AC16" i="252"/>
  <c r="AB16" i="252"/>
  <c r="AF16" i="252" s="1"/>
  <c r="AA16" i="252"/>
  <c r="Y16" i="252"/>
  <c r="X16" i="252"/>
  <c r="W16" i="252"/>
  <c r="Z16" i="252" s="1"/>
  <c r="V16" i="252"/>
  <c r="T16" i="252"/>
  <c r="S16" i="252"/>
  <c r="R16" i="252"/>
  <c r="Q16" i="252"/>
  <c r="O16" i="252"/>
  <c r="N16" i="252"/>
  <c r="M16" i="252"/>
  <c r="L16" i="252"/>
  <c r="P16" i="252" s="1"/>
  <c r="K16" i="252"/>
  <c r="AI15" i="252"/>
  <c r="AH15" i="252"/>
  <c r="AG15" i="252"/>
  <c r="AE15" i="252"/>
  <c r="AD15" i="252"/>
  <c r="AC15" i="252"/>
  <c r="AB15" i="252"/>
  <c r="AF15" i="252" s="1"/>
  <c r="AA15" i="252"/>
  <c r="Y15" i="252"/>
  <c r="X15" i="252"/>
  <c r="W15" i="252"/>
  <c r="Z15" i="252" s="1"/>
  <c r="V15" i="252"/>
  <c r="T15" i="252"/>
  <c r="S15" i="252"/>
  <c r="R15" i="252"/>
  <c r="U15" i="252" s="1"/>
  <c r="Q15" i="252"/>
  <c r="O15" i="252"/>
  <c r="N15" i="252"/>
  <c r="M15" i="252"/>
  <c r="L15" i="252"/>
  <c r="P15" i="252" s="1"/>
  <c r="K15" i="252"/>
  <c r="AI14" i="252"/>
  <c r="AH14" i="252"/>
  <c r="AG14" i="252"/>
  <c r="AJ14" i="252" s="1"/>
  <c r="F14" i="252" s="1"/>
  <c r="AE14" i="252"/>
  <c r="AD14" i="252"/>
  <c r="AC14" i="252"/>
  <c r="AB14" i="252"/>
  <c r="AA14" i="252"/>
  <c r="AF14" i="252" s="1"/>
  <c r="Y14" i="252"/>
  <c r="X14" i="252"/>
  <c r="W14" i="252"/>
  <c r="V14" i="252"/>
  <c r="Z14" i="252" s="1"/>
  <c r="T14" i="252"/>
  <c r="S14" i="252"/>
  <c r="R14" i="252"/>
  <c r="Q14" i="252"/>
  <c r="U14" i="252" s="1"/>
  <c r="O14" i="252"/>
  <c r="N14" i="252"/>
  <c r="M14" i="252"/>
  <c r="L14" i="252"/>
  <c r="K14" i="252"/>
  <c r="P14" i="252" s="1"/>
  <c r="AI13" i="252"/>
  <c r="AH13" i="252"/>
  <c r="AJ13" i="252" s="1"/>
  <c r="F13" i="252" s="1"/>
  <c r="AG13" i="252"/>
  <c r="AE13" i="252"/>
  <c r="AD13" i="252"/>
  <c r="AC13" i="252"/>
  <c r="AB13" i="252"/>
  <c r="AF13" i="252" s="1"/>
  <c r="AA13" i="252"/>
  <c r="Y13" i="252"/>
  <c r="X13" i="252"/>
  <c r="W13" i="252"/>
  <c r="Z13" i="252" s="1"/>
  <c r="V13" i="252"/>
  <c r="T13" i="252"/>
  <c r="S13" i="252"/>
  <c r="R13" i="252"/>
  <c r="U13" i="252" s="1"/>
  <c r="Q13" i="252"/>
  <c r="O13" i="252"/>
  <c r="N13" i="252"/>
  <c r="M13" i="252"/>
  <c r="L13" i="252"/>
  <c r="P13" i="252" s="1"/>
  <c r="K13" i="252"/>
  <c r="AI12" i="252"/>
  <c r="AH12" i="252"/>
  <c r="AG12" i="252"/>
  <c r="AE12" i="252"/>
  <c r="AD12" i="252"/>
  <c r="AC12" i="252"/>
  <c r="AB12" i="252"/>
  <c r="AA12" i="252"/>
  <c r="Y12" i="252"/>
  <c r="X12" i="252"/>
  <c r="W12" i="252"/>
  <c r="V12" i="252"/>
  <c r="Z12" i="252" s="1"/>
  <c r="T12" i="252"/>
  <c r="S12" i="252"/>
  <c r="R12" i="252"/>
  <c r="Q12" i="252"/>
  <c r="O12" i="252"/>
  <c r="N12" i="252"/>
  <c r="M12" i="252"/>
  <c r="L12" i="252"/>
  <c r="K12" i="252"/>
  <c r="AI11" i="252"/>
  <c r="AH11" i="252"/>
  <c r="AG11" i="252"/>
  <c r="AJ11" i="252" s="1"/>
  <c r="AE11" i="252"/>
  <c r="AD11" i="252"/>
  <c r="AC11" i="252"/>
  <c r="AB11" i="252"/>
  <c r="AA11" i="252"/>
  <c r="Y11" i="252"/>
  <c r="X11" i="252"/>
  <c r="W11" i="252"/>
  <c r="V11" i="252"/>
  <c r="T11" i="252"/>
  <c r="S11" i="252"/>
  <c r="R11" i="252"/>
  <c r="Q11" i="252"/>
  <c r="O11" i="252"/>
  <c r="N11" i="252"/>
  <c r="M11" i="252"/>
  <c r="L11" i="252"/>
  <c r="P11" i="252" s="1"/>
  <c r="K11" i="252"/>
  <c r="AI10" i="252"/>
  <c r="AH10" i="252"/>
  <c r="AJ10" i="252" s="1"/>
  <c r="AG10" i="252"/>
  <c r="AE10" i="252"/>
  <c r="AD10" i="252"/>
  <c r="AC10" i="252"/>
  <c r="AB10" i="252"/>
  <c r="AA10" i="252"/>
  <c r="Y10" i="252"/>
  <c r="X10" i="252"/>
  <c r="Z10" i="252" s="1"/>
  <c r="W10" i="252"/>
  <c r="V10" i="252"/>
  <c r="T10" i="252"/>
  <c r="S10" i="252"/>
  <c r="R10" i="252"/>
  <c r="Q10" i="252"/>
  <c r="O10" i="252"/>
  <c r="N10" i="252"/>
  <c r="M10" i="252"/>
  <c r="L10" i="252"/>
  <c r="K10" i="252"/>
  <c r="AI9" i="252"/>
  <c r="AH9" i="252"/>
  <c r="AG9" i="252"/>
  <c r="AE9" i="252"/>
  <c r="AD9" i="252"/>
  <c r="AC9" i="252"/>
  <c r="AB9" i="252"/>
  <c r="AF9" i="252" s="1"/>
  <c r="AA9" i="252"/>
  <c r="Y9" i="252"/>
  <c r="X9" i="252"/>
  <c r="W9" i="252"/>
  <c r="V9" i="252"/>
  <c r="T9" i="252"/>
  <c r="S9" i="252"/>
  <c r="R9" i="252"/>
  <c r="U9" i="252" s="1"/>
  <c r="Q9" i="252"/>
  <c r="O9" i="252"/>
  <c r="N9" i="252"/>
  <c r="M9" i="252"/>
  <c r="L9" i="252"/>
  <c r="P9" i="252" s="1"/>
  <c r="K9" i="252"/>
  <c r="AI8" i="252"/>
  <c r="AH8" i="252"/>
  <c r="AG8" i="252"/>
  <c r="AE8" i="252"/>
  <c r="AD8" i="252"/>
  <c r="AC8" i="252"/>
  <c r="AB8" i="252"/>
  <c r="AA8" i="252"/>
  <c r="Y8" i="252"/>
  <c r="X8" i="252"/>
  <c r="W8" i="252"/>
  <c r="V8" i="252"/>
  <c r="T8" i="252"/>
  <c r="S8" i="252"/>
  <c r="R8" i="252"/>
  <c r="Q8" i="252"/>
  <c r="O8" i="252"/>
  <c r="N8" i="252"/>
  <c r="M8" i="252"/>
  <c r="L8" i="252"/>
  <c r="K8" i="252"/>
  <c r="AI7" i="252"/>
  <c r="AH7" i="252"/>
  <c r="AJ7" i="252" s="1"/>
  <c r="AG7" i="252"/>
  <c r="AE7" i="252"/>
  <c r="AD7" i="252"/>
  <c r="AC7" i="252"/>
  <c r="AB7" i="252"/>
  <c r="AA7" i="252"/>
  <c r="Y7" i="252"/>
  <c r="X7" i="252"/>
  <c r="W7" i="252"/>
  <c r="V7" i="252"/>
  <c r="T7" i="252"/>
  <c r="S7" i="252"/>
  <c r="R7" i="252"/>
  <c r="U7" i="252" s="1"/>
  <c r="Q7" i="252"/>
  <c r="O7" i="252"/>
  <c r="N7" i="252"/>
  <c r="M7" i="252"/>
  <c r="L7" i="252"/>
  <c r="K7" i="252"/>
  <c r="AI6" i="252"/>
  <c r="AH6" i="252"/>
  <c r="AG6" i="252"/>
  <c r="AE6" i="252"/>
  <c r="AD6" i="252"/>
  <c r="AC6" i="252"/>
  <c r="AB6" i="252"/>
  <c r="AA6" i="252"/>
  <c r="Y6" i="252"/>
  <c r="X6" i="252"/>
  <c r="W6" i="252"/>
  <c r="V6" i="252"/>
  <c r="T6" i="252"/>
  <c r="S6" i="252"/>
  <c r="R6" i="252"/>
  <c r="Q6" i="252"/>
  <c r="O6" i="252"/>
  <c r="N6" i="252"/>
  <c r="M6" i="252"/>
  <c r="L6" i="252"/>
  <c r="K6" i="252"/>
  <c r="AI5" i="252"/>
  <c r="AH5" i="252"/>
  <c r="AJ5" i="252" s="1"/>
  <c r="AG5" i="252"/>
  <c r="AE5" i="252"/>
  <c r="AD5" i="252"/>
  <c r="AC5" i="252"/>
  <c r="AB5" i="252"/>
  <c r="AA5" i="252"/>
  <c r="Y5" i="252"/>
  <c r="X5" i="252"/>
  <c r="W5" i="252"/>
  <c r="V5" i="252"/>
  <c r="T5" i="252"/>
  <c r="S5" i="252"/>
  <c r="R5" i="252"/>
  <c r="Q5" i="252"/>
  <c r="O5" i="252"/>
  <c r="N5" i="252"/>
  <c r="M5" i="252"/>
  <c r="L5" i="252"/>
  <c r="K5" i="252"/>
  <c r="AI4" i="252"/>
  <c r="AH4" i="252"/>
  <c r="AJ4" i="252" s="1"/>
  <c r="AG4" i="252"/>
  <c r="AE4" i="252"/>
  <c r="AD4" i="252"/>
  <c r="AC4" i="252"/>
  <c r="AB4" i="252"/>
  <c r="AA4" i="252"/>
  <c r="Y4" i="252"/>
  <c r="X4" i="252"/>
  <c r="W4" i="252"/>
  <c r="V4" i="252"/>
  <c r="T4" i="252"/>
  <c r="S4" i="252"/>
  <c r="U4" i="252" s="1"/>
  <c r="R4" i="252"/>
  <c r="Q4" i="252"/>
  <c r="O4" i="252"/>
  <c r="N4" i="252"/>
  <c r="M4" i="252"/>
  <c r="L4" i="252"/>
  <c r="K4" i="252"/>
  <c r="E54" i="251"/>
  <c r="E55" i="251" s="1"/>
  <c r="D54" i="251"/>
  <c r="D55" i="251" s="1"/>
  <c r="C54" i="251"/>
  <c r="E47" i="251"/>
  <c r="D47" i="251"/>
  <c r="D49" i="251" s="1"/>
  <c r="AJ43" i="251"/>
  <c r="AI43" i="251"/>
  <c r="AH43" i="251"/>
  <c r="AG43" i="251"/>
  <c r="AF43" i="251"/>
  <c r="AE43" i="251"/>
  <c r="AD43" i="251"/>
  <c r="AC43" i="251"/>
  <c r="AB43" i="251"/>
  <c r="AA43" i="251"/>
  <c r="Z43" i="251"/>
  <c r="Y43" i="251"/>
  <c r="X43" i="251"/>
  <c r="W43" i="251"/>
  <c r="V43" i="251"/>
  <c r="U43" i="251"/>
  <c r="T43" i="251"/>
  <c r="S43" i="251"/>
  <c r="R43" i="251"/>
  <c r="Q43" i="251"/>
  <c r="P43" i="251"/>
  <c r="O43" i="251"/>
  <c r="N43" i="251"/>
  <c r="M43" i="251"/>
  <c r="L43" i="251"/>
  <c r="K43" i="251"/>
  <c r="F43" i="251"/>
  <c r="AJ42" i="251"/>
  <c r="AI42" i="251"/>
  <c r="AH42" i="251"/>
  <c r="AG42" i="251"/>
  <c r="AF42" i="251"/>
  <c r="AE42" i="251"/>
  <c r="AD42" i="251"/>
  <c r="AC42" i="251"/>
  <c r="AB42" i="251"/>
  <c r="AA42" i="251"/>
  <c r="Z42" i="251"/>
  <c r="Y42" i="251"/>
  <c r="X42" i="251"/>
  <c r="W42" i="251"/>
  <c r="V42" i="251"/>
  <c r="U42" i="251"/>
  <c r="T42" i="251"/>
  <c r="S42" i="251"/>
  <c r="R42" i="251"/>
  <c r="Q42" i="251"/>
  <c r="P42" i="251"/>
  <c r="O42" i="251"/>
  <c r="N42" i="251"/>
  <c r="M42" i="251"/>
  <c r="L42" i="251"/>
  <c r="K42" i="251"/>
  <c r="F42" i="251"/>
  <c r="AJ41" i="251"/>
  <c r="AI41" i="251"/>
  <c r="AH41" i="251"/>
  <c r="AG41" i="251"/>
  <c r="AF41" i="251"/>
  <c r="AE41" i="251"/>
  <c r="AD41" i="251"/>
  <c r="AC41" i="251"/>
  <c r="AB41" i="251"/>
  <c r="AA41" i="251"/>
  <c r="Z41" i="251"/>
  <c r="Y41" i="251"/>
  <c r="X41" i="251"/>
  <c r="W41" i="251"/>
  <c r="V41" i="251"/>
  <c r="U41" i="251"/>
  <c r="T41" i="251"/>
  <c r="S41" i="251"/>
  <c r="R41" i="251"/>
  <c r="Q41" i="251"/>
  <c r="P41" i="251"/>
  <c r="O41" i="251"/>
  <c r="N41" i="251"/>
  <c r="M41" i="251"/>
  <c r="L41" i="251"/>
  <c r="K41" i="251"/>
  <c r="F41" i="251"/>
  <c r="AJ40" i="251"/>
  <c r="AI40" i="251"/>
  <c r="AH40" i="251"/>
  <c r="AG40" i="251"/>
  <c r="AF40" i="251"/>
  <c r="AE40" i="251"/>
  <c r="AD40" i="251"/>
  <c r="AC40" i="251"/>
  <c r="AB40" i="251"/>
  <c r="AA40" i="251"/>
  <c r="Z40" i="251"/>
  <c r="Y40" i="251"/>
  <c r="X40" i="251"/>
  <c r="W40" i="251"/>
  <c r="V40" i="251"/>
  <c r="U40" i="251"/>
  <c r="T40" i="251"/>
  <c r="S40" i="251"/>
  <c r="R40" i="251"/>
  <c r="Q40" i="251"/>
  <c r="P40" i="251"/>
  <c r="O40" i="251"/>
  <c r="N40" i="251"/>
  <c r="M40" i="251"/>
  <c r="L40" i="251"/>
  <c r="K40" i="251"/>
  <c r="F40" i="251"/>
  <c r="AJ39" i="251"/>
  <c r="AI39" i="251"/>
  <c r="AH39" i="251"/>
  <c r="AG39" i="251"/>
  <c r="AF39" i="251"/>
  <c r="AE39" i="251"/>
  <c r="AD39" i="251"/>
  <c r="AC39" i="251"/>
  <c r="AB39" i="251"/>
  <c r="AA39" i="251"/>
  <c r="Z39" i="251"/>
  <c r="Y39" i="251"/>
  <c r="X39" i="251"/>
  <c r="W39" i="251"/>
  <c r="V39" i="251"/>
  <c r="U39" i="251"/>
  <c r="T39" i="251"/>
  <c r="S39" i="251"/>
  <c r="R39" i="251"/>
  <c r="Q39" i="251"/>
  <c r="P39" i="251"/>
  <c r="O39" i="251"/>
  <c r="N39" i="251"/>
  <c r="M39" i="251"/>
  <c r="L39" i="251"/>
  <c r="K39" i="251"/>
  <c r="F39" i="251"/>
  <c r="AJ38" i="251"/>
  <c r="AI38" i="251"/>
  <c r="AH38" i="251"/>
  <c r="AG38" i="251"/>
  <c r="AF38" i="251"/>
  <c r="AE38" i="251"/>
  <c r="AD38" i="251"/>
  <c r="AC38" i="251"/>
  <c r="AB38" i="251"/>
  <c r="AA38" i="251"/>
  <c r="Z38" i="251"/>
  <c r="Y38" i="251"/>
  <c r="X38" i="251"/>
  <c r="W38" i="251"/>
  <c r="V38" i="251"/>
  <c r="U38" i="251"/>
  <c r="T38" i="251"/>
  <c r="S38" i="251"/>
  <c r="R38" i="251"/>
  <c r="Q38" i="251"/>
  <c r="P38" i="251"/>
  <c r="O38" i="251"/>
  <c r="N38" i="251"/>
  <c r="M38" i="251"/>
  <c r="L38" i="251"/>
  <c r="K38" i="251"/>
  <c r="F38" i="251"/>
  <c r="AJ37" i="251"/>
  <c r="AI37" i="251"/>
  <c r="AH37" i="251"/>
  <c r="AG37" i="251"/>
  <c r="AF37" i="251"/>
  <c r="AE37" i="251"/>
  <c r="AD37" i="251"/>
  <c r="AC37" i="251"/>
  <c r="AB37" i="251"/>
  <c r="AA37" i="251"/>
  <c r="Z37" i="251"/>
  <c r="Y37" i="251"/>
  <c r="X37" i="251"/>
  <c r="W37" i="251"/>
  <c r="V37" i="251"/>
  <c r="U37" i="251"/>
  <c r="T37" i="251"/>
  <c r="S37" i="251"/>
  <c r="R37" i="251"/>
  <c r="Q37" i="251"/>
  <c r="P37" i="251"/>
  <c r="O37" i="251"/>
  <c r="N37" i="251"/>
  <c r="M37" i="251"/>
  <c r="L37" i="251"/>
  <c r="K37" i="251"/>
  <c r="F37" i="251"/>
  <c r="AJ36" i="251"/>
  <c r="AI36" i="251"/>
  <c r="AH36" i="251"/>
  <c r="AG36" i="251"/>
  <c r="AF36" i="251"/>
  <c r="AE36" i="251"/>
  <c r="AD36" i="251"/>
  <c r="AC36" i="251"/>
  <c r="AB36" i="251"/>
  <c r="AA36" i="251"/>
  <c r="Z36" i="251"/>
  <c r="Y36" i="251"/>
  <c r="X36" i="251"/>
  <c r="W36" i="251"/>
  <c r="V36" i="251"/>
  <c r="U36" i="251"/>
  <c r="T36" i="251"/>
  <c r="S36" i="251"/>
  <c r="R36" i="251"/>
  <c r="Q36" i="251"/>
  <c r="P36" i="251"/>
  <c r="O36" i="251"/>
  <c r="N36" i="251"/>
  <c r="M36" i="251"/>
  <c r="L36" i="251"/>
  <c r="K36" i="251"/>
  <c r="F36" i="251"/>
  <c r="AJ35" i="251"/>
  <c r="AI35" i="251"/>
  <c r="AH35" i="251"/>
  <c r="AG35" i="251"/>
  <c r="AF35" i="251"/>
  <c r="AE35" i="251"/>
  <c r="AD35" i="251"/>
  <c r="AC35" i="251"/>
  <c r="AB35" i="251"/>
  <c r="AA35" i="251"/>
  <c r="Z35" i="251"/>
  <c r="Y35" i="251"/>
  <c r="X35" i="251"/>
  <c r="W35" i="251"/>
  <c r="V35" i="251"/>
  <c r="U35" i="251"/>
  <c r="T35" i="251"/>
  <c r="S35" i="251"/>
  <c r="R35" i="251"/>
  <c r="Q35" i="251"/>
  <c r="P35" i="251"/>
  <c r="O35" i="251"/>
  <c r="N35" i="251"/>
  <c r="M35" i="251"/>
  <c r="L35" i="251"/>
  <c r="K35" i="251"/>
  <c r="F35" i="251"/>
  <c r="AJ34" i="251"/>
  <c r="AI34" i="251"/>
  <c r="AH34" i="251"/>
  <c r="AG34" i="251"/>
  <c r="AF34" i="251"/>
  <c r="AE34" i="251"/>
  <c r="AD34" i="251"/>
  <c r="AC34" i="251"/>
  <c r="AB34" i="251"/>
  <c r="AA34" i="251"/>
  <c r="Z34" i="251"/>
  <c r="Y34" i="251"/>
  <c r="X34" i="251"/>
  <c r="W34" i="251"/>
  <c r="V34" i="251"/>
  <c r="U34" i="251"/>
  <c r="T34" i="251"/>
  <c r="S34" i="251"/>
  <c r="R34" i="251"/>
  <c r="Q34" i="251"/>
  <c r="P34" i="251"/>
  <c r="O34" i="251"/>
  <c r="N34" i="251"/>
  <c r="M34" i="251"/>
  <c r="L34" i="251"/>
  <c r="K34" i="251"/>
  <c r="F34" i="251"/>
  <c r="AJ33" i="251"/>
  <c r="AI33" i="251"/>
  <c r="AH33" i="251"/>
  <c r="AG33" i="251"/>
  <c r="AF33" i="251"/>
  <c r="AE33" i="251"/>
  <c r="AD33" i="251"/>
  <c r="AC33" i="251"/>
  <c r="AB33" i="251"/>
  <c r="AA33" i="251"/>
  <c r="Z33" i="251"/>
  <c r="Y33" i="251"/>
  <c r="X33" i="251"/>
  <c r="W33" i="251"/>
  <c r="V33" i="251"/>
  <c r="U33" i="251"/>
  <c r="T33" i="251"/>
  <c r="S33" i="251"/>
  <c r="R33" i="251"/>
  <c r="Q33" i="251"/>
  <c r="P33" i="251"/>
  <c r="O33" i="251"/>
  <c r="N33" i="251"/>
  <c r="M33" i="251"/>
  <c r="L33" i="251"/>
  <c r="K33" i="251"/>
  <c r="F33" i="251"/>
  <c r="AJ32" i="251"/>
  <c r="AI32" i="251"/>
  <c r="AH32" i="251"/>
  <c r="AG32" i="251"/>
  <c r="AF32" i="251"/>
  <c r="AE32" i="251"/>
  <c r="AD32" i="251"/>
  <c r="AC32" i="251"/>
  <c r="AB32" i="251"/>
  <c r="AA32" i="251"/>
  <c r="Z32" i="251"/>
  <c r="Y32" i="251"/>
  <c r="X32" i="251"/>
  <c r="W32" i="251"/>
  <c r="V32" i="251"/>
  <c r="U32" i="251"/>
  <c r="T32" i="251"/>
  <c r="S32" i="251"/>
  <c r="R32" i="251"/>
  <c r="Q32" i="251"/>
  <c r="P32" i="251"/>
  <c r="O32" i="251"/>
  <c r="N32" i="251"/>
  <c r="M32" i="251"/>
  <c r="L32" i="251"/>
  <c r="K32" i="251"/>
  <c r="F32" i="251"/>
  <c r="AJ31" i="251"/>
  <c r="AI31" i="251"/>
  <c r="AH31" i="251"/>
  <c r="AG31" i="251"/>
  <c r="AF31" i="251"/>
  <c r="AE31" i="251"/>
  <c r="AD31" i="251"/>
  <c r="AC31" i="251"/>
  <c r="AB31" i="251"/>
  <c r="AA31" i="251"/>
  <c r="Z31" i="251"/>
  <c r="Y31" i="251"/>
  <c r="X31" i="251"/>
  <c r="W31" i="251"/>
  <c r="V31" i="251"/>
  <c r="U31" i="251"/>
  <c r="T31" i="251"/>
  <c r="S31" i="251"/>
  <c r="R31" i="251"/>
  <c r="Q31" i="251"/>
  <c r="P31" i="251"/>
  <c r="O31" i="251"/>
  <c r="N31" i="251"/>
  <c r="M31" i="251"/>
  <c r="L31" i="251"/>
  <c r="K31" i="251"/>
  <c r="F31" i="251"/>
  <c r="AJ30" i="251"/>
  <c r="AI30" i="251"/>
  <c r="AH30" i="251"/>
  <c r="AG30" i="251"/>
  <c r="AF30" i="251"/>
  <c r="AE30" i="251"/>
  <c r="AD30" i="251"/>
  <c r="AC30" i="251"/>
  <c r="AB30" i="251"/>
  <c r="AA30" i="251"/>
  <c r="Z30" i="251"/>
  <c r="Y30" i="251"/>
  <c r="X30" i="251"/>
  <c r="W30" i="251"/>
  <c r="V30" i="251"/>
  <c r="U30" i="251"/>
  <c r="T30" i="251"/>
  <c r="S30" i="251"/>
  <c r="R30" i="251"/>
  <c r="Q30" i="251"/>
  <c r="P30" i="251"/>
  <c r="O30" i="251"/>
  <c r="N30" i="251"/>
  <c r="M30" i="251"/>
  <c r="L30" i="251"/>
  <c r="K30" i="251"/>
  <c r="F30" i="251"/>
  <c r="AJ29" i="251"/>
  <c r="AI29" i="251"/>
  <c r="AH29" i="251"/>
  <c r="AG29" i="251"/>
  <c r="AF29" i="251"/>
  <c r="AE29" i="251"/>
  <c r="AD29" i="251"/>
  <c r="AC29" i="251"/>
  <c r="AB29" i="251"/>
  <c r="AA29" i="251"/>
  <c r="Z29" i="251"/>
  <c r="Y29" i="251"/>
  <c r="X29" i="251"/>
  <c r="W29" i="251"/>
  <c r="V29" i="251"/>
  <c r="U29" i="251"/>
  <c r="T29" i="251"/>
  <c r="S29" i="251"/>
  <c r="R29" i="251"/>
  <c r="Q29" i="251"/>
  <c r="P29" i="251"/>
  <c r="O29" i="251"/>
  <c r="N29" i="251"/>
  <c r="M29" i="251"/>
  <c r="L29" i="251"/>
  <c r="K29" i="251"/>
  <c r="F29" i="251"/>
  <c r="AJ28" i="251"/>
  <c r="AI28" i="251"/>
  <c r="AH28" i="251"/>
  <c r="AG28" i="251"/>
  <c r="AF28" i="251"/>
  <c r="AE28" i="251"/>
  <c r="AD28" i="251"/>
  <c r="AC28" i="251"/>
  <c r="AB28" i="251"/>
  <c r="AA28" i="251"/>
  <c r="Z28" i="251"/>
  <c r="Y28" i="251"/>
  <c r="X28" i="251"/>
  <c r="W28" i="251"/>
  <c r="V28" i="251"/>
  <c r="U28" i="251"/>
  <c r="T28" i="251"/>
  <c r="S28" i="251"/>
  <c r="R28" i="251"/>
  <c r="Q28" i="251"/>
  <c r="P28" i="251"/>
  <c r="O28" i="251"/>
  <c r="N28" i="251"/>
  <c r="M28" i="251"/>
  <c r="L28" i="251"/>
  <c r="K28" i="251"/>
  <c r="F28" i="251"/>
  <c r="AJ27" i="251"/>
  <c r="AI27" i="251"/>
  <c r="AH27" i="251"/>
  <c r="AG27" i="251"/>
  <c r="AF27" i="251"/>
  <c r="AE27" i="251"/>
  <c r="AD27" i="251"/>
  <c r="AC27" i="251"/>
  <c r="AB27" i="251"/>
  <c r="AA27" i="251"/>
  <c r="Z27" i="251"/>
  <c r="Y27" i="251"/>
  <c r="X27" i="251"/>
  <c r="W27" i="251"/>
  <c r="V27" i="251"/>
  <c r="U27" i="251"/>
  <c r="T27" i="251"/>
  <c r="S27" i="251"/>
  <c r="R27" i="251"/>
  <c r="Q27" i="251"/>
  <c r="P27" i="251"/>
  <c r="O27" i="251"/>
  <c r="N27" i="251"/>
  <c r="M27" i="251"/>
  <c r="L27" i="251"/>
  <c r="K27" i="251"/>
  <c r="F27" i="251"/>
  <c r="AJ26" i="251"/>
  <c r="AI26" i="251"/>
  <c r="AH26" i="251"/>
  <c r="AG26" i="251"/>
  <c r="AF26" i="251"/>
  <c r="AE26" i="251"/>
  <c r="AD26" i="251"/>
  <c r="AC26" i="251"/>
  <c r="AB26" i="251"/>
  <c r="AA26" i="251"/>
  <c r="Z26" i="251"/>
  <c r="Y26" i="251"/>
  <c r="X26" i="251"/>
  <c r="W26" i="251"/>
  <c r="V26" i="251"/>
  <c r="U26" i="251"/>
  <c r="T26" i="251"/>
  <c r="S26" i="251"/>
  <c r="R26" i="251"/>
  <c r="Q26" i="251"/>
  <c r="P26" i="251"/>
  <c r="O26" i="251"/>
  <c r="N26" i="251"/>
  <c r="M26" i="251"/>
  <c r="L26" i="251"/>
  <c r="K26" i="251"/>
  <c r="F26" i="251"/>
  <c r="AJ25" i="251"/>
  <c r="AI25" i="251"/>
  <c r="AH25" i="251"/>
  <c r="AG25" i="251"/>
  <c r="AF25" i="251"/>
  <c r="AE25" i="251"/>
  <c r="AD25" i="251"/>
  <c r="AC25" i="251"/>
  <c r="AB25" i="251"/>
  <c r="AA25" i="251"/>
  <c r="Z25" i="251"/>
  <c r="Y25" i="251"/>
  <c r="X25" i="251"/>
  <c r="W25" i="251"/>
  <c r="V25" i="251"/>
  <c r="U25" i="251"/>
  <c r="T25" i="251"/>
  <c r="S25" i="251"/>
  <c r="R25" i="251"/>
  <c r="Q25" i="251"/>
  <c r="P25" i="251"/>
  <c r="O25" i="251"/>
  <c r="N25" i="251"/>
  <c r="M25" i="251"/>
  <c r="L25" i="251"/>
  <c r="K25" i="251"/>
  <c r="F25" i="251"/>
  <c r="AJ24" i="251"/>
  <c r="AI24" i="251"/>
  <c r="AH24" i="251"/>
  <c r="AG24" i="251"/>
  <c r="AF24" i="251"/>
  <c r="AE24" i="251"/>
  <c r="AD24" i="251"/>
  <c r="AC24" i="251"/>
  <c r="AB24" i="251"/>
  <c r="AA24" i="251"/>
  <c r="Z24" i="251"/>
  <c r="Y24" i="251"/>
  <c r="X24" i="251"/>
  <c r="W24" i="251"/>
  <c r="V24" i="251"/>
  <c r="U24" i="251"/>
  <c r="T24" i="251"/>
  <c r="S24" i="251"/>
  <c r="R24" i="251"/>
  <c r="Q24" i="251"/>
  <c r="P24" i="251"/>
  <c r="O24" i="251"/>
  <c r="N24" i="251"/>
  <c r="M24" i="251"/>
  <c r="L24" i="251"/>
  <c r="K24" i="251"/>
  <c r="F24" i="251"/>
  <c r="AJ23" i="251"/>
  <c r="AI23" i="251"/>
  <c r="AH23" i="251"/>
  <c r="AG23" i="251"/>
  <c r="AF23" i="251"/>
  <c r="AE23" i="251"/>
  <c r="AD23" i="251"/>
  <c r="AC23" i="251"/>
  <c r="AB23" i="251"/>
  <c r="AA23" i="251"/>
  <c r="Z23" i="251"/>
  <c r="Y23" i="251"/>
  <c r="X23" i="251"/>
  <c r="W23" i="251"/>
  <c r="V23" i="251"/>
  <c r="U23" i="251"/>
  <c r="T23" i="251"/>
  <c r="S23" i="251"/>
  <c r="R23" i="251"/>
  <c r="Q23" i="251"/>
  <c r="P23" i="251"/>
  <c r="O23" i="251"/>
  <c r="N23" i="251"/>
  <c r="M23" i="251"/>
  <c r="L23" i="251"/>
  <c r="K23" i="251"/>
  <c r="F23" i="251"/>
  <c r="AI22" i="251"/>
  <c r="AH22" i="251"/>
  <c r="AJ22" i="251" s="1"/>
  <c r="F22" i="251" s="1"/>
  <c r="AG22" i="251"/>
  <c r="AF22" i="251"/>
  <c r="AE22" i="251"/>
  <c r="AD22" i="251"/>
  <c r="AC22" i="251"/>
  <c r="AB22" i="251"/>
  <c r="AA22" i="251"/>
  <c r="Y22" i="251"/>
  <c r="X22" i="251"/>
  <c r="W22" i="251"/>
  <c r="Z22" i="251" s="1"/>
  <c r="V22" i="251"/>
  <c r="T22" i="251"/>
  <c r="S22" i="251"/>
  <c r="R22" i="251"/>
  <c r="U22" i="251" s="1"/>
  <c r="Q22" i="251"/>
  <c r="O22" i="251"/>
  <c r="N22" i="251"/>
  <c r="M22" i="251"/>
  <c r="L22" i="251"/>
  <c r="P22" i="251" s="1"/>
  <c r="K22" i="251"/>
  <c r="AI21" i="251"/>
  <c r="AH21" i="251"/>
  <c r="AG21" i="251"/>
  <c r="AE21" i="251"/>
  <c r="AD21" i="251"/>
  <c r="AC21" i="251"/>
  <c r="AB21" i="251"/>
  <c r="AF21" i="251" s="1"/>
  <c r="AA21" i="251"/>
  <c r="Y21" i="251"/>
  <c r="X21" i="251"/>
  <c r="W21" i="251"/>
  <c r="Z21" i="251" s="1"/>
  <c r="V21" i="251"/>
  <c r="T21" i="251"/>
  <c r="S21" i="251"/>
  <c r="R21" i="251"/>
  <c r="Q21" i="251"/>
  <c r="O21" i="251"/>
  <c r="N21" i="251"/>
  <c r="M21" i="251"/>
  <c r="L21" i="251"/>
  <c r="P21" i="251" s="1"/>
  <c r="K21" i="251"/>
  <c r="AI20" i="251"/>
  <c r="AH20" i="251"/>
  <c r="AG20" i="251"/>
  <c r="AJ20" i="251" s="1"/>
  <c r="F20" i="251" s="1"/>
  <c r="AE20" i="251"/>
  <c r="AD20" i="251"/>
  <c r="AC20" i="251"/>
  <c r="AB20" i="251"/>
  <c r="AA20" i="251"/>
  <c r="AF20" i="251" s="1"/>
  <c r="Y20" i="251"/>
  <c r="X20" i="251"/>
  <c r="W20" i="251"/>
  <c r="V20" i="251"/>
  <c r="Z20" i="251" s="1"/>
  <c r="T20" i="251"/>
  <c r="S20" i="251"/>
  <c r="R20" i="251"/>
  <c r="Q20" i="251"/>
  <c r="U20" i="251" s="1"/>
  <c r="O20" i="251"/>
  <c r="N20" i="251"/>
  <c r="M20" i="251"/>
  <c r="L20" i="251"/>
  <c r="K20" i="251"/>
  <c r="P20" i="251" s="1"/>
  <c r="AI19" i="251"/>
  <c r="AH19" i="251"/>
  <c r="AG19" i="251"/>
  <c r="AE19" i="251"/>
  <c r="AD19" i="251"/>
  <c r="AC19" i="251"/>
  <c r="AB19" i="251"/>
  <c r="AA19" i="251"/>
  <c r="AF19" i="251" s="1"/>
  <c r="Y19" i="251"/>
  <c r="X19" i="251"/>
  <c r="W19" i="251"/>
  <c r="V19" i="251"/>
  <c r="T19" i="251"/>
  <c r="S19" i="251"/>
  <c r="R19" i="251"/>
  <c r="Q19" i="251"/>
  <c r="O19" i="251"/>
  <c r="N19" i="251"/>
  <c r="M19" i="251"/>
  <c r="L19" i="251"/>
  <c r="K19" i="251"/>
  <c r="P19" i="251" s="1"/>
  <c r="AI18" i="251"/>
  <c r="AH18" i="251"/>
  <c r="AJ18" i="251" s="1"/>
  <c r="AG18" i="251"/>
  <c r="AE18" i="251"/>
  <c r="AD18" i="251"/>
  <c r="AC18" i="251"/>
  <c r="AB18" i="251"/>
  <c r="AA18" i="251"/>
  <c r="Y18" i="251"/>
  <c r="X18" i="251"/>
  <c r="Z18" i="251" s="1"/>
  <c r="W18" i="251"/>
  <c r="V18" i="251"/>
  <c r="T18" i="251"/>
  <c r="S18" i="251"/>
  <c r="R18" i="251"/>
  <c r="Q18" i="251"/>
  <c r="O18" i="251"/>
  <c r="N18" i="251"/>
  <c r="M18" i="251"/>
  <c r="L18" i="251"/>
  <c r="K18" i="251"/>
  <c r="AI17" i="251"/>
  <c r="AH17" i="251"/>
  <c r="AG17" i="251"/>
  <c r="AE17" i="251"/>
  <c r="AD17" i="251"/>
  <c r="AC17" i="251"/>
  <c r="AB17" i="251"/>
  <c r="AA17" i="251"/>
  <c r="Y17" i="251"/>
  <c r="X17" i="251"/>
  <c r="W17" i="251"/>
  <c r="Z17" i="251" s="1"/>
  <c r="V17" i="251"/>
  <c r="T17" i="251"/>
  <c r="S17" i="251"/>
  <c r="R17" i="251"/>
  <c r="Q17" i="251"/>
  <c r="O17" i="251"/>
  <c r="N17" i="251"/>
  <c r="M17" i="251"/>
  <c r="L17" i="251"/>
  <c r="K17" i="251"/>
  <c r="AI16" i="251"/>
  <c r="AH16" i="251"/>
  <c r="AJ16" i="251" s="1"/>
  <c r="AG16" i="251"/>
  <c r="AE16" i="251"/>
  <c r="AD16" i="251"/>
  <c r="AC16" i="251"/>
  <c r="AB16" i="251"/>
  <c r="AF16" i="251" s="1"/>
  <c r="AA16" i="251"/>
  <c r="Y16" i="251"/>
  <c r="X16" i="251"/>
  <c r="W16" i="251"/>
  <c r="V16" i="251"/>
  <c r="T16" i="251"/>
  <c r="S16" i="251"/>
  <c r="R16" i="251"/>
  <c r="U16" i="251" s="1"/>
  <c r="Q16" i="251"/>
  <c r="O16" i="251"/>
  <c r="N16" i="251"/>
  <c r="M16" i="251"/>
  <c r="L16" i="251"/>
  <c r="K16" i="251"/>
  <c r="AI15" i="251"/>
  <c r="AH15" i="251"/>
  <c r="AJ15" i="251" s="1"/>
  <c r="AG15" i="251"/>
  <c r="AE15" i="251"/>
  <c r="AD15" i="251"/>
  <c r="AC15" i="251"/>
  <c r="AB15" i="251"/>
  <c r="AA15" i="251"/>
  <c r="Y15" i="251"/>
  <c r="X15" i="251"/>
  <c r="W15" i="251"/>
  <c r="Z15" i="251" s="1"/>
  <c r="V15" i="251"/>
  <c r="T15" i="251"/>
  <c r="S15" i="251"/>
  <c r="R15" i="251"/>
  <c r="Q15" i="251"/>
  <c r="O15" i="251"/>
  <c r="N15" i="251"/>
  <c r="M15" i="251"/>
  <c r="L15" i="251"/>
  <c r="K15" i="251"/>
  <c r="AI14" i="251"/>
  <c r="AH14" i="251"/>
  <c r="AG14" i="251"/>
  <c r="AJ14" i="251" s="1"/>
  <c r="AE14" i="251"/>
  <c r="AD14" i="251"/>
  <c r="AC14" i="251"/>
  <c r="AB14" i="251"/>
  <c r="AA14" i="251"/>
  <c r="Y14" i="251"/>
  <c r="X14" i="251"/>
  <c r="W14" i="251"/>
  <c r="V14" i="251"/>
  <c r="Z14" i="251" s="1"/>
  <c r="T14" i="251"/>
  <c r="S14" i="251"/>
  <c r="R14" i="251"/>
  <c r="Q14" i="251"/>
  <c r="O14" i="251"/>
  <c r="N14" i="251"/>
  <c r="M14" i="251"/>
  <c r="L14" i="251"/>
  <c r="K14" i="251"/>
  <c r="P14" i="251" s="1"/>
  <c r="AI13" i="251"/>
  <c r="AH13" i="251"/>
  <c r="AG13" i="251"/>
  <c r="AE13" i="251"/>
  <c r="AD13" i="251"/>
  <c r="AC13" i="251"/>
  <c r="AF13" i="251" s="1"/>
  <c r="AB13" i="251"/>
  <c r="AA13" i="251"/>
  <c r="Y13" i="251"/>
  <c r="X13" i="251"/>
  <c r="Z13" i="251" s="1"/>
  <c r="W13" i="251"/>
  <c r="V13" i="251"/>
  <c r="T13" i="251"/>
  <c r="S13" i="251"/>
  <c r="R13" i="251"/>
  <c r="Q13" i="251"/>
  <c r="O13" i="251"/>
  <c r="N13" i="251"/>
  <c r="M13" i="251"/>
  <c r="P13" i="251" s="1"/>
  <c r="L13" i="251"/>
  <c r="K13" i="251"/>
  <c r="AI12" i="251"/>
  <c r="AH12" i="251"/>
  <c r="AG12" i="251"/>
  <c r="AJ12" i="251" s="1"/>
  <c r="AE12" i="251"/>
  <c r="AD12" i="251"/>
  <c r="AC12" i="251"/>
  <c r="AB12" i="251"/>
  <c r="AA12" i="251"/>
  <c r="Y12" i="251"/>
  <c r="X12" i="251"/>
  <c r="W12" i="251"/>
  <c r="V12" i="251"/>
  <c r="T12" i="251"/>
  <c r="S12" i="251"/>
  <c r="R12" i="251"/>
  <c r="Q12" i="251"/>
  <c r="U12" i="251" s="1"/>
  <c r="O12" i="251"/>
  <c r="N12" i="251"/>
  <c r="M12" i="251"/>
  <c r="L12" i="251"/>
  <c r="K12" i="251"/>
  <c r="AI11" i="251"/>
  <c r="AH11" i="251"/>
  <c r="AJ11" i="251" s="1"/>
  <c r="AG11" i="251"/>
  <c r="AE11" i="251"/>
  <c r="AD11" i="251"/>
  <c r="AC11" i="251"/>
  <c r="AB11" i="251"/>
  <c r="AF11" i="251" s="1"/>
  <c r="AA11" i="251"/>
  <c r="Y11" i="251"/>
  <c r="X11" i="251"/>
  <c r="W11" i="251"/>
  <c r="V11" i="251"/>
  <c r="T11" i="251"/>
  <c r="S11" i="251"/>
  <c r="R11" i="251"/>
  <c r="Q11" i="251"/>
  <c r="O11" i="251"/>
  <c r="N11" i="251"/>
  <c r="M11" i="251"/>
  <c r="L11" i="251"/>
  <c r="P11" i="251" s="1"/>
  <c r="K11" i="251"/>
  <c r="AI10" i="251"/>
  <c r="AH10" i="251"/>
  <c r="AG10" i="251"/>
  <c r="AE10" i="251"/>
  <c r="AD10" i="251"/>
  <c r="AC10" i="251"/>
  <c r="AB10" i="251"/>
  <c r="AA10" i="251"/>
  <c r="Y10" i="251"/>
  <c r="X10" i="251"/>
  <c r="W10" i="251"/>
  <c r="V10" i="251"/>
  <c r="T10" i="251"/>
  <c r="S10" i="251"/>
  <c r="R10" i="251"/>
  <c r="Q10" i="251"/>
  <c r="O10" i="251"/>
  <c r="N10" i="251"/>
  <c r="M10" i="251"/>
  <c r="L10" i="251"/>
  <c r="K10" i="251"/>
  <c r="AI9" i="251"/>
  <c r="AH9" i="251"/>
  <c r="AG9" i="251"/>
  <c r="AJ9" i="251" s="1"/>
  <c r="AE9" i="251"/>
  <c r="AD9" i="251"/>
  <c r="AC9" i="251"/>
  <c r="AB9" i="251"/>
  <c r="AA9" i="251"/>
  <c r="AF9" i="251" s="1"/>
  <c r="Y9" i="251"/>
  <c r="X9" i="251"/>
  <c r="W9" i="251"/>
  <c r="V9" i="251"/>
  <c r="Z9" i="251" s="1"/>
  <c r="T9" i="251"/>
  <c r="S9" i="251"/>
  <c r="R9" i="251"/>
  <c r="Q9" i="251"/>
  <c r="U9" i="251" s="1"/>
  <c r="O9" i="251"/>
  <c r="N9" i="251"/>
  <c r="M9" i="251"/>
  <c r="L9" i="251"/>
  <c r="K9" i="251"/>
  <c r="AI8" i="251"/>
  <c r="AH8" i="251"/>
  <c r="AJ8" i="251" s="1"/>
  <c r="AG8" i="251"/>
  <c r="AE8" i="251"/>
  <c r="AD8" i="251"/>
  <c r="AC8" i="251"/>
  <c r="AB8" i="251"/>
  <c r="AF8" i="251" s="1"/>
  <c r="AA8" i="251"/>
  <c r="Y8" i="251"/>
  <c r="X8" i="251"/>
  <c r="W8" i="251"/>
  <c r="Z8" i="251" s="1"/>
  <c r="V8" i="251"/>
  <c r="T8" i="251"/>
  <c r="S8" i="251"/>
  <c r="R8" i="251"/>
  <c r="U8" i="251" s="1"/>
  <c r="Q8" i="251"/>
  <c r="O8" i="251"/>
  <c r="N8" i="251"/>
  <c r="M8" i="251"/>
  <c r="L8" i="251"/>
  <c r="P8" i="251" s="1"/>
  <c r="K8" i="251"/>
  <c r="AI7" i="251"/>
  <c r="AH7" i="251"/>
  <c r="AJ7" i="251" s="1"/>
  <c r="AG7" i="251"/>
  <c r="AE7" i="251"/>
  <c r="AD7" i="251"/>
  <c r="AC7" i="251"/>
  <c r="AB7" i="251"/>
  <c r="AA7" i="251"/>
  <c r="Y7" i="251"/>
  <c r="X7" i="251"/>
  <c r="W7" i="251"/>
  <c r="V7" i="251"/>
  <c r="T7" i="251"/>
  <c r="S7" i="251"/>
  <c r="R7" i="251"/>
  <c r="Q7" i="251"/>
  <c r="U7" i="251" s="1"/>
  <c r="O7" i="251"/>
  <c r="N7" i="251"/>
  <c r="M7" i="251"/>
  <c r="L7" i="251"/>
  <c r="K7" i="251"/>
  <c r="AI6" i="251"/>
  <c r="AH6" i="251"/>
  <c r="AG6" i="251"/>
  <c r="AE6" i="251"/>
  <c r="AD6" i="251"/>
  <c r="AC6" i="251"/>
  <c r="AB6" i="251"/>
  <c r="AA6" i="251"/>
  <c r="Y6" i="251"/>
  <c r="X6" i="251"/>
  <c r="W6" i="251"/>
  <c r="V6" i="251"/>
  <c r="T6" i="251"/>
  <c r="S6" i="251"/>
  <c r="U6" i="251" s="1"/>
  <c r="R6" i="251"/>
  <c r="Q6" i="251"/>
  <c r="O6" i="251"/>
  <c r="N6" i="251"/>
  <c r="M6" i="251"/>
  <c r="L6" i="251"/>
  <c r="K6" i="251"/>
  <c r="AI5" i="251"/>
  <c r="AH5" i="251"/>
  <c r="AG5" i="251"/>
  <c r="AE5" i="251"/>
  <c r="AD5" i="251"/>
  <c r="AC5" i="251"/>
  <c r="AB5" i="251"/>
  <c r="AA5" i="251"/>
  <c r="Y5" i="251"/>
  <c r="X5" i="251"/>
  <c r="W5" i="251"/>
  <c r="V5" i="251"/>
  <c r="T5" i="251"/>
  <c r="S5" i="251"/>
  <c r="R5" i="251"/>
  <c r="Q5" i="251"/>
  <c r="O5" i="251"/>
  <c r="N5" i="251"/>
  <c r="M5" i="251"/>
  <c r="P5" i="251" s="1"/>
  <c r="L5" i="251"/>
  <c r="K5" i="251"/>
  <c r="AI4" i="251"/>
  <c r="AH4" i="251"/>
  <c r="AJ4" i="251" s="1"/>
  <c r="AG4" i="251"/>
  <c r="AE4" i="251"/>
  <c r="AD4" i="251"/>
  <c r="AC4" i="251"/>
  <c r="AB4" i="251"/>
  <c r="AA4" i="251"/>
  <c r="Y4" i="251"/>
  <c r="X4" i="251"/>
  <c r="W4" i="251"/>
  <c r="V4" i="251"/>
  <c r="T4" i="251"/>
  <c r="S4" i="251"/>
  <c r="R4" i="251"/>
  <c r="Q4" i="251"/>
  <c r="O4" i="251"/>
  <c r="N4" i="251"/>
  <c r="M4" i="251"/>
  <c r="L4" i="251"/>
  <c r="K4" i="251"/>
  <c r="E54" i="250"/>
  <c r="E55" i="250" s="1"/>
  <c r="D54" i="250"/>
  <c r="D55" i="250" s="1"/>
  <c r="C54" i="250"/>
  <c r="E47" i="250"/>
  <c r="E49" i="250" s="1"/>
  <c r="D47" i="250"/>
  <c r="D49" i="250" s="1"/>
  <c r="AJ43" i="250"/>
  <c r="AI43" i="250"/>
  <c r="AH43" i="250"/>
  <c r="AG43" i="250"/>
  <c r="AF43" i="250"/>
  <c r="AE43" i="250"/>
  <c r="AD43" i="250"/>
  <c r="AC43" i="250"/>
  <c r="AB43" i="250"/>
  <c r="AA43" i="250"/>
  <c r="Z43" i="250"/>
  <c r="Y43" i="250"/>
  <c r="X43" i="250"/>
  <c r="W43" i="250"/>
  <c r="V43" i="250"/>
  <c r="U43" i="250"/>
  <c r="T43" i="250"/>
  <c r="S43" i="250"/>
  <c r="R43" i="250"/>
  <c r="Q43" i="250"/>
  <c r="P43" i="250"/>
  <c r="O43" i="250"/>
  <c r="N43" i="250"/>
  <c r="M43" i="250"/>
  <c r="L43" i="250"/>
  <c r="K43" i="250"/>
  <c r="F43" i="250"/>
  <c r="AJ42" i="250"/>
  <c r="AI42" i="250"/>
  <c r="AH42" i="250"/>
  <c r="AG42" i="250"/>
  <c r="AF42" i="250"/>
  <c r="AE42" i="250"/>
  <c r="AD42" i="250"/>
  <c r="AC42" i="250"/>
  <c r="AB42" i="250"/>
  <c r="AA42" i="250"/>
  <c r="Z42" i="250"/>
  <c r="Y42" i="250"/>
  <c r="X42" i="250"/>
  <c r="W42" i="250"/>
  <c r="V42" i="250"/>
  <c r="U42" i="250"/>
  <c r="T42" i="250"/>
  <c r="S42" i="250"/>
  <c r="R42" i="250"/>
  <c r="Q42" i="250"/>
  <c r="P42" i="250"/>
  <c r="O42" i="250"/>
  <c r="N42" i="250"/>
  <c r="M42" i="250"/>
  <c r="L42" i="250"/>
  <c r="K42" i="250"/>
  <c r="F42" i="250"/>
  <c r="AJ41" i="250"/>
  <c r="AI41" i="250"/>
  <c r="AH41" i="250"/>
  <c r="AG41" i="250"/>
  <c r="AF41" i="250"/>
  <c r="AE41" i="250"/>
  <c r="AD41" i="250"/>
  <c r="AC41" i="250"/>
  <c r="AB41" i="250"/>
  <c r="AA41" i="250"/>
  <c r="Z41" i="250"/>
  <c r="Y41" i="250"/>
  <c r="X41" i="250"/>
  <c r="W41" i="250"/>
  <c r="V41" i="250"/>
  <c r="U41" i="250"/>
  <c r="T41" i="250"/>
  <c r="S41" i="250"/>
  <c r="R41" i="250"/>
  <c r="Q41" i="250"/>
  <c r="P41" i="250"/>
  <c r="O41" i="250"/>
  <c r="N41" i="250"/>
  <c r="M41" i="250"/>
  <c r="L41" i="250"/>
  <c r="K41" i="250"/>
  <c r="F41" i="250"/>
  <c r="AJ40" i="250"/>
  <c r="AI40" i="250"/>
  <c r="AH40" i="250"/>
  <c r="AG40" i="250"/>
  <c r="AF40" i="250"/>
  <c r="AE40" i="250"/>
  <c r="AD40" i="250"/>
  <c r="AC40" i="250"/>
  <c r="AB40" i="250"/>
  <c r="AA40" i="250"/>
  <c r="Z40" i="250"/>
  <c r="Y40" i="250"/>
  <c r="X40" i="250"/>
  <c r="W40" i="250"/>
  <c r="V40" i="250"/>
  <c r="U40" i="250"/>
  <c r="T40" i="250"/>
  <c r="S40" i="250"/>
  <c r="R40" i="250"/>
  <c r="Q40" i="250"/>
  <c r="P40" i="250"/>
  <c r="O40" i="250"/>
  <c r="N40" i="250"/>
  <c r="M40" i="250"/>
  <c r="L40" i="250"/>
  <c r="K40" i="250"/>
  <c r="F40" i="250"/>
  <c r="AJ39" i="250"/>
  <c r="AI39" i="250"/>
  <c r="AH39" i="250"/>
  <c r="AG39" i="250"/>
  <c r="AF39" i="250"/>
  <c r="AE39" i="250"/>
  <c r="AD39" i="250"/>
  <c r="AC39" i="250"/>
  <c r="AB39" i="250"/>
  <c r="AA39" i="250"/>
  <c r="Z39" i="250"/>
  <c r="Y39" i="250"/>
  <c r="X39" i="250"/>
  <c r="W39" i="250"/>
  <c r="V39" i="250"/>
  <c r="U39" i="250"/>
  <c r="T39" i="250"/>
  <c r="S39" i="250"/>
  <c r="R39" i="250"/>
  <c r="Q39" i="250"/>
  <c r="P39" i="250"/>
  <c r="O39" i="250"/>
  <c r="N39" i="250"/>
  <c r="M39" i="250"/>
  <c r="L39" i="250"/>
  <c r="K39" i="250"/>
  <c r="F39" i="250"/>
  <c r="AJ38" i="250"/>
  <c r="AI38" i="250"/>
  <c r="AH38" i="250"/>
  <c r="AG38" i="250"/>
  <c r="AF38" i="250"/>
  <c r="AE38" i="250"/>
  <c r="AD38" i="250"/>
  <c r="AC38" i="250"/>
  <c r="AB38" i="250"/>
  <c r="AA38" i="250"/>
  <c r="Z38" i="250"/>
  <c r="Y38" i="250"/>
  <c r="X38" i="250"/>
  <c r="W38" i="250"/>
  <c r="V38" i="250"/>
  <c r="U38" i="250"/>
  <c r="T38" i="250"/>
  <c r="S38" i="250"/>
  <c r="R38" i="250"/>
  <c r="Q38" i="250"/>
  <c r="P38" i="250"/>
  <c r="O38" i="250"/>
  <c r="N38" i="250"/>
  <c r="M38" i="250"/>
  <c r="L38" i="250"/>
  <c r="K38" i="250"/>
  <c r="F38" i="250"/>
  <c r="AJ37" i="250"/>
  <c r="AI37" i="250"/>
  <c r="AH37" i="250"/>
  <c r="AG37" i="250"/>
  <c r="AF37" i="250"/>
  <c r="AE37" i="250"/>
  <c r="AD37" i="250"/>
  <c r="AC37" i="250"/>
  <c r="AB37" i="250"/>
  <c r="AA37" i="250"/>
  <c r="Z37" i="250"/>
  <c r="Y37" i="250"/>
  <c r="X37" i="250"/>
  <c r="W37" i="250"/>
  <c r="V37" i="250"/>
  <c r="U37" i="250"/>
  <c r="T37" i="250"/>
  <c r="S37" i="250"/>
  <c r="R37" i="250"/>
  <c r="Q37" i="250"/>
  <c r="P37" i="250"/>
  <c r="O37" i="250"/>
  <c r="N37" i="250"/>
  <c r="M37" i="250"/>
  <c r="L37" i="250"/>
  <c r="K37" i="250"/>
  <c r="F37" i="250"/>
  <c r="AJ36" i="250"/>
  <c r="AI36" i="250"/>
  <c r="AH36" i="250"/>
  <c r="AG36" i="250"/>
  <c r="AF36" i="250"/>
  <c r="AE36" i="250"/>
  <c r="AD36" i="250"/>
  <c r="AC36" i="250"/>
  <c r="AB36" i="250"/>
  <c r="AA36" i="250"/>
  <c r="Z36" i="250"/>
  <c r="Y36" i="250"/>
  <c r="X36" i="250"/>
  <c r="W36" i="250"/>
  <c r="V36" i="250"/>
  <c r="U36" i="250"/>
  <c r="T36" i="250"/>
  <c r="S36" i="250"/>
  <c r="R36" i="250"/>
  <c r="Q36" i="250"/>
  <c r="P36" i="250"/>
  <c r="O36" i="250"/>
  <c r="N36" i="250"/>
  <c r="M36" i="250"/>
  <c r="L36" i="250"/>
  <c r="K36" i="250"/>
  <c r="F36" i="250"/>
  <c r="AJ35" i="250"/>
  <c r="AI35" i="250"/>
  <c r="AH35" i="250"/>
  <c r="AG35" i="250"/>
  <c r="AF35" i="250"/>
  <c r="AE35" i="250"/>
  <c r="AD35" i="250"/>
  <c r="AC35" i="250"/>
  <c r="AB35" i="250"/>
  <c r="AA35" i="250"/>
  <c r="Z35" i="250"/>
  <c r="Y35" i="250"/>
  <c r="X35" i="250"/>
  <c r="W35" i="250"/>
  <c r="V35" i="250"/>
  <c r="U35" i="250"/>
  <c r="T35" i="250"/>
  <c r="S35" i="250"/>
  <c r="R35" i="250"/>
  <c r="Q35" i="250"/>
  <c r="P35" i="250"/>
  <c r="O35" i="250"/>
  <c r="N35" i="250"/>
  <c r="M35" i="250"/>
  <c r="L35" i="250"/>
  <c r="K35" i="250"/>
  <c r="F35" i="250"/>
  <c r="AJ34" i="250"/>
  <c r="AI34" i="250"/>
  <c r="AH34" i="250"/>
  <c r="AG34" i="250"/>
  <c r="AF34" i="250"/>
  <c r="AE34" i="250"/>
  <c r="AD34" i="250"/>
  <c r="AC34" i="250"/>
  <c r="AB34" i="250"/>
  <c r="AA34" i="250"/>
  <c r="Z34" i="250"/>
  <c r="Y34" i="250"/>
  <c r="X34" i="250"/>
  <c r="W34" i="250"/>
  <c r="V34" i="250"/>
  <c r="U34" i="250"/>
  <c r="T34" i="250"/>
  <c r="S34" i="250"/>
  <c r="R34" i="250"/>
  <c r="Q34" i="250"/>
  <c r="P34" i="250"/>
  <c r="O34" i="250"/>
  <c r="N34" i="250"/>
  <c r="M34" i="250"/>
  <c r="L34" i="250"/>
  <c r="K34" i="250"/>
  <c r="F34" i="250"/>
  <c r="AJ33" i="250"/>
  <c r="AI33" i="250"/>
  <c r="AH33" i="250"/>
  <c r="AG33" i="250"/>
  <c r="AF33" i="250"/>
  <c r="AE33" i="250"/>
  <c r="AD33" i="250"/>
  <c r="AC33" i="250"/>
  <c r="AB33" i="250"/>
  <c r="AA33" i="250"/>
  <c r="Z33" i="250"/>
  <c r="Y33" i="250"/>
  <c r="X33" i="250"/>
  <c r="W33" i="250"/>
  <c r="V33" i="250"/>
  <c r="U33" i="250"/>
  <c r="T33" i="250"/>
  <c r="S33" i="250"/>
  <c r="R33" i="250"/>
  <c r="Q33" i="250"/>
  <c r="P33" i="250"/>
  <c r="O33" i="250"/>
  <c r="N33" i="250"/>
  <c r="M33" i="250"/>
  <c r="L33" i="250"/>
  <c r="K33" i="250"/>
  <c r="F33" i="250"/>
  <c r="AJ32" i="250"/>
  <c r="AI32" i="250"/>
  <c r="AH32" i="250"/>
  <c r="AG32" i="250"/>
  <c r="AF32" i="250"/>
  <c r="AE32" i="250"/>
  <c r="AD32" i="250"/>
  <c r="AC32" i="250"/>
  <c r="AB32" i="250"/>
  <c r="AA32" i="250"/>
  <c r="Z32" i="250"/>
  <c r="Y32" i="250"/>
  <c r="X32" i="250"/>
  <c r="W32" i="250"/>
  <c r="V32" i="250"/>
  <c r="U32" i="250"/>
  <c r="T32" i="250"/>
  <c r="S32" i="250"/>
  <c r="R32" i="250"/>
  <c r="Q32" i="250"/>
  <c r="P32" i="250"/>
  <c r="O32" i="250"/>
  <c r="N32" i="250"/>
  <c r="M32" i="250"/>
  <c r="L32" i="250"/>
  <c r="K32" i="250"/>
  <c r="F32" i="250"/>
  <c r="AJ31" i="250"/>
  <c r="AI31" i="250"/>
  <c r="AH31" i="250"/>
  <c r="AG31" i="250"/>
  <c r="AF31" i="250"/>
  <c r="AE31" i="250"/>
  <c r="AD31" i="250"/>
  <c r="AC31" i="250"/>
  <c r="AB31" i="250"/>
  <c r="AA31" i="250"/>
  <c r="Z31" i="250"/>
  <c r="Y31" i="250"/>
  <c r="X31" i="250"/>
  <c r="W31" i="250"/>
  <c r="V31" i="250"/>
  <c r="U31" i="250"/>
  <c r="T31" i="250"/>
  <c r="S31" i="250"/>
  <c r="R31" i="250"/>
  <c r="Q31" i="250"/>
  <c r="P31" i="250"/>
  <c r="O31" i="250"/>
  <c r="N31" i="250"/>
  <c r="M31" i="250"/>
  <c r="L31" i="250"/>
  <c r="K31" i="250"/>
  <c r="F31" i="250"/>
  <c r="AJ30" i="250"/>
  <c r="AI30" i="250"/>
  <c r="AH30" i="250"/>
  <c r="AG30" i="250"/>
  <c r="AF30" i="250"/>
  <c r="AE30" i="250"/>
  <c r="AD30" i="250"/>
  <c r="AC30" i="250"/>
  <c r="AB30" i="250"/>
  <c r="AA30" i="250"/>
  <c r="Z30" i="250"/>
  <c r="Y30" i="250"/>
  <c r="X30" i="250"/>
  <c r="W30" i="250"/>
  <c r="V30" i="250"/>
  <c r="U30" i="250"/>
  <c r="T30" i="250"/>
  <c r="S30" i="250"/>
  <c r="R30" i="250"/>
  <c r="Q30" i="250"/>
  <c r="P30" i="250"/>
  <c r="O30" i="250"/>
  <c r="N30" i="250"/>
  <c r="M30" i="250"/>
  <c r="L30" i="250"/>
  <c r="K30" i="250"/>
  <c r="F30" i="250"/>
  <c r="AJ29" i="250"/>
  <c r="AI29" i="250"/>
  <c r="AH29" i="250"/>
  <c r="AG29" i="250"/>
  <c r="AF29" i="250"/>
  <c r="AE29" i="250"/>
  <c r="AD29" i="250"/>
  <c r="AC29" i="250"/>
  <c r="AB29" i="250"/>
  <c r="AA29" i="250"/>
  <c r="Z29" i="250"/>
  <c r="Y29" i="250"/>
  <c r="X29" i="250"/>
  <c r="W29" i="250"/>
  <c r="V29" i="250"/>
  <c r="U29" i="250"/>
  <c r="T29" i="250"/>
  <c r="S29" i="250"/>
  <c r="R29" i="250"/>
  <c r="Q29" i="250"/>
  <c r="P29" i="250"/>
  <c r="O29" i="250"/>
  <c r="N29" i="250"/>
  <c r="M29" i="250"/>
  <c r="L29" i="250"/>
  <c r="K29" i="250"/>
  <c r="F29" i="250"/>
  <c r="AJ28" i="250"/>
  <c r="AI28" i="250"/>
  <c r="AH28" i="250"/>
  <c r="AG28" i="250"/>
  <c r="AF28" i="250"/>
  <c r="AE28" i="250"/>
  <c r="AD28" i="250"/>
  <c r="AC28" i="250"/>
  <c r="AB28" i="250"/>
  <c r="AA28" i="250"/>
  <c r="Z28" i="250"/>
  <c r="Y28" i="250"/>
  <c r="X28" i="250"/>
  <c r="W28" i="250"/>
  <c r="V28" i="250"/>
  <c r="U28" i="250"/>
  <c r="T28" i="250"/>
  <c r="S28" i="250"/>
  <c r="R28" i="250"/>
  <c r="Q28" i="250"/>
  <c r="P28" i="250"/>
  <c r="O28" i="250"/>
  <c r="N28" i="250"/>
  <c r="M28" i="250"/>
  <c r="L28" i="250"/>
  <c r="K28" i="250"/>
  <c r="F28" i="250"/>
  <c r="AJ27" i="250"/>
  <c r="AI27" i="250"/>
  <c r="AH27" i="250"/>
  <c r="AG27" i="250"/>
  <c r="AF27" i="250"/>
  <c r="AE27" i="250"/>
  <c r="AD27" i="250"/>
  <c r="AC27" i="250"/>
  <c r="AB27" i="250"/>
  <c r="AA27" i="250"/>
  <c r="Z27" i="250"/>
  <c r="Y27" i="250"/>
  <c r="X27" i="250"/>
  <c r="W27" i="250"/>
  <c r="V27" i="250"/>
  <c r="U27" i="250"/>
  <c r="T27" i="250"/>
  <c r="S27" i="250"/>
  <c r="R27" i="250"/>
  <c r="Q27" i="250"/>
  <c r="P27" i="250"/>
  <c r="O27" i="250"/>
  <c r="N27" i="250"/>
  <c r="M27" i="250"/>
  <c r="L27" i="250"/>
  <c r="K27" i="250"/>
  <c r="F27" i="250"/>
  <c r="AI26" i="250"/>
  <c r="AH26" i="250"/>
  <c r="AJ26" i="250" s="1"/>
  <c r="AG26" i="250"/>
  <c r="AE26" i="250"/>
  <c r="AD26" i="250"/>
  <c r="AC26" i="250"/>
  <c r="AB26" i="250"/>
  <c r="AF26" i="250" s="1"/>
  <c r="AA26" i="250"/>
  <c r="Z26" i="250"/>
  <c r="Y26" i="250"/>
  <c r="X26" i="250"/>
  <c r="W26" i="250"/>
  <c r="V26" i="250"/>
  <c r="T26" i="250"/>
  <c r="S26" i="250"/>
  <c r="R26" i="250"/>
  <c r="U26" i="250" s="1"/>
  <c r="Q26" i="250"/>
  <c r="O26" i="250"/>
  <c r="N26" i="250"/>
  <c r="M26" i="250"/>
  <c r="L26" i="250"/>
  <c r="P26" i="250" s="1"/>
  <c r="K26" i="250"/>
  <c r="F26" i="250"/>
  <c r="AJ25" i="250"/>
  <c r="F25" i="250" s="1"/>
  <c r="AI25" i="250"/>
  <c r="AH25" i="250"/>
  <c r="AG25" i="250"/>
  <c r="AE25" i="250"/>
  <c r="AD25" i="250"/>
  <c r="AC25" i="250"/>
  <c r="AB25" i="250"/>
  <c r="AF25" i="250" s="1"/>
  <c r="AA25" i="250"/>
  <c r="Z25" i="250"/>
  <c r="Y25" i="250"/>
  <c r="X25" i="250"/>
  <c r="W25" i="250"/>
  <c r="V25" i="250"/>
  <c r="U25" i="250"/>
  <c r="T25" i="250"/>
  <c r="S25" i="250"/>
  <c r="R25" i="250"/>
  <c r="Q25" i="250"/>
  <c r="O25" i="250"/>
  <c r="N25" i="250"/>
  <c r="M25" i="250"/>
  <c r="L25" i="250"/>
  <c r="P25" i="250" s="1"/>
  <c r="K25" i="250"/>
  <c r="AJ24" i="250"/>
  <c r="F24" i="250" s="1"/>
  <c r="AI24" i="250"/>
  <c r="AH24" i="250"/>
  <c r="AG24" i="250"/>
  <c r="AF24" i="250"/>
  <c r="AE24" i="250"/>
  <c r="AD24" i="250"/>
  <c r="AC24" i="250"/>
  <c r="AB24" i="250"/>
  <c r="AA24" i="250"/>
  <c r="Y24" i="250"/>
  <c r="X24" i="250"/>
  <c r="W24" i="250"/>
  <c r="Z24" i="250" s="1"/>
  <c r="V24" i="250"/>
  <c r="U24" i="250"/>
  <c r="T24" i="250"/>
  <c r="S24" i="250"/>
  <c r="R24" i="250"/>
  <c r="Q24" i="250"/>
  <c r="P24" i="250"/>
  <c r="O24" i="250"/>
  <c r="N24" i="250"/>
  <c r="M24" i="250"/>
  <c r="L24" i="250"/>
  <c r="K24" i="250"/>
  <c r="AJ23" i="250"/>
  <c r="F23" i="250" s="1"/>
  <c r="AI23" i="250"/>
  <c r="AH23" i="250"/>
  <c r="AG23" i="250"/>
  <c r="AE23" i="250"/>
  <c r="AD23" i="250"/>
  <c r="AC23" i="250"/>
  <c r="AB23" i="250"/>
  <c r="AF23" i="250" s="1"/>
  <c r="AA23" i="250"/>
  <c r="Y23" i="250"/>
  <c r="X23" i="250"/>
  <c r="W23" i="250"/>
  <c r="Z23" i="250" s="1"/>
  <c r="V23" i="250"/>
  <c r="T23" i="250"/>
  <c r="S23" i="250"/>
  <c r="R23" i="250"/>
  <c r="U23" i="250" s="1"/>
  <c r="Q23" i="250"/>
  <c r="O23" i="250"/>
  <c r="N23" i="250"/>
  <c r="M23" i="250"/>
  <c r="L23" i="250"/>
  <c r="P23" i="250" s="1"/>
  <c r="K23" i="250"/>
  <c r="AI22" i="250"/>
  <c r="AH22" i="250"/>
  <c r="AJ22" i="250" s="1"/>
  <c r="F22" i="250" s="1"/>
  <c r="AG22" i="250"/>
  <c r="AE22" i="250"/>
  <c r="AD22" i="250"/>
  <c r="AC22" i="250"/>
  <c r="AB22" i="250"/>
  <c r="AF22" i="250" s="1"/>
  <c r="AA22" i="250"/>
  <c r="Y22" i="250"/>
  <c r="X22" i="250"/>
  <c r="W22" i="250"/>
  <c r="Z22" i="250" s="1"/>
  <c r="V22" i="250"/>
  <c r="T22" i="250"/>
  <c r="S22" i="250"/>
  <c r="R22" i="250"/>
  <c r="U22" i="250" s="1"/>
  <c r="Q22" i="250"/>
  <c r="O22" i="250"/>
  <c r="N22" i="250"/>
  <c r="M22" i="250"/>
  <c r="L22" i="250"/>
  <c r="P22" i="250" s="1"/>
  <c r="K22" i="250"/>
  <c r="AI21" i="250"/>
  <c r="AH21" i="250"/>
  <c r="AJ21" i="250" s="1"/>
  <c r="F21" i="250" s="1"/>
  <c r="AG21" i="250"/>
  <c r="AF21" i="250"/>
  <c r="AE21" i="250"/>
  <c r="AD21" i="250"/>
  <c r="AC21" i="250"/>
  <c r="AB21" i="250"/>
  <c r="AA21" i="250"/>
  <c r="Z21" i="250"/>
  <c r="Y21" i="250"/>
  <c r="X21" i="250"/>
  <c r="W21" i="250"/>
  <c r="V21" i="250"/>
  <c r="T21" i="250"/>
  <c r="S21" i="250"/>
  <c r="R21" i="250"/>
  <c r="U21" i="250" s="1"/>
  <c r="Q21" i="250"/>
  <c r="P21" i="250"/>
  <c r="O21" i="250"/>
  <c r="N21" i="250"/>
  <c r="M21" i="250"/>
  <c r="L21" i="250"/>
  <c r="K21" i="250"/>
  <c r="AJ20" i="250"/>
  <c r="F20" i="250" s="1"/>
  <c r="AI20" i="250"/>
  <c r="AH20" i="250"/>
  <c r="AG20" i="250"/>
  <c r="AE20" i="250"/>
  <c r="AD20" i="250"/>
  <c r="AC20" i="250"/>
  <c r="AB20" i="250"/>
  <c r="AF20" i="250" s="1"/>
  <c r="AA20" i="250"/>
  <c r="Y20" i="250"/>
  <c r="X20" i="250"/>
  <c r="W20" i="250"/>
  <c r="Z20" i="250" s="1"/>
  <c r="V20" i="250"/>
  <c r="U20" i="250"/>
  <c r="T20" i="250"/>
  <c r="S20" i="250"/>
  <c r="R20" i="250"/>
  <c r="Q20" i="250"/>
  <c r="O20" i="250"/>
  <c r="N20" i="250"/>
  <c r="M20" i="250"/>
  <c r="L20" i="250"/>
  <c r="P20" i="250" s="1"/>
  <c r="K20" i="250"/>
  <c r="AJ19" i="250"/>
  <c r="AI19" i="250"/>
  <c r="AH19" i="250"/>
  <c r="AG19" i="250"/>
  <c r="AF19" i="250"/>
  <c r="AE19" i="250"/>
  <c r="AD19" i="250"/>
  <c r="AC19" i="250"/>
  <c r="AB19" i="250"/>
  <c r="AA19" i="250"/>
  <c r="Y19" i="250"/>
  <c r="X19" i="250"/>
  <c r="W19" i="250"/>
  <c r="V19" i="250"/>
  <c r="Z19" i="250" s="1"/>
  <c r="T19" i="250"/>
  <c r="S19" i="250"/>
  <c r="R19" i="250"/>
  <c r="Q19" i="250"/>
  <c r="U19" i="250" s="1"/>
  <c r="P19" i="250"/>
  <c r="O19" i="250"/>
  <c r="N19" i="250"/>
  <c r="M19" i="250"/>
  <c r="L19" i="250"/>
  <c r="K19" i="250"/>
  <c r="F19" i="250"/>
  <c r="AI18" i="250"/>
  <c r="AH18" i="250"/>
  <c r="AG18" i="250"/>
  <c r="AJ18" i="250" s="1"/>
  <c r="F18" i="250" s="1"/>
  <c r="AE18" i="250"/>
  <c r="AD18" i="250"/>
  <c r="AC18" i="250"/>
  <c r="AB18" i="250"/>
  <c r="AA18" i="250"/>
  <c r="AF18" i="250" s="1"/>
  <c r="Z18" i="250"/>
  <c r="Y18" i="250"/>
  <c r="X18" i="250"/>
  <c r="W18" i="250"/>
  <c r="V18" i="250"/>
  <c r="T18" i="250"/>
  <c r="S18" i="250"/>
  <c r="R18" i="250"/>
  <c r="Q18" i="250"/>
  <c r="U18" i="250" s="1"/>
  <c r="O18" i="250"/>
  <c r="N18" i="250"/>
  <c r="M18" i="250"/>
  <c r="L18" i="250"/>
  <c r="K18" i="250"/>
  <c r="P18" i="250" s="1"/>
  <c r="AI17" i="250"/>
  <c r="AH17" i="250"/>
  <c r="AG17" i="250"/>
  <c r="AE17" i="250"/>
  <c r="AD17" i="250"/>
  <c r="AC17" i="250"/>
  <c r="AB17" i="250"/>
  <c r="AF17" i="250" s="1"/>
  <c r="AA17" i="250"/>
  <c r="Y17" i="250"/>
  <c r="X17" i="250"/>
  <c r="W17" i="250"/>
  <c r="V17" i="250"/>
  <c r="T17" i="250"/>
  <c r="S17" i="250"/>
  <c r="R17" i="250"/>
  <c r="Q17" i="250"/>
  <c r="O17" i="250"/>
  <c r="N17" i="250"/>
  <c r="M17" i="250"/>
  <c r="L17" i="250"/>
  <c r="P17" i="250" s="1"/>
  <c r="K17" i="250"/>
  <c r="AI16" i="250"/>
  <c r="AH16" i="250"/>
  <c r="AG16" i="250"/>
  <c r="AE16" i="250"/>
  <c r="AD16" i="250"/>
  <c r="AC16" i="250"/>
  <c r="AB16" i="250"/>
  <c r="AA16" i="250"/>
  <c r="Y16" i="250"/>
  <c r="X16" i="250"/>
  <c r="W16" i="250"/>
  <c r="V16" i="250"/>
  <c r="T16" i="250"/>
  <c r="S16" i="250"/>
  <c r="R16" i="250"/>
  <c r="Q16" i="250"/>
  <c r="O16" i="250"/>
  <c r="N16" i="250"/>
  <c r="M16" i="250"/>
  <c r="L16" i="250"/>
  <c r="P16" i="250" s="1"/>
  <c r="K16" i="250"/>
  <c r="AI15" i="250"/>
  <c r="AH15" i="250"/>
  <c r="AJ15" i="250" s="1"/>
  <c r="AG15" i="250"/>
  <c r="AE15" i="250"/>
  <c r="AD15" i="250"/>
  <c r="AC15" i="250"/>
  <c r="AB15" i="250"/>
  <c r="AF15" i="250" s="1"/>
  <c r="AA15" i="250"/>
  <c r="Y15" i="250"/>
  <c r="X15" i="250"/>
  <c r="W15" i="250"/>
  <c r="Z15" i="250" s="1"/>
  <c r="V15" i="250"/>
  <c r="T15" i="250"/>
  <c r="S15" i="250"/>
  <c r="R15" i="250"/>
  <c r="U15" i="250" s="1"/>
  <c r="Q15" i="250"/>
  <c r="O15" i="250"/>
  <c r="N15" i="250"/>
  <c r="M15" i="250"/>
  <c r="L15" i="250"/>
  <c r="P15" i="250" s="1"/>
  <c r="K15" i="250"/>
  <c r="AI14" i="250"/>
  <c r="AH14" i="250"/>
  <c r="AJ14" i="250" s="1"/>
  <c r="AG14" i="250"/>
  <c r="AE14" i="250"/>
  <c r="AD14" i="250"/>
  <c r="AC14" i="250"/>
  <c r="AB14" i="250"/>
  <c r="AA14" i="250"/>
  <c r="Y14" i="250"/>
  <c r="X14" i="250"/>
  <c r="Z14" i="250" s="1"/>
  <c r="W14" i="250"/>
  <c r="V14" i="250"/>
  <c r="T14" i="250"/>
  <c r="S14" i="250"/>
  <c r="U14" i="250" s="1"/>
  <c r="R14" i="250"/>
  <c r="Q14" i="250"/>
  <c r="O14" i="250"/>
  <c r="N14" i="250"/>
  <c r="M14" i="250"/>
  <c r="P14" i="250" s="1"/>
  <c r="L14" i="250"/>
  <c r="K14" i="250"/>
  <c r="AI13" i="250"/>
  <c r="AH13" i="250"/>
  <c r="AJ13" i="250" s="1"/>
  <c r="AG13" i="250"/>
  <c r="AE13" i="250"/>
  <c r="AD13" i="250"/>
  <c r="AC13" i="250"/>
  <c r="AB13" i="250"/>
  <c r="AA13" i="250"/>
  <c r="Y13" i="250"/>
  <c r="X13" i="250"/>
  <c r="Z13" i="250" s="1"/>
  <c r="W13" i="250"/>
  <c r="V13" i="250"/>
  <c r="T13" i="250"/>
  <c r="S13" i="250"/>
  <c r="R13" i="250"/>
  <c r="Q13" i="250"/>
  <c r="O13" i="250"/>
  <c r="N13" i="250"/>
  <c r="M13" i="250"/>
  <c r="L13" i="250"/>
  <c r="K13" i="250"/>
  <c r="AI12" i="250"/>
  <c r="AH12" i="250"/>
  <c r="AJ12" i="250" s="1"/>
  <c r="AG12" i="250"/>
  <c r="AE12" i="250"/>
  <c r="AD12" i="250"/>
  <c r="AC12" i="250"/>
  <c r="AB12" i="250"/>
  <c r="AA12" i="250"/>
  <c r="Y12" i="250"/>
  <c r="X12" i="250"/>
  <c r="W12" i="250"/>
  <c r="V12" i="250"/>
  <c r="T12" i="250"/>
  <c r="S12" i="250"/>
  <c r="R12" i="250"/>
  <c r="Q12" i="250"/>
  <c r="O12" i="250"/>
  <c r="N12" i="250"/>
  <c r="M12" i="250"/>
  <c r="L12" i="250"/>
  <c r="K12" i="250"/>
  <c r="AI11" i="250"/>
  <c r="AH11" i="250"/>
  <c r="AJ11" i="250" s="1"/>
  <c r="AG11" i="250"/>
  <c r="AE11" i="250"/>
  <c r="AD11" i="250"/>
  <c r="AC11" i="250"/>
  <c r="AB11" i="250"/>
  <c r="AF11" i="250" s="1"/>
  <c r="AA11" i="250"/>
  <c r="Y11" i="250"/>
  <c r="X11" i="250"/>
  <c r="W11" i="250"/>
  <c r="V11" i="250"/>
  <c r="T11" i="250"/>
  <c r="S11" i="250"/>
  <c r="R11" i="250"/>
  <c r="Q11" i="250"/>
  <c r="O11" i="250"/>
  <c r="N11" i="250"/>
  <c r="M11" i="250"/>
  <c r="L11" i="250"/>
  <c r="K11" i="250"/>
  <c r="AI10" i="250"/>
  <c r="AH10" i="250"/>
  <c r="AG10" i="250"/>
  <c r="AE10" i="250"/>
  <c r="AD10" i="250"/>
  <c r="AC10" i="250"/>
  <c r="AF10" i="250" s="1"/>
  <c r="AB10" i="250"/>
  <c r="AA10" i="250"/>
  <c r="Y10" i="250"/>
  <c r="X10" i="250"/>
  <c r="W10" i="250"/>
  <c r="V10" i="250"/>
  <c r="T10" i="250"/>
  <c r="S10" i="250"/>
  <c r="R10" i="250"/>
  <c r="Q10" i="250"/>
  <c r="O10" i="250"/>
  <c r="N10" i="250"/>
  <c r="M10" i="250"/>
  <c r="L10" i="250"/>
  <c r="K10" i="250"/>
  <c r="AI9" i="250"/>
  <c r="AH9" i="250"/>
  <c r="AJ9" i="250" s="1"/>
  <c r="AG9" i="250"/>
  <c r="AE9" i="250"/>
  <c r="AD9" i="250"/>
  <c r="AC9" i="250"/>
  <c r="AB9" i="250"/>
  <c r="AA9" i="250"/>
  <c r="Y9" i="250"/>
  <c r="X9" i="250"/>
  <c r="W9" i="250"/>
  <c r="V9" i="250"/>
  <c r="T9" i="250"/>
  <c r="S9" i="250"/>
  <c r="U9" i="250" s="1"/>
  <c r="R9" i="250"/>
  <c r="Q9" i="250"/>
  <c r="O9" i="250"/>
  <c r="N9" i="250"/>
  <c r="M9" i="250"/>
  <c r="L9" i="250"/>
  <c r="K9" i="250"/>
  <c r="AI8" i="250"/>
  <c r="AH8" i="250"/>
  <c r="AJ8" i="250" s="1"/>
  <c r="AG8" i="250"/>
  <c r="AE8" i="250"/>
  <c r="AD8" i="250"/>
  <c r="AC8" i="250"/>
  <c r="AB8" i="250"/>
  <c r="AA8" i="250"/>
  <c r="Y8" i="250"/>
  <c r="X8" i="250"/>
  <c r="W8" i="250"/>
  <c r="V8" i="250"/>
  <c r="T8" i="250"/>
  <c r="S8" i="250"/>
  <c r="R8" i="250"/>
  <c r="U8" i="250" s="1"/>
  <c r="Q8" i="250"/>
  <c r="O8" i="250"/>
  <c r="N8" i="250"/>
  <c r="M8" i="250"/>
  <c r="L8" i="250"/>
  <c r="K8" i="250"/>
  <c r="AI7" i="250"/>
  <c r="AH7" i="250"/>
  <c r="AJ7" i="250" s="1"/>
  <c r="AG7" i="250"/>
  <c r="AE7" i="250"/>
  <c r="AD7" i="250"/>
  <c r="AC7" i="250"/>
  <c r="AB7" i="250"/>
  <c r="AF7" i="250" s="1"/>
  <c r="AA7" i="250"/>
  <c r="Y7" i="250"/>
  <c r="X7" i="250"/>
  <c r="W7" i="250"/>
  <c r="Z7" i="250" s="1"/>
  <c r="V7" i="250"/>
  <c r="T7" i="250"/>
  <c r="S7" i="250"/>
  <c r="R7" i="250"/>
  <c r="U7" i="250" s="1"/>
  <c r="Q7" i="250"/>
  <c r="O7" i="250"/>
  <c r="N7" i="250"/>
  <c r="M7" i="250"/>
  <c r="L7" i="250"/>
  <c r="P7" i="250" s="1"/>
  <c r="K7" i="250"/>
  <c r="AI6" i="250"/>
  <c r="AH6" i="250"/>
  <c r="AJ6" i="250" s="1"/>
  <c r="AG6" i="250"/>
  <c r="AE6" i="250"/>
  <c r="AD6" i="250"/>
  <c r="AC6" i="250"/>
  <c r="AB6" i="250"/>
  <c r="AA6" i="250"/>
  <c r="Y6" i="250"/>
  <c r="X6" i="250"/>
  <c r="W6" i="250"/>
  <c r="V6" i="250"/>
  <c r="T6" i="250"/>
  <c r="S6" i="250"/>
  <c r="R6" i="250"/>
  <c r="U6" i="250" s="1"/>
  <c r="Q6" i="250"/>
  <c r="O6" i="250"/>
  <c r="N6" i="250"/>
  <c r="M6" i="250"/>
  <c r="L6" i="250"/>
  <c r="K6" i="250"/>
  <c r="AI5" i="250"/>
  <c r="AH5" i="250"/>
  <c r="AJ5" i="250" s="1"/>
  <c r="AG5" i="250"/>
  <c r="AE5" i="250"/>
  <c r="AD5" i="250"/>
  <c r="AC5" i="250"/>
  <c r="AB5" i="250"/>
  <c r="AF5" i="250" s="1"/>
  <c r="AA5" i="250"/>
  <c r="Y5" i="250"/>
  <c r="X5" i="250"/>
  <c r="W5" i="250"/>
  <c r="Z5" i="250" s="1"/>
  <c r="V5" i="250"/>
  <c r="T5" i="250"/>
  <c r="S5" i="250"/>
  <c r="R5" i="250"/>
  <c r="U5" i="250" s="1"/>
  <c r="Q5" i="250"/>
  <c r="O5" i="250"/>
  <c r="N5" i="250"/>
  <c r="M5" i="250"/>
  <c r="L5" i="250"/>
  <c r="P5" i="250" s="1"/>
  <c r="K5" i="250"/>
  <c r="AI4" i="250"/>
  <c r="AH4" i="250"/>
  <c r="AJ4" i="250" s="1"/>
  <c r="AG4" i="250"/>
  <c r="AE4" i="250"/>
  <c r="AD4" i="250"/>
  <c r="AC4" i="250"/>
  <c r="AB4" i="250"/>
  <c r="AA4" i="250"/>
  <c r="Y4" i="250"/>
  <c r="X4" i="250"/>
  <c r="Z4" i="250" s="1"/>
  <c r="W4" i="250"/>
  <c r="V4" i="250"/>
  <c r="T4" i="250"/>
  <c r="S4" i="250"/>
  <c r="R4" i="250"/>
  <c r="Q4" i="250"/>
  <c r="O4" i="250"/>
  <c r="N4" i="250"/>
  <c r="M4" i="250"/>
  <c r="L4" i="250"/>
  <c r="K4" i="250"/>
  <c r="J78" i="249"/>
  <c r="I78" i="249"/>
  <c r="H78" i="249"/>
  <c r="G78" i="249"/>
  <c r="J77" i="249"/>
  <c r="I77" i="249"/>
  <c r="H77" i="249"/>
  <c r="G77" i="249"/>
  <c r="J76" i="249"/>
  <c r="I76" i="249"/>
  <c r="H76" i="249"/>
  <c r="G76" i="249"/>
  <c r="J75" i="249"/>
  <c r="I75" i="249"/>
  <c r="H75" i="249"/>
  <c r="G75" i="249"/>
  <c r="J74" i="249"/>
  <c r="I74" i="249"/>
  <c r="H74" i="249"/>
  <c r="G74" i="249"/>
  <c r="F74" i="249"/>
  <c r="E74" i="249"/>
  <c r="D74" i="249"/>
  <c r="C74" i="249"/>
  <c r="J71" i="249"/>
  <c r="I71" i="249"/>
  <c r="H71" i="249"/>
  <c r="G71" i="249"/>
  <c r="J70" i="249"/>
  <c r="I70" i="249"/>
  <c r="H70" i="249"/>
  <c r="G70" i="249"/>
  <c r="J69" i="249"/>
  <c r="I69" i="249"/>
  <c r="H69" i="249"/>
  <c r="G69" i="249"/>
  <c r="J68" i="249"/>
  <c r="I68" i="249"/>
  <c r="H68" i="249"/>
  <c r="G68" i="249"/>
  <c r="J67" i="249"/>
  <c r="I67" i="249"/>
  <c r="H67" i="249"/>
  <c r="G67" i="249"/>
  <c r="F67" i="249"/>
  <c r="E67" i="249"/>
  <c r="D67" i="249"/>
  <c r="C67" i="249"/>
  <c r="J63" i="249"/>
  <c r="I63" i="249"/>
  <c r="H63" i="249"/>
  <c r="G63" i="249"/>
  <c r="J62" i="249"/>
  <c r="I62" i="249"/>
  <c r="H62" i="249"/>
  <c r="G62" i="249"/>
  <c r="J61" i="249"/>
  <c r="I61" i="249"/>
  <c r="H61" i="249"/>
  <c r="G61" i="249"/>
  <c r="J60" i="249"/>
  <c r="I60" i="249"/>
  <c r="H60" i="249"/>
  <c r="G60" i="249"/>
  <c r="J59" i="249"/>
  <c r="I59" i="249"/>
  <c r="H59" i="249"/>
  <c r="G59" i="249"/>
  <c r="F59" i="249"/>
  <c r="E59" i="249"/>
  <c r="D59" i="249"/>
  <c r="J50" i="249"/>
  <c r="I50" i="249"/>
  <c r="H50" i="249"/>
  <c r="G50" i="249"/>
  <c r="J49" i="249"/>
  <c r="I49" i="249"/>
  <c r="H49" i="249"/>
  <c r="G49" i="249"/>
  <c r="J48" i="249"/>
  <c r="I48" i="249"/>
  <c r="H48" i="249"/>
  <c r="G48" i="249"/>
  <c r="J47" i="249"/>
  <c r="I47" i="249"/>
  <c r="H47" i="249"/>
  <c r="G47" i="249"/>
  <c r="J46" i="249"/>
  <c r="I46" i="249"/>
  <c r="H46" i="249"/>
  <c r="G46" i="249"/>
  <c r="F46" i="249"/>
  <c r="E46" i="249"/>
  <c r="D46" i="249"/>
  <c r="C46" i="249"/>
  <c r="J43" i="249"/>
  <c r="I43" i="249"/>
  <c r="H43" i="249"/>
  <c r="G43" i="249"/>
  <c r="J42" i="249"/>
  <c r="I42" i="249"/>
  <c r="H42" i="249"/>
  <c r="G42" i="249"/>
  <c r="J41" i="249"/>
  <c r="I41" i="249"/>
  <c r="H41" i="249"/>
  <c r="G41" i="249"/>
  <c r="J40" i="249"/>
  <c r="I40" i="249"/>
  <c r="H40" i="249"/>
  <c r="G40" i="249"/>
  <c r="J39" i="249"/>
  <c r="I39" i="249"/>
  <c r="H39" i="249"/>
  <c r="G39" i="249"/>
  <c r="F39" i="249"/>
  <c r="E39" i="249"/>
  <c r="D39" i="249"/>
  <c r="C39" i="249"/>
  <c r="J36" i="249"/>
  <c r="I36" i="249"/>
  <c r="H36" i="249"/>
  <c r="G36" i="249"/>
  <c r="J35" i="249"/>
  <c r="I35" i="249"/>
  <c r="H35" i="249"/>
  <c r="G35" i="249"/>
  <c r="J34" i="249"/>
  <c r="I34" i="249"/>
  <c r="H34" i="249"/>
  <c r="G34" i="249"/>
  <c r="J33" i="249"/>
  <c r="I33" i="249"/>
  <c r="H33" i="249"/>
  <c r="G33" i="249"/>
  <c r="J32" i="249"/>
  <c r="I32" i="249"/>
  <c r="H32" i="249"/>
  <c r="G32" i="249"/>
  <c r="F32" i="249"/>
  <c r="E32" i="249"/>
  <c r="D32" i="249"/>
  <c r="J28" i="249"/>
  <c r="I28" i="249"/>
  <c r="H28" i="249"/>
  <c r="G28" i="249"/>
  <c r="J27" i="249"/>
  <c r="I27" i="249"/>
  <c r="H27" i="249"/>
  <c r="G27" i="249"/>
  <c r="J26" i="249"/>
  <c r="I26" i="249"/>
  <c r="H26" i="249"/>
  <c r="G26" i="249"/>
  <c r="J25" i="249"/>
  <c r="I25" i="249"/>
  <c r="H25" i="249"/>
  <c r="G25" i="249"/>
  <c r="J24" i="249"/>
  <c r="I24" i="249"/>
  <c r="H24" i="249"/>
  <c r="G24" i="249"/>
  <c r="F24" i="249"/>
  <c r="E24" i="249"/>
  <c r="D24" i="249"/>
  <c r="C24" i="249"/>
  <c r="J21" i="249"/>
  <c r="I21" i="249"/>
  <c r="H21" i="249"/>
  <c r="G21" i="249"/>
  <c r="J20" i="249"/>
  <c r="I20" i="249"/>
  <c r="H20" i="249"/>
  <c r="G20" i="249"/>
  <c r="J19" i="249"/>
  <c r="I19" i="249"/>
  <c r="H19" i="249"/>
  <c r="G19" i="249"/>
  <c r="J18" i="249"/>
  <c r="I18" i="249"/>
  <c r="H18" i="249"/>
  <c r="G18" i="249"/>
  <c r="J17" i="249"/>
  <c r="I17" i="249"/>
  <c r="H17" i="249"/>
  <c r="G17" i="249"/>
  <c r="F17" i="249"/>
  <c r="E17" i="249"/>
  <c r="D17" i="249"/>
  <c r="C17" i="249"/>
  <c r="J13" i="249"/>
  <c r="I13" i="249"/>
  <c r="H13" i="249"/>
  <c r="G13" i="249"/>
  <c r="J12" i="249"/>
  <c r="I12" i="249"/>
  <c r="H12" i="249"/>
  <c r="G12" i="249"/>
  <c r="J11" i="249"/>
  <c r="I11" i="249"/>
  <c r="H11" i="249"/>
  <c r="G11" i="249"/>
  <c r="J10" i="249"/>
  <c r="I10" i="249"/>
  <c r="H10" i="249"/>
  <c r="G10" i="249"/>
  <c r="J9" i="249"/>
  <c r="I9" i="249"/>
  <c r="H9" i="249"/>
  <c r="G9" i="249"/>
  <c r="F9" i="249"/>
  <c r="E9" i="249"/>
  <c r="D9" i="249"/>
  <c r="A5" i="249"/>
  <c r="E54" i="248"/>
  <c r="E55" i="248" s="1"/>
  <c r="D54" i="248"/>
  <c r="D56" i="248" s="1"/>
  <c r="C54" i="248"/>
  <c r="C55" i="248" s="1"/>
  <c r="G55" i="248" s="1"/>
  <c r="D50" i="248"/>
  <c r="E47" i="248"/>
  <c r="E49" i="248" s="1"/>
  <c r="D47" i="248"/>
  <c r="AJ43" i="248"/>
  <c r="AI43" i="248"/>
  <c r="AH43" i="248"/>
  <c r="AG43" i="248"/>
  <c r="AF43" i="248"/>
  <c r="AE43" i="248"/>
  <c r="AD43" i="248"/>
  <c r="AC43" i="248"/>
  <c r="AB43" i="248"/>
  <c r="AA43" i="248"/>
  <c r="Z43" i="248"/>
  <c r="Y43" i="248"/>
  <c r="X43" i="248"/>
  <c r="W43" i="248"/>
  <c r="V43" i="248"/>
  <c r="U43" i="248"/>
  <c r="T43" i="248"/>
  <c r="S43" i="248"/>
  <c r="R43" i="248"/>
  <c r="Q43" i="248"/>
  <c r="P43" i="248"/>
  <c r="O43" i="248"/>
  <c r="N43" i="248"/>
  <c r="M43" i="248"/>
  <c r="L43" i="248"/>
  <c r="K43" i="248"/>
  <c r="F43" i="248"/>
  <c r="AJ42" i="248"/>
  <c r="AI42" i="248"/>
  <c r="AH42" i="248"/>
  <c r="AG42" i="248"/>
  <c r="AF42" i="248"/>
  <c r="AE42" i="248"/>
  <c r="AD42" i="248"/>
  <c r="AC42" i="248"/>
  <c r="AB42" i="248"/>
  <c r="AA42" i="248"/>
  <c r="Z42" i="248"/>
  <c r="Y42" i="248"/>
  <c r="X42" i="248"/>
  <c r="W42" i="248"/>
  <c r="V42" i="248"/>
  <c r="U42" i="248"/>
  <c r="T42" i="248"/>
  <c r="S42" i="248"/>
  <c r="R42" i="248"/>
  <c r="Q42" i="248"/>
  <c r="P42" i="248"/>
  <c r="O42" i="248"/>
  <c r="N42" i="248"/>
  <c r="M42" i="248"/>
  <c r="L42" i="248"/>
  <c r="K42" i="248"/>
  <c r="F42" i="248"/>
  <c r="AJ41" i="248"/>
  <c r="AI41" i="248"/>
  <c r="AH41" i="248"/>
  <c r="AG41" i="248"/>
  <c r="AF41" i="248"/>
  <c r="AE41" i="248"/>
  <c r="AD41" i="248"/>
  <c r="AC41" i="248"/>
  <c r="AB41" i="248"/>
  <c r="AA41" i="248"/>
  <c r="Z41" i="248"/>
  <c r="Y41" i="248"/>
  <c r="X41" i="248"/>
  <c r="W41" i="248"/>
  <c r="V41" i="248"/>
  <c r="U41" i="248"/>
  <c r="T41" i="248"/>
  <c r="S41" i="248"/>
  <c r="R41" i="248"/>
  <c r="Q41" i="248"/>
  <c r="P41" i="248"/>
  <c r="O41" i="248"/>
  <c r="N41" i="248"/>
  <c r="M41" i="248"/>
  <c r="L41" i="248"/>
  <c r="K41" i="248"/>
  <c r="F41" i="248"/>
  <c r="AJ40" i="248"/>
  <c r="AI40" i="248"/>
  <c r="AH40" i="248"/>
  <c r="AG40" i="248"/>
  <c r="AF40" i="248"/>
  <c r="AE40" i="248"/>
  <c r="AD40" i="248"/>
  <c r="AC40" i="248"/>
  <c r="AB40" i="248"/>
  <c r="AA40" i="248"/>
  <c r="Z40" i="248"/>
  <c r="Y40" i="248"/>
  <c r="X40" i="248"/>
  <c r="W40" i="248"/>
  <c r="V40" i="248"/>
  <c r="U40" i="248"/>
  <c r="T40" i="248"/>
  <c r="S40" i="248"/>
  <c r="R40" i="248"/>
  <c r="Q40" i="248"/>
  <c r="P40" i="248"/>
  <c r="O40" i="248"/>
  <c r="N40" i="248"/>
  <c r="M40" i="248"/>
  <c r="L40" i="248"/>
  <c r="K40" i="248"/>
  <c r="F40" i="248"/>
  <c r="AJ39" i="248"/>
  <c r="AI39" i="248"/>
  <c r="AH39" i="248"/>
  <c r="AG39" i="248"/>
  <c r="AF39" i="248"/>
  <c r="AE39" i="248"/>
  <c r="AD39" i="248"/>
  <c r="AC39" i="248"/>
  <c r="AB39" i="248"/>
  <c r="AA39" i="248"/>
  <c r="Z39" i="248"/>
  <c r="Y39" i="248"/>
  <c r="X39" i="248"/>
  <c r="W39" i="248"/>
  <c r="V39" i="248"/>
  <c r="U39" i="248"/>
  <c r="T39" i="248"/>
  <c r="S39" i="248"/>
  <c r="R39" i="248"/>
  <c r="Q39" i="248"/>
  <c r="P39" i="248"/>
  <c r="O39" i="248"/>
  <c r="N39" i="248"/>
  <c r="M39" i="248"/>
  <c r="L39" i="248"/>
  <c r="K39" i="248"/>
  <c r="F39" i="248"/>
  <c r="AJ38" i="248"/>
  <c r="AI38" i="248"/>
  <c r="AH38" i="248"/>
  <c r="AG38" i="248"/>
  <c r="AF38" i="248"/>
  <c r="AE38" i="248"/>
  <c r="AD38" i="248"/>
  <c r="AC38" i="248"/>
  <c r="AB38" i="248"/>
  <c r="AA38" i="248"/>
  <c r="Z38" i="248"/>
  <c r="Y38" i="248"/>
  <c r="X38" i="248"/>
  <c r="W38" i="248"/>
  <c r="V38" i="248"/>
  <c r="U38" i="248"/>
  <c r="T38" i="248"/>
  <c r="S38" i="248"/>
  <c r="R38" i="248"/>
  <c r="Q38" i="248"/>
  <c r="P38" i="248"/>
  <c r="O38" i="248"/>
  <c r="N38" i="248"/>
  <c r="M38" i="248"/>
  <c r="L38" i="248"/>
  <c r="K38" i="248"/>
  <c r="F38" i="248"/>
  <c r="AJ37" i="248"/>
  <c r="AI37" i="248"/>
  <c r="AH37" i="248"/>
  <c r="AG37" i="248"/>
  <c r="AF37" i="248"/>
  <c r="AE37" i="248"/>
  <c r="AD37" i="248"/>
  <c r="AC37" i="248"/>
  <c r="AB37" i="248"/>
  <c r="AA37" i="248"/>
  <c r="Z37" i="248"/>
  <c r="Y37" i="248"/>
  <c r="X37" i="248"/>
  <c r="W37" i="248"/>
  <c r="V37" i="248"/>
  <c r="U37" i="248"/>
  <c r="T37" i="248"/>
  <c r="S37" i="248"/>
  <c r="R37" i="248"/>
  <c r="Q37" i="248"/>
  <c r="P37" i="248"/>
  <c r="O37" i="248"/>
  <c r="N37" i="248"/>
  <c r="M37" i="248"/>
  <c r="L37" i="248"/>
  <c r="K37" i="248"/>
  <c r="F37" i="248"/>
  <c r="AJ36" i="248"/>
  <c r="AI36" i="248"/>
  <c r="AH36" i="248"/>
  <c r="AG36" i="248"/>
  <c r="AF36" i="248"/>
  <c r="AE36" i="248"/>
  <c r="AD36" i="248"/>
  <c r="AC36" i="248"/>
  <c r="AB36" i="248"/>
  <c r="AA36" i="248"/>
  <c r="Z36" i="248"/>
  <c r="Y36" i="248"/>
  <c r="X36" i="248"/>
  <c r="W36" i="248"/>
  <c r="V36" i="248"/>
  <c r="U36" i="248"/>
  <c r="T36" i="248"/>
  <c r="S36" i="248"/>
  <c r="R36" i="248"/>
  <c r="Q36" i="248"/>
  <c r="P36" i="248"/>
  <c r="O36" i="248"/>
  <c r="N36" i="248"/>
  <c r="M36" i="248"/>
  <c r="L36" i="248"/>
  <c r="K36" i="248"/>
  <c r="F36" i="248"/>
  <c r="AJ35" i="248"/>
  <c r="AI35" i="248"/>
  <c r="AH35" i="248"/>
  <c r="AG35" i="248"/>
  <c r="AF35" i="248"/>
  <c r="AE35" i="248"/>
  <c r="AD35" i="248"/>
  <c r="AC35" i="248"/>
  <c r="AB35" i="248"/>
  <c r="AA35" i="248"/>
  <c r="Z35" i="248"/>
  <c r="Y35" i="248"/>
  <c r="X35" i="248"/>
  <c r="W35" i="248"/>
  <c r="V35" i="248"/>
  <c r="U35" i="248"/>
  <c r="T35" i="248"/>
  <c r="S35" i="248"/>
  <c r="R35" i="248"/>
  <c r="Q35" i="248"/>
  <c r="P35" i="248"/>
  <c r="O35" i="248"/>
  <c r="N35" i="248"/>
  <c r="M35" i="248"/>
  <c r="L35" i="248"/>
  <c r="K35" i="248"/>
  <c r="F35" i="248"/>
  <c r="AJ34" i="248"/>
  <c r="AI34" i="248"/>
  <c r="AH34" i="248"/>
  <c r="AG34" i="248"/>
  <c r="AF34" i="248"/>
  <c r="AE34" i="248"/>
  <c r="AD34" i="248"/>
  <c r="AC34" i="248"/>
  <c r="AB34" i="248"/>
  <c r="AA34" i="248"/>
  <c r="Z34" i="248"/>
  <c r="Y34" i="248"/>
  <c r="X34" i="248"/>
  <c r="W34" i="248"/>
  <c r="V34" i="248"/>
  <c r="U34" i="248"/>
  <c r="T34" i="248"/>
  <c r="S34" i="248"/>
  <c r="R34" i="248"/>
  <c r="Q34" i="248"/>
  <c r="P34" i="248"/>
  <c r="O34" i="248"/>
  <c r="N34" i="248"/>
  <c r="M34" i="248"/>
  <c r="L34" i="248"/>
  <c r="K34" i="248"/>
  <c r="F34" i="248"/>
  <c r="AJ33" i="248"/>
  <c r="AI33" i="248"/>
  <c r="AH33" i="248"/>
  <c r="AG33" i="248"/>
  <c r="AF33" i="248"/>
  <c r="AE33" i="248"/>
  <c r="AD33" i="248"/>
  <c r="AC33" i="248"/>
  <c r="AB33" i="248"/>
  <c r="AA33" i="248"/>
  <c r="Z33" i="248"/>
  <c r="Y33" i="248"/>
  <c r="X33" i="248"/>
  <c r="W33" i="248"/>
  <c r="V33" i="248"/>
  <c r="U33" i="248"/>
  <c r="T33" i="248"/>
  <c r="S33" i="248"/>
  <c r="R33" i="248"/>
  <c r="Q33" i="248"/>
  <c r="P33" i="248"/>
  <c r="O33" i="248"/>
  <c r="N33" i="248"/>
  <c r="M33" i="248"/>
  <c r="L33" i="248"/>
  <c r="K33" i="248"/>
  <c r="F33" i="248"/>
  <c r="AJ32" i="248"/>
  <c r="AI32" i="248"/>
  <c r="AH32" i="248"/>
  <c r="AG32" i="248"/>
  <c r="AF32" i="248"/>
  <c r="AE32" i="248"/>
  <c r="AD32" i="248"/>
  <c r="AC32" i="248"/>
  <c r="AB32" i="248"/>
  <c r="AA32" i="248"/>
  <c r="Z32" i="248"/>
  <c r="Y32" i="248"/>
  <c r="X32" i="248"/>
  <c r="W32" i="248"/>
  <c r="V32" i="248"/>
  <c r="U32" i="248"/>
  <c r="T32" i="248"/>
  <c r="S32" i="248"/>
  <c r="R32" i="248"/>
  <c r="Q32" i="248"/>
  <c r="P32" i="248"/>
  <c r="O32" i="248"/>
  <c r="N32" i="248"/>
  <c r="M32" i="248"/>
  <c r="L32" i="248"/>
  <c r="K32" i="248"/>
  <c r="F32" i="248"/>
  <c r="AJ31" i="248"/>
  <c r="AI31" i="248"/>
  <c r="AH31" i="248"/>
  <c r="AG31" i="248"/>
  <c r="AF31" i="248"/>
  <c r="AE31" i="248"/>
  <c r="AD31" i="248"/>
  <c r="AC31" i="248"/>
  <c r="AB31" i="248"/>
  <c r="AA31" i="248"/>
  <c r="Z31" i="248"/>
  <c r="Y31" i="248"/>
  <c r="X31" i="248"/>
  <c r="W31" i="248"/>
  <c r="V31" i="248"/>
  <c r="U31" i="248"/>
  <c r="T31" i="248"/>
  <c r="S31" i="248"/>
  <c r="R31" i="248"/>
  <c r="Q31" i="248"/>
  <c r="P31" i="248"/>
  <c r="O31" i="248"/>
  <c r="N31" i="248"/>
  <c r="M31" i="248"/>
  <c r="L31" i="248"/>
  <c r="K31" i="248"/>
  <c r="F31" i="248"/>
  <c r="AJ30" i="248"/>
  <c r="AI30" i="248"/>
  <c r="AH30" i="248"/>
  <c r="AG30" i="248"/>
  <c r="AF30" i="248"/>
  <c r="AE30" i="248"/>
  <c r="AD30" i="248"/>
  <c r="AC30" i="248"/>
  <c r="AB30" i="248"/>
  <c r="AA30" i="248"/>
  <c r="Z30" i="248"/>
  <c r="Y30" i="248"/>
  <c r="X30" i="248"/>
  <c r="W30" i="248"/>
  <c r="V30" i="248"/>
  <c r="U30" i="248"/>
  <c r="T30" i="248"/>
  <c r="S30" i="248"/>
  <c r="R30" i="248"/>
  <c r="Q30" i="248"/>
  <c r="P30" i="248"/>
  <c r="O30" i="248"/>
  <c r="N30" i="248"/>
  <c r="M30" i="248"/>
  <c r="L30" i="248"/>
  <c r="K30" i="248"/>
  <c r="F30" i="248"/>
  <c r="AJ29" i="248"/>
  <c r="AI29" i="248"/>
  <c r="AH29" i="248"/>
  <c r="AG29" i="248"/>
  <c r="AF29" i="248"/>
  <c r="AE29" i="248"/>
  <c r="AD29" i="248"/>
  <c r="AC29" i="248"/>
  <c r="AB29" i="248"/>
  <c r="AA29" i="248"/>
  <c r="Z29" i="248"/>
  <c r="Y29" i="248"/>
  <c r="X29" i="248"/>
  <c r="W29" i="248"/>
  <c r="V29" i="248"/>
  <c r="U29" i="248"/>
  <c r="T29" i="248"/>
  <c r="S29" i="248"/>
  <c r="R29" i="248"/>
  <c r="Q29" i="248"/>
  <c r="P29" i="248"/>
  <c r="O29" i="248"/>
  <c r="N29" i="248"/>
  <c r="M29" i="248"/>
  <c r="L29" i="248"/>
  <c r="K29" i="248"/>
  <c r="F29" i="248"/>
  <c r="AJ28" i="248"/>
  <c r="AI28" i="248"/>
  <c r="AH28" i="248"/>
  <c r="AG28" i="248"/>
  <c r="AF28" i="248"/>
  <c r="AE28" i="248"/>
  <c r="AD28" i="248"/>
  <c r="AC28" i="248"/>
  <c r="AB28" i="248"/>
  <c r="AA28" i="248"/>
  <c r="Z28" i="248"/>
  <c r="Y28" i="248"/>
  <c r="X28" i="248"/>
  <c r="W28" i="248"/>
  <c r="V28" i="248"/>
  <c r="U28" i="248"/>
  <c r="T28" i="248"/>
  <c r="S28" i="248"/>
  <c r="R28" i="248"/>
  <c r="Q28" i="248"/>
  <c r="P28" i="248"/>
  <c r="O28" i="248"/>
  <c r="N28" i="248"/>
  <c r="M28" i="248"/>
  <c r="L28" i="248"/>
  <c r="K28" i="248"/>
  <c r="F28" i="248"/>
  <c r="AJ27" i="248"/>
  <c r="AI27" i="248"/>
  <c r="AH27" i="248"/>
  <c r="AG27" i="248"/>
  <c r="AF27" i="248"/>
  <c r="AE27" i="248"/>
  <c r="AD27" i="248"/>
  <c r="AC27" i="248"/>
  <c r="AB27" i="248"/>
  <c r="AA27" i="248"/>
  <c r="Z27" i="248"/>
  <c r="Y27" i="248"/>
  <c r="X27" i="248"/>
  <c r="W27" i="248"/>
  <c r="V27" i="248"/>
  <c r="U27" i="248"/>
  <c r="T27" i="248"/>
  <c r="S27" i="248"/>
  <c r="R27" i="248"/>
  <c r="Q27" i="248"/>
  <c r="P27" i="248"/>
  <c r="O27" i="248"/>
  <c r="N27" i="248"/>
  <c r="M27" i="248"/>
  <c r="L27" i="248"/>
  <c r="K27" i="248"/>
  <c r="F27" i="248"/>
  <c r="AI26" i="248"/>
  <c r="AH26" i="248"/>
  <c r="AJ26" i="248" s="1"/>
  <c r="F26" i="248" s="1"/>
  <c r="AG26" i="248"/>
  <c r="AE26" i="248"/>
  <c r="AD26" i="248"/>
  <c r="AC26" i="248"/>
  <c r="AB26" i="248"/>
  <c r="AF26" i="248" s="1"/>
  <c r="AA26" i="248"/>
  <c r="Y26" i="248"/>
  <c r="X26" i="248"/>
  <c r="W26" i="248"/>
  <c r="Z26" i="248" s="1"/>
  <c r="V26" i="248"/>
  <c r="T26" i="248"/>
  <c r="S26" i="248"/>
  <c r="R26" i="248"/>
  <c r="U26" i="248" s="1"/>
  <c r="Q26" i="248"/>
  <c r="O26" i="248"/>
  <c r="N26" i="248"/>
  <c r="M26" i="248"/>
  <c r="L26" i="248"/>
  <c r="P26" i="248" s="1"/>
  <c r="K26" i="248"/>
  <c r="AI25" i="248"/>
  <c r="AH25" i="248"/>
  <c r="AJ25" i="248" s="1"/>
  <c r="F25" i="248" s="1"/>
  <c r="AG25" i="248"/>
  <c r="AE25" i="248"/>
  <c r="AD25" i="248"/>
  <c r="AC25" i="248"/>
  <c r="AB25" i="248"/>
  <c r="AF25" i="248" s="1"/>
  <c r="AA25" i="248"/>
  <c r="Z25" i="248"/>
  <c r="Y25" i="248"/>
  <c r="X25" i="248"/>
  <c r="W25" i="248"/>
  <c r="V25" i="248"/>
  <c r="T25" i="248"/>
  <c r="S25" i="248"/>
  <c r="R25" i="248"/>
  <c r="U25" i="248" s="1"/>
  <c r="Q25" i="248"/>
  <c r="O25" i="248"/>
  <c r="N25" i="248"/>
  <c r="M25" i="248"/>
  <c r="L25" i="248"/>
  <c r="P25" i="248" s="1"/>
  <c r="K25" i="248"/>
  <c r="AI24" i="248"/>
  <c r="AH24" i="248"/>
  <c r="AJ24" i="248" s="1"/>
  <c r="F24" i="248" s="1"/>
  <c r="AG24" i="248"/>
  <c r="AE24" i="248"/>
  <c r="AD24" i="248"/>
  <c r="AC24" i="248"/>
  <c r="AB24" i="248"/>
  <c r="AF24" i="248" s="1"/>
  <c r="AA24" i="248"/>
  <c r="Y24" i="248"/>
  <c r="X24" i="248"/>
  <c r="W24" i="248"/>
  <c r="Z24" i="248" s="1"/>
  <c r="V24" i="248"/>
  <c r="T24" i="248"/>
  <c r="S24" i="248"/>
  <c r="R24" i="248"/>
  <c r="U24" i="248" s="1"/>
  <c r="Q24" i="248"/>
  <c r="O24" i="248"/>
  <c r="N24" i="248"/>
  <c r="M24" i="248"/>
  <c r="L24" i="248"/>
  <c r="P24" i="248" s="1"/>
  <c r="K24" i="248"/>
  <c r="AI23" i="248"/>
  <c r="AH23" i="248"/>
  <c r="AJ23" i="248" s="1"/>
  <c r="F23" i="248" s="1"/>
  <c r="AG23" i="248"/>
  <c r="AE23" i="248"/>
  <c r="AD23" i="248"/>
  <c r="AC23" i="248"/>
  <c r="AB23" i="248"/>
  <c r="AF23" i="248" s="1"/>
  <c r="AA23" i="248"/>
  <c r="Y23" i="248"/>
  <c r="X23" i="248"/>
  <c r="W23" i="248"/>
  <c r="Z23" i="248" s="1"/>
  <c r="V23" i="248"/>
  <c r="U23" i="248"/>
  <c r="T23" i="248"/>
  <c r="S23" i="248"/>
  <c r="R23" i="248"/>
  <c r="Q23" i="248"/>
  <c r="O23" i="248"/>
  <c r="N23" i="248"/>
  <c r="M23" i="248"/>
  <c r="L23" i="248"/>
  <c r="P23" i="248" s="1"/>
  <c r="K23" i="248"/>
  <c r="AI22" i="248"/>
  <c r="AH22" i="248"/>
  <c r="AJ22" i="248" s="1"/>
  <c r="F22" i="248" s="1"/>
  <c r="AG22" i="248"/>
  <c r="AE22" i="248"/>
  <c r="AD22" i="248"/>
  <c r="AC22" i="248"/>
  <c r="AB22" i="248"/>
  <c r="AF22" i="248" s="1"/>
  <c r="AA22" i="248"/>
  <c r="Y22" i="248"/>
  <c r="X22" i="248"/>
  <c r="W22" i="248"/>
  <c r="Z22" i="248" s="1"/>
  <c r="V22" i="248"/>
  <c r="T22" i="248"/>
  <c r="S22" i="248"/>
  <c r="R22" i="248"/>
  <c r="U22" i="248" s="1"/>
  <c r="Q22" i="248"/>
  <c r="O22" i="248"/>
  <c r="N22" i="248"/>
  <c r="M22" i="248"/>
  <c r="L22" i="248"/>
  <c r="P22" i="248" s="1"/>
  <c r="K22" i="248"/>
  <c r="AI21" i="248"/>
  <c r="AH21" i="248"/>
  <c r="AJ21" i="248" s="1"/>
  <c r="F21" i="248" s="1"/>
  <c r="AG21" i="248"/>
  <c r="AE21" i="248"/>
  <c r="AD21" i="248"/>
  <c r="AC21" i="248"/>
  <c r="AB21" i="248"/>
  <c r="AF21" i="248" s="1"/>
  <c r="AA21" i="248"/>
  <c r="Y21" i="248"/>
  <c r="X21" i="248"/>
  <c r="W21" i="248"/>
  <c r="V21" i="248"/>
  <c r="T21" i="248"/>
  <c r="S21" i="248"/>
  <c r="R21" i="248"/>
  <c r="U21" i="248" s="1"/>
  <c r="Q21" i="248"/>
  <c r="O21" i="248"/>
  <c r="N21" i="248"/>
  <c r="M21" i="248"/>
  <c r="L21" i="248"/>
  <c r="P21" i="248" s="1"/>
  <c r="K21" i="248"/>
  <c r="AI20" i="248"/>
  <c r="AH20" i="248"/>
  <c r="AG20" i="248"/>
  <c r="AE20" i="248"/>
  <c r="AD20" i="248"/>
  <c r="AC20" i="248"/>
  <c r="AB20" i="248"/>
  <c r="AA20" i="248"/>
  <c r="Y20" i="248"/>
  <c r="X20" i="248"/>
  <c r="W20" i="248"/>
  <c r="Z20" i="248" s="1"/>
  <c r="V20" i="248"/>
  <c r="T20" i="248"/>
  <c r="S20" i="248"/>
  <c r="R20" i="248"/>
  <c r="Q20" i="248"/>
  <c r="O20" i="248"/>
  <c r="N20" i="248"/>
  <c r="M20" i="248"/>
  <c r="L20" i="248"/>
  <c r="K20" i="248"/>
  <c r="AI19" i="248"/>
  <c r="AH19" i="248"/>
  <c r="AG19" i="248"/>
  <c r="AJ19" i="248" s="1"/>
  <c r="F19" i="248" s="1"/>
  <c r="AE19" i="248"/>
  <c r="AD19" i="248"/>
  <c r="AC19" i="248"/>
  <c r="AB19" i="248"/>
  <c r="AA19" i="248"/>
  <c r="Y19" i="248"/>
  <c r="X19" i="248"/>
  <c r="W19" i="248"/>
  <c r="V19" i="248"/>
  <c r="Z19" i="248" s="1"/>
  <c r="T19" i="248"/>
  <c r="S19" i="248"/>
  <c r="R19" i="248"/>
  <c r="Q19" i="248"/>
  <c r="U19" i="248" s="1"/>
  <c r="O19" i="248"/>
  <c r="N19" i="248"/>
  <c r="M19" i="248"/>
  <c r="L19" i="248"/>
  <c r="K19" i="248"/>
  <c r="AI18" i="248"/>
  <c r="AH18" i="248"/>
  <c r="AG18" i="248"/>
  <c r="AE18" i="248"/>
  <c r="AD18" i="248"/>
  <c r="AC18" i="248"/>
  <c r="AB18" i="248"/>
  <c r="AA18" i="248"/>
  <c r="AF18" i="248" s="1"/>
  <c r="Y18" i="248"/>
  <c r="X18" i="248"/>
  <c r="W18" i="248"/>
  <c r="V18" i="248"/>
  <c r="T18" i="248"/>
  <c r="S18" i="248"/>
  <c r="R18" i="248"/>
  <c r="Q18" i="248"/>
  <c r="U18" i="248" s="1"/>
  <c r="O18" i="248"/>
  <c r="N18" i="248"/>
  <c r="M18" i="248"/>
  <c r="L18" i="248"/>
  <c r="K18" i="248"/>
  <c r="P18" i="248" s="1"/>
  <c r="AI17" i="248"/>
  <c r="AH17" i="248"/>
  <c r="AG17" i="248"/>
  <c r="AJ17" i="248" s="1"/>
  <c r="F17" i="248" s="1"/>
  <c r="AE17" i="248"/>
  <c r="AD17" i="248"/>
  <c r="AC17" i="248"/>
  <c r="AB17" i="248"/>
  <c r="AA17" i="248"/>
  <c r="Y17" i="248"/>
  <c r="X17" i="248"/>
  <c r="W17" i="248"/>
  <c r="V17" i="248"/>
  <c r="Z17" i="248" s="1"/>
  <c r="T17" i="248"/>
  <c r="S17" i="248"/>
  <c r="R17" i="248"/>
  <c r="Q17" i="248"/>
  <c r="O17" i="248"/>
  <c r="N17" i="248"/>
  <c r="M17" i="248"/>
  <c r="L17" i="248"/>
  <c r="K17" i="248"/>
  <c r="AI16" i="248"/>
  <c r="AH16" i="248"/>
  <c r="AG16" i="248"/>
  <c r="AJ16" i="248" s="1"/>
  <c r="F16" i="248" s="1"/>
  <c r="AE16" i="248"/>
  <c r="AD16" i="248"/>
  <c r="AC16" i="248"/>
  <c r="AB16" i="248"/>
  <c r="AA16" i="248"/>
  <c r="Y16" i="248"/>
  <c r="X16" i="248"/>
  <c r="W16" i="248"/>
  <c r="V16" i="248"/>
  <c r="T16" i="248"/>
  <c r="S16" i="248"/>
  <c r="R16" i="248"/>
  <c r="Q16" i="248"/>
  <c r="O16" i="248"/>
  <c r="N16" i="248"/>
  <c r="M16" i="248"/>
  <c r="L16" i="248"/>
  <c r="K16" i="248"/>
  <c r="AI15" i="248"/>
  <c r="AH15" i="248"/>
  <c r="AJ15" i="248" s="1"/>
  <c r="AG15" i="248"/>
  <c r="AE15" i="248"/>
  <c r="AD15" i="248"/>
  <c r="AC15" i="248"/>
  <c r="AB15" i="248"/>
  <c r="AA15" i="248"/>
  <c r="Y15" i="248"/>
  <c r="X15" i="248"/>
  <c r="W15" i="248"/>
  <c r="V15" i="248"/>
  <c r="T15" i="248"/>
  <c r="S15" i="248"/>
  <c r="R15" i="248"/>
  <c r="Q15" i="248"/>
  <c r="O15" i="248"/>
  <c r="N15" i="248"/>
  <c r="M15" i="248"/>
  <c r="L15" i="248"/>
  <c r="P15" i="248" s="1"/>
  <c r="K15" i="248"/>
  <c r="AI14" i="248"/>
  <c r="AH14" i="248"/>
  <c r="AJ14" i="248" s="1"/>
  <c r="AG14" i="248"/>
  <c r="AE14" i="248"/>
  <c r="AD14" i="248"/>
  <c r="AC14" i="248"/>
  <c r="AB14" i="248"/>
  <c r="AA14" i="248"/>
  <c r="Y14" i="248"/>
  <c r="X14" i="248"/>
  <c r="Z14" i="248" s="1"/>
  <c r="W14" i="248"/>
  <c r="V14" i="248"/>
  <c r="T14" i="248"/>
  <c r="S14" i="248"/>
  <c r="R14" i="248"/>
  <c r="Q14" i="248"/>
  <c r="O14" i="248"/>
  <c r="N14" i="248"/>
  <c r="M14" i="248"/>
  <c r="L14" i="248"/>
  <c r="K14" i="248"/>
  <c r="AI13" i="248"/>
  <c r="AH13" i="248"/>
  <c r="AJ13" i="248" s="1"/>
  <c r="F13" i="248" s="1"/>
  <c r="AG13" i="248"/>
  <c r="AE13" i="248"/>
  <c r="AD13" i="248"/>
  <c r="AC13" i="248"/>
  <c r="AB13" i="248"/>
  <c r="AF13" i="248" s="1"/>
  <c r="AA13" i="248"/>
  <c r="Y13" i="248"/>
  <c r="X13" i="248"/>
  <c r="W13" i="248"/>
  <c r="V13" i="248"/>
  <c r="T13" i="248"/>
  <c r="S13" i="248"/>
  <c r="R13" i="248"/>
  <c r="U13" i="248" s="1"/>
  <c r="Q13" i="248"/>
  <c r="O13" i="248"/>
  <c r="N13" i="248"/>
  <c r="M13" i="248"/>
  <c r="L13" i="248"/>
  <c r="P13" i="248" s="1"/>
  <c r="K13" i="248"/>
  <c r="AI12" i="248"/>
  <c r="AH12" i="248"/>
  <c r="AG12" i="248"/>
  <c r="AE12" i="248"/>
  <c r="AD12" i="248"/>
  <c r="AC12" i="248"/>
  <c r="AB12" i="248"/>
  <c r="AA12" i="248"/>
  <c r="AF12" i="248" s="1"/>
  <c r="Y12" i="248"/>
  <c r="X12" i="248"/>
  <c r="W12" i="248"/>
  <c r="V12" i="248"/>
  <c r="T12" i="248"/>
  <c r="S12" i="248"/>
  <c r="R12" i="248"/>
  <c r="Q12" i="248"/>
  <c r="O12" i="248"/>
  <c r="N12" i="248"/>
  <c r="M12" i="248"/>
  <c r="L12" i="248"/>
  <c r="K12" i="248"/>
  <c r="AI11" i="248"/>
  <c r="AH11" i="248"/>
  <c r="AG11" i="248"/>
  <c r="AJ11" i="248" s="1"/>
  <c r="F11" i="248" s="1"/>
  <c r="AE11" i="248"/>
  <c r="AD11" i="248"/>
  <c r="AC11" i="248"/>
  <c r="AB11" i="248"/>
  <c r="AA11" i="248"/>
  <c r="AF11" i="248" s="1"/>
  <c r="Y11" i="248"/>
  <c r="X11" i="248"/>
  <c r="W11" i="248"/>
  <c r="V11" i="248"/>
  <c r="Z11" i="248" s="1"/>
  <c r="T11" i="248"/>
  <c r="S11" i="248"/>
  <c r="R11" i="248"/>
  <c r="Q11" i="248"/>
  <c r="U11" i="248" s="1"/>
  <c r="O11" i="248"/>
  <c r="N11" i="248"/>
  <c r="M11" i="248"/>
  <c r="L11" i="248"/>
  <c r="K11" i="248"/>
  <c r="P11" i="248" s="1"/>
  <c r="AI10" i="248"/>
  <c r="AH10" i="248"/>
  <c r="AG10" i="248"/>
  <c r="AE10" i="248"/>
  <c r="AD10" i="248"/>
  <c r="AC10" i="248"/>
  <c r="AB10" i="248"/>
  <c r="AA10" i="248"/>
  <c r="Y10" i="248"/>
  <c r="X10" i="248"/>
  <c r="W10" i="248"/>
  <c r="V10" i="248"/>
  <c r="T10" i="248"/>
  <c r="S10" i="248"/>
  <c r="R10" i="248"/>
  <c r="Q10" i="248"/>
  <c r="O10" i="248"/>
  <c r="N10" i="248"/>
  <c r="M10" i="248"/>
  <c r="L10" i="248"/>
  <c r="K10" i="248"/>
  <c r="AI9" i="248"/>
  <c r="AH9" i="248"/>
  <c r="AG9" i="248"/>
  <c r="AJ9" i="248" s="1"/>
  <c r="F9" i="248" s="1"/>
  <c r="D57" i="248" s="1"/>
  <c r="AE9" i="248"/>
  <c r="AD9" i="248"/>
  <c r="AC9" i="248"/>
  <c r="AB9" i="248"/>
  <c r="AA9" i="248"/>
  <c r="AF9" i="248" s="1"/>
  <c r="Y9" i="248"/>
  <c r="X9" i="248"/>
  <c r="W9" i="248"/>
  <c r="V9" i="248"/>
  <c r="T9" i="248"/>
  <c r="S9" i="248"/>
  <c r="R9" i="248"/>
  <c r="Q9" i="248"/>
  <c r="U9" i="248" s="1"/>
  <c r="O9" i="248"/>
  <c r="N9" i="248"/>
  <c r="M9" i="248"/>
  <c r="L9" i="248"/>
  <c r="K9" i="248"/>
  <c r="AI8" i="248"/>
  <c r="AH8" i="248"/>
  <c r="AJ8" i="248" s="1"/>
  <c r="F8" i="248" s="1"/>
  <c r="AG8" i="248"/>
  <c r="AE8" i="248"/>
  <c r="AD8" i="248"/>
  <c r="AC8" i="248"/>
  <c r="AB8" i="248"/>
  <c r="AA8" i="248"/>
  <c r="Y8" i="248"/>
  <c r="X8" i="248"/>
  <c r="W8" i="248"/>
  <c r="Z8" i="248" s="1"/>
  <c r="V8" i="248"/>
  <c r="T8" i="248"/>
  <c r="S8" i="248"/>
  <c r="R8" i="248"/>
  <c r="Q8" i="248"/>
  <c r="O8" i="248"/>
  <c r="N8" i="248"/>
  <c r="M8" i="248"/>
  <c r="L8" i="248"/>
  <c r="K8" i="248"/>
  <c r="AI7" i="248"/>
  <c r="AH7" i="248"/>
  <c r="AG7" i="248"/>
  <c r="AE7" i="248"/>
  <c r="AD7" i="248"/>
  <c r="AC7" i="248"/>
  <c r="AB7" i="248"/>
  <c r="AA7" i="248"/>
  <c r="Y7" i="248"/>
  <c r="X7" i="248"/>
  <c r="W7" i="248"/>
  <c r="V7" i="248"/>
  <c r="T7" i="248"/>
  <c r="S7" i="248"/>
  <c r="R7" i="248"/>
  <c r="Q7" i="248"/>
  <c r="O7" i="248"/>
  <c r="N7" i="248"/>
  <c r="M7" i="248"/>
  <c r="L7" i="248"/>
  <c r="P7" i="248" s="1"/>
  <c r="K7" i="248"/>
  <c r="AJ6" i="248"/>
  <c r="AI6" i="248"/>
  <c r="AH6" i="248"/>
  <c r="AG6" i="248"/>
  <c r="AE6" i="248"/>
  <c r="AD6" i="248"/>
  <c r="AC6" i="248"/>
  <c r="AB6" i="248"/>
  <c r="AA6" i="248"/>
  <c r="AF6" i="248" s="1"/>
  <c r="Y6" i="248"/>
  <c r="X6" i="248"/>
  <c r="W6" i="248"/>
  <c r="V6" i="248"/>
  <c r="T6" i="248"/>
  <c r="S6" i="248"/>
  <c r="R6" i="248"/>
  <c r="U6" i="248" s="1"/>
  <c r="Q6" i="248"/>
  <c r="O6" i="248"/>
  <c r="N6" i="248"/>
  <c r="M6" i="248"/>
  <c r="L6" i="248"/>
  <c r="K6" i="248"/>
  <c r="AI5" i="248"/>
  <c r="AH5" i="248"/>
  <c r="AJ5" i="248" s="1"/>
  <c r="AG5" i="248"/>
  <c r="AE5" i="248"/>
  <c r="AD5" i="248"/>
  <c r="AC5" i="248"/>
  <c r="AB5" i="248"/>
  <c r="AA5" i="248"/>
  <c r="Y5" i="248"/>
  <c r="X5" i="248"/>
  <c r="W5" i="248"/>
  <c r="V5" i="248"/>
  <c r="T5" i="248"/>
  <c r="S5" i="248"/>
  <c r="R5" i="248"/>
  <c r="Q5" i="248"/>
  <c r="O5" i="248"/>
  <c r="N5" i="248"/>
  <c r="M5" i="248"/>
  <c r="L5" i="248"/>
  <c r="K5" i="248"/>
  <c r="AI4" i="248"/>
  <c r="AH4" i="248"/>
  <c r="AJ4" i="248" s="1"/>
  <c r="AG4" i="248"/>
  <c r="AE4" i="248"/>
  <c r="AD4" i="248"/>
  <c r="AC4" i="248"/>
  <c r="AB4" i="248"/>
  <c r="AA4" i="248"/>
  <c r="Z4" i="248"/>
  <c r="Y4" i="248"/>
  <c r="X4" i="248"/>
  <c r="W4" i="248"/>
  <c r="V4" i="248"/>
  <c r="T4" i="248"/>
  <c r="S4" i="248"/>
  <c r="R4" i="248"/>
  <c r="Q4" i="248"/>
  <c r="O4" i="248"/>
  <c r="N4" i="248"/>
  <c r="P4" i="248" s="1"/>
  <c r="M4" i="248"/>
  <c r="L4" i="248"/>
  <c r="K4" i="248"/>
  <c r="D57" i="246"/>
  <c r="E54" i="246"/>
  <c r="E55" i="246" s="1"/>
  <c r="D54" i="246"/>
  <c r="D56" i="246" s="1"/>
  <c r="C54" i="246"/>
  <c r="C55" i="246" s="1"/>
  <c r="G55" i="246" s="1"/>
  <c r="D50" i="246"/>
  <c r="E47" i="246"/>
  <c r="E49" i="246" s="1"/>
  <c r="D47" i="246"/>
  <c r="D62" i="246" s="1"/>
  <c r="AJ43" i="246"/>
  <c r="AI43" i="246"/>
  <c r="AH43" i="246"/>
  <c r="AG43" i="246"/>
  <c r="AF43" i="246"/>
  <c r="AE43" i="246"/>
  <c r="AD43" i="246"/>
  <c r="AC43" i="246"/>
  <c r="AB43" i="246"/>
  <c r="AA43" i="246"/>
  <c r="Z43" i="246"/>
  <c r="Y43" i="246"/>
  <c r="X43" i="246"/>
  <c r="W43" i="246"/>
  <c r="V43" i="246"/>
  <c r="U43" i="246"/>
  <c r="T43" i="246"/>
  <c r="S43" i="246"/>
  <c r="R43" i="246"/>
  <c r="Q43" i="246"/>
  <c r="P43" i="246"/>
  <c r="O43" i="246"/>
  <c r="N43" i="246"/>
  <c r="M43" i="246"/>
  <c r="L43" i="246"/>
  <c r="K43" i="246"/>
  <c r="F43" i="246"/>
  <c r="AJ42" i="246"/>
  <c r="AI42" i="246"/>
  <c r="AH42" i="246"/>
  <c r="AG42" i="246"/>
  <c r="AF42" i="246"/>
  <c r="AE42" i="246"/>
  <c r="AD42" i="246"/>
  <c r="AC42" i="246"/>
  <c r="AB42" i="246"/>
  <c r="AA42" i="246"/>
  <c r="Z42" i="246"/>
  <c r="Y42" i="246"/>
  <c r="X42" i="246"/>
  <c r="W42" i="246"/>
  <c r="V42" i="246"/>
  <c r="U42" i="246"/>
  <c r="T42" i="246"/>
  <c r="S42" i="246"/>
  <c r="R42" i="246"/>
  <c r="Q42" i="246"/>
  <c r="P42" i="246"/>
  <c r="O42" i="246"/>
  <c r="N42" i="246"/>
  <c r="M42" i="246"/>
  <c r="L42" i="246"/>
  <c r="K42" i="246"/>
  <c r="F42" i="246"/>
  <c r="AJ41" i="246"/>
  <c r="AI41" i="246"/>
  <c r="AH41" i="246"/>
  <c r="AG41" i="246"/>
  <c r="AF41" i="246"/>
  <c r="AE41" i="246"/>
  <c r="AD41" i="246"/>
  <c r="AC41" i="246"/>
  <c r="AB41" i="246"/>
  <c r="AA41" i="246"/>
  <c r="Z41" i="246"/>
  <c r="Y41" i="246"/>
  <c r="X41" i="246"/>
  <c r="W41" i="246"/>
  <c r="V41" i="246"/>
  <c r="U41" i="246"/>
  <c r="T41" i="246"/>
  <c r="S41" i="246"/>
  <c r="R41" i="246"/>
  <c r="Q41" i="246"/>
  <c r="P41" i="246"/>
  <c r="O41" i="246"/>
  <c r="N41" i="246"/>
  <c r="M41" i="246"/>
  <c r="L41" i="246"/>
  <c r="K41" i="246"/>
  <c r="F41" i="246"/>
  <c r="AJ40" i="246"/>
  <c r="AI40" i="246"/>
  <c r="AH40" i="246"/>
  <c r="AG40" i="246"/>
  <c r="AF40" i="246"/>
  <c r="AE40" i="246"/>
  <c r="AD40" i="246"/>
  <c r="AC40" i="246"/>
  <c r="AB40" i="246"/>
  <c r="AA40" i="246"/>
  <c r="Z40" i="246"/>
  <c r="Y40" i="246"/>
  <c r="X40" i="246"/>
  <c r="W40" i="246"/>
  <c r="V40" i="246"/>
  <c r="U40" i="246"/>
  <c r="T40" i="246"/>
  <c r="S40" i="246"/>
  <c r="R40" i="246"/>
  <c r="Q40" i="246"/>
  <c r="P40" i="246"/>
  <c r="O40" i="246"/>
  <c r="N40" i="246"/>
  <c r="M40" i="246"/>
  <c r="L40" i="246"/>
  <c r="K40" i="246"/>
  <c r="F40" i="246"/>
  <c r="AJ39" i="246"/>
  <c r="AI39" i="246"/>
  <c r="AH39" i="246"/>
  <c r="AG39" i="246"/>
  <c r="AF39" i="246"/>
  <c r="AE39" i="246"/>
  <c r="AD39" i="246"/>
  <c r="AC39" i="246"/>
  <c r="AB39" i="246"/>
  <c r="AA39" i="246"/>
  <c r="Z39" i="246"/>
  <c r="Y39" i="246"/>
  <c r="X39" i="246"/>
  <c r="W39" i="246"/>
  <c r="V39" i="246"/>
  <c r="U39" i="246"/>
  <c r="T39" i="246"/>
  <c r="S39" i="246"/>
  <c r="R39" i="246"/>
  <c r="Q39" i="246"/>
  <c r="P39" i="246"/>
  <c r="O39" i="246"/>
  <c r="N39" i="246"/>
  <c r="M39" i="246"/>
  <c r="L39" i="246"/>
  <c r="K39" i="246"/>
  <c r="F39" i="246"/>
  <c r="AJ38" i="246"/>
  <c r="AI38" i="246"/>
  <c r="AH38" i="246"/>
  <c r="AG38" i="246"/>
  <c r="AF38" i="246"/>
  <c r="AE38" i="246"/>
  <c r="AD38" i="246"/>
  <c r="AC38" i="246"/>
  <c r="AB38" i="246"/>
  <c r="AA38" i="246"/>
  <c r="Z38" i="246"/>
  <c r="Y38" i="246"/>
  <c r="X38" i="246"/>
  <c r="W38" i="246"/>
  <c r="V38" i="246"/>
  <c r="U38" i="246"/>
  <c r="T38" i="246"/>
  <c r="S38" i="246"/>
  <c r="R38" i="246"/>
  <c r="Q38" i="246"/>
  <c r="P38" i="246"/>
  <c r="O38" i="246"/>
  <c r="N38" i="246"/>
  <c r="M38" i="246"/>
  <c r="L38" i="246"/>
  <c r="K38" i="246"/>
  <c r="F38" i="246"/>
  <c r="AJ37" i="246"/>
  <c r="AI37" i="246"/>
  <c r="AH37" i="246"/>
  <c r="AG37" i="246"/>
  <c r="AF37" i="246"/>
  <c r="AE37" i="246"/>
  <c r="AD37" i="246"/>
  <c r="AC37" i="246"/>
  <c r="AB37" i="246"/>
  <c r="AA37" i="246"/>
  <c r="Z37" i="246"/>
  <c r="Y37" i="246"/>
  <c r="X37" i="246"/>
  <c r="W37" i="246"/>
  <c r="V37" i="246"/>
  <c r="U37" i="246"/>
  <c r="T37" i="246"/>
  <c r="S37" i="246"/>
  <c r="R37" i="246"/>
  <c r="Q37" i="246"/>
  <c r="P37" i="246"/>
  <c r="O37" i="246"/>
  <c r="N37" i="246"/>
  <c r="M37" i="246"/>
  <c r="L37" i="246"/>
  <c r="K37" i="246"/>
  <c r="F37" i="246"/>
  <c r="AJ36" i="246"/>
  <c r="AI36" i="246"/>
  <c r="AH36" i="246"/>
  <c r="AG36" i="246"/>
  <c r="AF36" i="246"/>
  <c r="AE36" i="246"/>
  <c r="AD36" i="246"/>
  <c r="AC36" i="246"/>
  <c r="AB36" i="246"/>
  <c r="AA36" i="246"/>
  <c r="Z36" i="246"/>
  <c r="Y36" i="246"/>
  <c r="X36" i="246"/>
  <c r="W36" i="246"/>
  <c r="V36" i="246"/>
  <c r="U36" i="246"/>
  <c r="T36" i="246"/>
  <c r="S36" i="246"/>
  <c r="R36" i="246"/>
  <c r="Q36" i="246"/>
  <c r="P36" i="246"/>
  <c r="O36" i="246"/>
  <c r="N36" i="246"/>
  <c r="M36" i="246"/>
  <c r="L36" i="246"/>
  <c r="K36" i="246"/>
  <c r="F36" i="246"/>
  <c r="AJ35" i="246"/>
  <c r="AI35" i="246"/>
  <c r="AH35" i="246"/>
  <c r="AG35" i="246"/>
  <c r="AF35" i="246"/>
  <c r="AE35" i="246"/>
  <c r="AD35" i="246"/>
  <c r="AC35" i="246"/>
  <c r="AB35" i="246"/>
  <c r="AA35" i="246"/>
  <c r="Z35" i="246"/>
  <c r="Y35" i="246"/>
  <c r="X35" i="246"/>
  <c r="W35" i="246"/>
  <c r="V35" i="246"/>
  <c r="U35" i="246"/>
  <c r="T35" i="246"/>
  <c r="S35" i="246"/>
  <c r="R35" i="246"/>
  <c r="Q35" i="246"/>
  <c r="P35" i="246"/>
  <c r="O35" i="246"/>
  <c r="N35" i="246"/>
  <c r="M35" i="246"/>
  <c r="L35" i="246"/>
  <c r="K35" i="246"/>
  <c r="F35" i="246"/>
  <c r="AJ34" i="246"/>
  <c r="AI34" i="246"/>
  <c r="AH34" i="246"/>
  <c r="AG34" i="246"/>
  <c r="AF34" i="246"/>
  <c r="AE34" i="246"/>
  <c r="AD34" i="246"/>
  <c r="AC34" i="246"/>
  <c r="AB34" i="246"/>
  <c r="AA34" i="246"/>
  <c r="Z34" i="246"/>
  <c r="Y34" i="246"/>
  <c r="X34" i="246"/>
  <c r="W34" i="246"/>
  <c r="V34" i="246"/>
  <c r="U34" i="246"/>
  <c r="T34" i="246"/>
  <c r="S34" i="246"/>
  <c r="R34" i="246"/>
  <c r="Q34" i="246"/>
  <c r="P34" i="246"/>
  <c r="O34" i="246"/>
  <c r="N34" i="246"/>
  <c r="M34" i="246"/>
  <c r="L34" i="246"/>
  <c r="K34" i="246"/>
  <c r="F34" i="246"/>
  <c r="AJ33" i="246"/>
  <c r="AI33" i="246"/>
  <c r="AH33" i="246"/>
  <c r="AG33" i="246"/>
  <c r="AF33" i="246"/>
  <c r="AE33" i="246"/>
  <c r="AD33" i="246"/>
  <c r="AC33" i="246"/>
  <c r="AB33" i="246"/>
  <c r="AA33" i="246"/>
  <c r="Z33" i="246"/>
  <c r="Y33" i="246"/>
  <c r="X33" i="246"/>
  <c r="W33" i="246"/>
  <c r="V33" i="246"/>
  <c r="U33" i="246"/>
  <c r="T33" i="246"/>
  <c r="S33" i="246"/>
  <c r="R33" i="246"/>
  <c r="Q33" i="246"/>
  <c r="P33" i="246"/>
  <c r="O33" i="246"/>
  <c r="N33" i="246"/>
  <c r="M33" i="246"/>
  <c r="L33" i="246"/>
  <c r="K33" i="246"/>
  <c r="F33" i="246"/>
  <c r="AJ32" i="246"/>
  <c r="AI32" i="246"/>
  <c r="AH32" i="246"/>
  <c r="AG32" i="246"/>
  <c r="AF32" i="246"/>
  <c r="AE32" i="246"/>
  <c r="AD32" i="246"/>
  <c r="AC32" i="246"/>
  <c r="AB32" i="246"/>
  <c r="AA32" i="246"/>
  <c r="Z32" i="246"/>
  <c r="Y32" i="246"/>
  <c r="X32" i="246"/>
  <c r="W32" i="246"/>
  <c r="V32" i="246"/>
  <c r="U32" i="246"/>
  <c r="T32" i="246"/>
  <c r="S32" i="246"/>
  <c r="R32" i="246"/>
  <c r="Q32" i="246"/>
  <c r="P32" i="246"/>
  <c r="O32" i="246"/>
  <c r="N32" i="246"/>
  <c r="M32" i="246"/>
  <c r="L32" i="246"/>
  <c r="K32" i="246"/>
  <c r="F32" i="246"/>
  <c r="AJ31" i="246"/>
  <c r="AI31" i="246"/>
  <c r="AH31" i="246"/>
  <c r="AG31" i="246"/>
  <c r="AF31" i="246"/>
  <c r="AE31" i="246"/>
  <c r="AD31" i="246"/>
  <c r="AC31" i="246"/>
  <c r="AB31" i="246"/>
  <c r="AA31" i="246"/>
  <c r="Z31" i="246"/>
  <c r="Y31" i="246"/>
  <c r="X31" i="246"/>
  <c r="W31" i="246"/>
  <c r="V31" i="246"/>
  <c r="U31" i="246"/>
  <c r="T31" i="246"/>
  <c r="S31" i="246"/>
  <c r="R31" i="246"/>
  <c r="Q31" i="246"/>
  <c r="P31" i="246"/>
  <c r="O31" i="246"/>
  <c r="N31" i="246"/>
  <c r="M31" i="246"/>
  <c r="L31" i="246"/>
  <c r="K31" i="246"/>
  <c r="F31" i="246"/>
  <c r="AJ30" i="246"/>
  <c r="AI30" i="246"/>
  <c r="AH30" i="246"/>
  <c r="AG30" i="246"/>
  <c r="AF30" i="246"/>
  <c r="AE30" i="246"/>
  <c r="AD30" i="246"/>
  <c r="AC30" i="246"/>
  <c r="AB30" i="246"/>
  <c r="AA30" i="246"/>
  <c r="Z30" i="246"/>
  <c r="Y30" i="246"/>
  <c r="X30" i="246"/>
  <c r="W30" i="246"/>
  <c r="V30" i="246"/>
  <c r="U30" i="246"/>
  <c r="T30" i="246"/>
  <c r="S30" i="246"/>
  <c r="R30" i="246"/>
  <c r="Q30" i="246"/>
  <c r="P30" i="246"/>
  <c r="O30" i="246"/>
  <c r="N30" i="246"/>
  <c r="M30" i="246"/>
  <c r="L30" i="246"/>
  <c r="K30" i="246"/>
  <c r="F30" i="246"/>
  <c r="AJ29" i="246"/>
  <c r="AI29" i="246"/>
  <c r="AH29" i="246"/>
  <c r="AG29" i="246"/>
  <c r="AF29" i="246"/>
  <c r="AE29" i="246"/>
  <c r="AD29" i="246"/>
  <c r="AC29" i="246"/>
  <c r="AB29" i="246"/>
  <c r="AA29" i="246"/>
  <c r="Z29" i="246"/>
  <c r="Y29" i="246"/>
  <c r="X29" i="246"/>
  <c r="W29" i="246"/>
  <c r="V29" i="246"/>
  <c r="U29" i="246"/>
  <c r="T29" i="246"/>
  <c r="S29" i="246"/>
  <c r="R29" i="246"/>
  <c r="Q29" i="246"/>
  <c r="P29" i="246"/>
  <c r="O29" i="246"/>
  <c r="N29" i="246"/>
  <c r="M29" i="246"/>
  <c r="L29" i="246"/>
  <c r="K29" i="246"/>
  <c r="F29" i="246"/>
  <c r="AJ28" i="246"/>
  <c r="AI28" i="246"/>
  <c r="AH28" i="246"/>
  <c r="AG28" i="246"/>
  <c r="AF28" i="246"/>
  <c r="AE28" i="246"/>
  <c r="AD28" i="246"/>
  <c r="AC28" i="246"/>
  <c r="AB28" i="246"/>
  <c r="AA28" i="246"/>
  <c r="Z28" i="246"/>
  <c r="Y28" i="246"/>
  <c r="X28" i="246"/>
  <c r="W28" i="246"/>
  <c r="V28" i="246"/>
  <c r="U28" i="246"/>
  <c r="T28" i="246"/>
  <c r="S28" i="246"/>
  <c r="R28" i="246"/>
  <c r="Q28" i="246"/>
  <c r="P28" i="246"/>
  <c r="O28" i="246"/>
  <c r="N28" i="246"/>
  <c r="M28" i="246"/>
  <c r="L28" i="246"/>
  <c r="K28" i="246"/>
  <c r="F28" i="246"/>
  <c r="AJ27" i="246"/>
  <c r="AI27" i="246"/>
  <c r="AH27" i="246"/>
  <c r="AG27" i="246"/>
  <c r="AF27" i="246"/>
  <c r="AE27" i="246"/>
  <c r="AD27" i="246"/>
  <c r="AC27" i="246"/>
  <c r="AB27" i="246"/>
  <c r="AA27" i="246"/>
  <c r="Z27" i="246"/>
  <c r="Y27" i="246"/>
  <c r="X27" i="246"/>
  <c r="W27" i="246"/>
  <c r="V27" i="246"/>
  <c r="U27" i="246"/>
  <c r="T27" i="246"/>
  <c r="S27" i="246"/>
  <c r="R27" i="246"/>
  <c r="Q27" i="246"/>
  <c r="P27" i="246"/>
  <c r="O27" i="246"/>
  <c r="N27" i="246"/>
  <c r="M27" i="246"/>
  <c r="L27" i="246"/>
  <c r="K27" i="246"/>
  <c r="F27" i="246"/>
  <c r="AJ26" i="246"/>
  <c r="AI26" i="246"/>
  <c r="AH26" i="246"/>
  <c r="AG26" i="246"/>
  <c r="AF26" i="246"/>
  <c r="AE26" i="246"/>
  <c r="AD26" i="246"/>
  <c r="AC26" i="246"/>
  <c r="AB26" i="246"/>
  <c r="AA26" i="246"/>
  <c r="Z26" i="246"/>
  <c r="Y26" i="246"/>
  <c r="X26" i="246"/>
  <c r="W26" i="246"/>
  <c r="V26" i="246"/>
  <c r="U26" i="246"/>
  <c r="T26" i="246"/>
  <c r="S26" i="246"/>
  <c r="R26" i="246"/>
  <c r="Q26" i="246"/>
  <c r="P26" i="246"/>
  <c r="O26" i="246"/>
  <c r="N26" i="246"/>
  <c r="M26" i="246"/>
  <c r="L26" i="246"/>
  <c r="K26" i="246"/>
  <c r="F26" i="246"/>
  <c r="AJ25" i="246"/>
  <c r="AI25" i="246"/>
  <c r="AH25" i="246"/>
  <c r="AG25" i="246"/>
  <c r="AF25" i="246"/>
  <c r="AE25" i="246"/>
  <c r="AD25" i="246"/>
  <c r="AC25" i="246"/>
  <c r="AB25" i="246"/>
  <c r="AA25" i="246"/>
  <c r="Z25" i="246"/>
  <c r="Y25" i="246"/>
  <c r="X25" i="246"/>
  <c r="W25" i="246"/>
  <c r="V25" i="246"/>
  <c r="U25" i="246"/>
  <c r="T25" i="246"/>
  <c r="S25" i="246"/>
  <c r="R25" i="246"/>
  <c r="Q25" i="246"/>
  <c r="P25" i="246"/>
  <c r="O25" i="246"/>
  <c r="N25" i="246"/>
  <c r="M25" i="246"/>
  <c r="L25" i="246"/>
  <c r="K25" i="246"/>
  <c r="F25" i="246"/>
  <c r="AJ24" i="246"/>
  <c r="AI24" i="246"/>
  <c r="AH24" i="246"/>
  <c r="AG24" i="246"/>
  <c r="AF24" i="246"/>
  <c r="AE24" i="246"/>
  <c r="AD24" i="246"/>
  <c r="AC24" i="246"/>
  <c r="AB24" i="246"/>
  <c r="AA24" i="246"/>
  <c r="Z24" i="246"/>
  <c r="Y24" i="246"/>
  <c r="X24" i="246"/>
  <c r="W24" i="246"/>
  <c r="V24" i="246"/>
  <c r="U24" i="246"/>
  <c r="T24" i="246"/>
  <c r="S24" i="246"/>
  <c r="R24" i="246"/>
  <c r="Q24" i="246"/>
  <c r="P24" i="246"/>
  <c r="O24" i="246"/>
  <c r="N24" i="246"/>
  <c r="M24" i="246"/>
  <c r="L24" i="246"/>
  <c r="K24" i="246"/>
  <c r="F24" i="246"/>
  <c r="AJ23" i="246"/>
  <c r="AI23" i="246"/>
  <c r="AH23" i="246"/>
  <c r="AG23" i="246"/>
  <c r="AF23" i="246"/>
  <c r="AE23" i="246"/>
  <c r="AD23" i="246"/>
  <c r="AC23" i="246"/>
  <c r="AB23" i="246"/>
  <c r="AA23" i="246"/>
  <c r="Z23" i="246"/>
  <c r="Y23" i="246"/>
  <c r="X23" i="246"/>
  <c r="W23" i="246"/>
  <c r="V23" i="246"/>
  <c r="U23" i="246"/>
  <c r="T23" i="246"/>
  <c r="S23" i="246"/>
  <c r="R23" i="246"/>
  <c r="Q23" i="246"/>
  <c r="P23" i="246"/>
  <c r="O23" i="246"/>
  <c r="N23" i="246"/>
  <c r="M23" i="246"/>
  <c r="L23" i="246"/>
  <c r="K23" i="246"/>
  <c r="F23" i="246"/>
  <c r="AI22" i="246"/>
  <c r="AH22" i="246"/>
  <c r="AJ22" i="246" s="1"/>
  <c r="F22" i="246" s="1"/>
  <c r="AG22" i="246"/>
  <c r="AE22" i="246"/>
  <c r="AD22" i="246"/>
  <c r="AC22" i="246"/>
  <c r="AB22" i="246"/>
  <c r="AA22" i="246"/>
  <c r="Y22" i="246"/>
  <c r="X22" i="246"/>
  <c r="W22" i="246"/>
  <c r="V22" i="246"/>
  <c r="T22" i="246"/>
  <c r="S22" i="246"/>
  <c r="R22" i="246"/>
  <c r="U22" i="246" s="1"/>
  <c r="Q22" i="246"/>
  <c r="O22" i="246"/>
  <c r="N22" i="246"/>
  <c r="M22" i="246"/>
  <c r="L22" i="246"/>
  <c r="K22" i="246"/>
  <c r="AI21" i="246"/>
  <c r="AH21" i="246"/>
  <c r="AG21" i="246"/>
  <c r="AJ21" i="246" s="1"/>
  <c r="F21" i="246" s="1"/>
  <c r="AE21" i="246"/>
  <c r="AD21" i="246"/>
  <c r="AC21" i="246"/>
  <c r="AB21" i="246"/>
  <c r="AA21" i="246"/>
  <c r="AF21" i="246" s="1"/>
  <c r="Y21" i="246"/>
  <c r="X21" i="246"/>
  <c r="W21" i="246"/>
  <c r="V21" i="246"/>
  <c r="Z21" i="246" s="1"/>
  <c r="T21" i="246"/>
  <c r="S21" i="246"/>
  <c r="R21" i="246"/>
  <c r="Q21" i="246"/>
  <c r="U21" i="246" s="1"/>
  <c r="O21" i="246"/>
  <c r="N21" i="246"/>
  <c r="M21" i="246"/>
  <c r="L21" i="246"/>
  <c r="K21" i="246"/>
  <c r="P21" i="246" s="1"/>
  <c r="AI20" i="246"/>
  <c r="AH20" i="246"/>
  <c r="AG20" i="246"/>
  <c r="AE20" i="246"/>
  <c r="AD20" i="246"/>
  <c r="AC20" i="246"/>
  <c r="AB20" i="246"/>
  <c r="AA20" i="246"/>
  <c r="AF20" i="246" s="1"/>
  <c r="Y20" i="246"/>
  <c r="X20" i="246"/>
  <c r="W20" i="246"/>
  <c r="V20" i="246"/>
  <c r="Z20" i="246" s="1"/>
  <c r="T20" i="246"/>
  <c r="S20" i="246"/>
  <c r="R20" i="246"/>
  <c r="Q20" i="246"/>
  <c r="O20" i="246"/>
  <c r="N20" i="246"/>
  <c r="M20" i="246"/>
  <c r="L20" i="246"/>
  <c r="K20" i="246"/>
  <c r="AI19" i="246"/>
  <c r="AH19" i="246"/>
  <c r="AG19" i="246"/>
  <c r="AE19" i="246"/>
  <c r="AD19" i="246"/>
  <c r="AC19" i="246"/>
  <c r="AB19" i="246"/>
  <c r="AA19" i="246"/>
  <c r="Y19" i="246"/>
  <c r="X19" i="246"/>
  <c r="W19" i="246"/>
  <c r="V19" i="246"/>
  <c r="T19" i="246"/>
  <c r="S19" i="246"/>
  <c r="R19" i="246"/>
  <c r="U19" i="246" s="1"/>
  <c r="Q19" i="246"/>
  <c r="O19" i="246"/>
  <c r="N19" i="246"/>
  <c r="M19" i="246"/>
  <c r="L19" i="246"/>
  <c r="K19" i="246"/>
  <c r="AI18" i="246"/>
  <c r="AH18" i="246"/>
  <c r="AG18" i="246"/>
  <c r="AE18" i="246"/>
  <c r="AD18" i="246"/>
  <c r="AC18" i="246"/>
  <c r="AB18" i="246"/>
  <c r="AF18" i="246" s="1"/>
  <c r="AA18" i="246"/>
  <c r="Y18" i="246"/>
  <c r="X18" i="246"/>
  <c r="W18" i="246"/>
  <c r="V18" i="246"/>
  <c r="T18" i="246"/>
  <c r="S18" i="246"/>
  <c r="R18" i="246"/>
  <c r="Q18" i="246"/>
  <c r="O18" i="246"/>
  <c r="N18" i="246"/>
  <c r="M18" i="246"/>
  <c r="L18" i="246"/>
  <c r="P18" i="246" s="1"/>
  <c r="K18" i="246"/>
  <c r="AI17" i="246"/>
  <c r="AH17" i="246"/>
  <c r="AJ17" i="246" s="1"/>
  <c r="F17" i="246" s="1"/>
  <c r="AG17" i="246"/>
  <c r="AE17" i="246"/>
  <c r="AD17" i="246"/>
  <c r="AC17" i="246"/>
  <c r="AB17" i="246"/>
  <c r="AA17" i="246"/>
  <c r="Y17" i="246"/>
  <c r="X17" i="246"/>
  <c r="W17" i="246"/>
  <c r="V17" i="246"/>
  <c r="T17" i="246"/>
  <c r="S17" i="246"/>
  <c r="R17" i="246"/>
  <c r="Q17" i="246"/>
  <c r="O17" i="246"/>
  <c r="N17" i="246"/>
  <c r="M17" i="246"/>
  <c r="L17" i="246"/>
  <c r="K17" i="246"/>
  <c r="AI16" i="246"/>
  <c r="AH16" i="246"/>
  <c r="AJ16" i="246" s="1"/>
  <c r="F16" i="246" s="1"/>
  <c r="AG16" i="246"/>
  <c r="AE16" i="246"/>
  <c r="AD16" i="246"/>
  <c r="AC16" i="246"/>
  <c r="AB16" i="246"/>
  <c r="AF16" i="246" s="1"/>
  <c r="AA16" i="246"/>
  <c r="Y16" i="246"/>
  <c r="X16" i="246"/>
  <c r="W16" i="246"/>
  <c r="Z16" i="246" s="1"/>
  <c r="V16" i="246"/>
  <c r="T16" i="246"/>
  <c r="S16" i="246"/>
  <c r="R16" i="246"/>
  <c r="U16" i="246" s="1"/>
  <c r="Q16" i="246"/>
  <c r="O16" i="246"/>
  <c r="N16" i="246"/>
  <c r="M16" i="246"/>
  <c r="L16" i="246"/>
  <c r="P16" i="246" s="1"/>
  <c r="K16" i="246"/>
  <c r="AI15" i="246"/>
  <c r="AH15" i="246"/>
  <c r="AJ15" i="246" s="1"/>
  <c r="F15" i="246" s="1"/>
  <c r="AG15" i="246"/>
  <c r="AE15" i="246"/>
  <c r="AD15" i="246"/>
  <c r="AC15" i="246"/>
  <c r="AB15" i="246"/>
  <c r="AA15" i="246"/>
  <c r="Y15" i="246"/>
  <c r="X15" i="246"/>
  <c r="W15" i="246"/>
  <c r="Z15" i="246" s="1"/>
  <c r="V15" i="246"/>
  <c r="T15" i="246"/>
  <c r="S15" i="246"/>
  <c r="R15" i="246"/>
  <c r="U15" i="246" s="1"/>
  <c r="Q15" i="246"/>
  <c r="O15" i="246"/>
  <c r="N15" i="246"/>
  <c r="M15" i="246"/>
  <c r="L15" i="246"/>
  <c r="P15" i="246" s="1"/>
  <c r="K15" i="246"/>
  <c r="AI14" i="246"/>
  <c r="AH14" i="246"/>
  <c r="AG14" i="246"/>
  <c r="AJ14" i="246" s="1"/>
  <c r="F14" i="246" s="1"/>
  <c r="AE14" i="246"/>
  <c r="AD14" i="246"/>
  <c r="AC14" i="246"/>
  <c r="AB14" i="246"/>
  <c r="AA14" i="246"/>
  <c r="Y14" i="246"/>
  <c r="X14" i="246"/>
  <c r="W14" i="246"/>
  <c r="V14" i="246"/>
  <c r="T14" i="246"/>
  <c r="S14" i="246"/>
  <c r="R14" i="246"/>
  <c r="Q14" i="246"/>
  <c r="O14" i="246"/>
  <c r="N14" i="246"/>
  <c r="M14" i="246"/>
  <c r="L14" i="246"/>
  <c r="K14" i="246"/>
  <c r="AI13" i="246"/>
  <c r="AH13" i="246"/>
  <c r="AG13" i="246"/>
  <c r="AE13" i="246"/>
  <c r="AD13" i="246"/>
  <c r="AC13" i="246"/>
  <c r="AB13" i="246"/>
  <c r="AA13" i="246"/>
  <c r="Y13" i="246"/>
  <c r="X13" i="246"/>
  <c r="W13" i="246"/>
  <c r="V13" i="246"/>
  <c r="T13" i="246"/>
  <c r="S13" i="246"/>
  <c r="R13" i="246"/>
  <c r="Q13" i="246"/>
  <c r="O13" i="246"/>
  <c r="N13" i="246"/>
  <c r="M13" i="246"/>
  <c r="L13" i="246"/>
  <c r="K13" i="246"/>
  <c r="P13" i="246" s="1"/>
  <c r="AI12" i="246"/>
  <c r="AH12" i="246"/>
  <c r="AJ12" i="246" s="1"/>
  <c r="F12" i="246" s="1"/>
  <c r="AG12" i="246"/>
  <c r="AE12" i="246"/>
  <c r="AD12" i="246"/>
  <c r="AC12" i="246"/>
  <c r="AB12" i="246"/>
  <c r="AA12" i="246"/>
  <c r="Y12" i="246"/>
  <c r="X12" i="246"/>
  <c r="W12" i="246"/>
  <c r="V12" i="246"/>
  <c r="T12" i="246"/>
  <c r="S12" i="246"/>
  <c r="R12" i="246"/>
  <c r="Q12" i="246"/>
  <c r="O12" i="246"/>
  <c r="N12" i="246"/>
  <c r="M12" i="246"/>
  <c r="L12" i="246"/>
  <c r="K12" i="246"/>
  <c r="AI11" i="246"/>
  <c r="AH11" i="246"/>
  <c r="AG11" i="246"/>
  <c r="AE11" i="246"/>
  <c r="AD11" i="246"/>
  <c r="AC11" i="246"/>
  <c r="AB11" i="246"/>
  <c r="AA11" i="246"/>
  <c r="Y11" i="246"/>
  <c r="X11" i="246"/>
  <c r="W11" i="246"/>
  <c r="V11" i="246"/>
  <c r="Z11" i="246" s="1"/>
  <c r="T11" i="246"/>
  <c r="S11" i="246"/>
  <c r="R11" i="246"/>
  <c r="Q11" i="246"/>
  <c r="U11" i="246" s="1"/>
  <c r="O11" i="246"/>
  <c r="N11" i="246"/>
  <c r="M11" i="246"/>
  <c r="L11" i="246"/>
  <c r="K11" i="246"/>
  <c r="AI10" i="246"/>
  <c r="AH10" i="246"/>
  <c r="AG10" i="246"/>
  <c r="AE10" i="246"/>
  <c r="AD10" i="246"/>
  <c r="AC10" i="246"/>
  <c r="AB10" i="246"/>
  <c r="AA10" i="246"/>
  <c r="AF10" i="246" s="1"/>
  <c r="Y10" i="246"/>
  <c r="X10" i="246"/>
  <c r="W10" i="246"/>
  <c r="V10" i="246"/>
  <c r="Z10" i="246" s="1"/>
  <c r="T10" i="246"/>
  <c r="S10" i="246"/>
  <c r="R10" i="246"/>
  <c r="Q10" i="246"/>
  <c r="U10" i="246" s="1"/>
  <c r="O10" i="246"/>
  <c r="N10" i="246"/>
  <c r="M10" i="246"/>
  <c r="L10" i="246"/>
  <c r="K10" i="246"/>
  <c r="P10" i="246" s="1"/>
  <c r="AI9" i="246"/>
  <c r="AH9" i="246"/>
  <c r="AG9" i="246"/>
  <c r="AE9" i="246"/>
  <c r="AD9" i="246"/>
  <c r="AC9" i="246"/>
  <c r="AB9" i="246"/>
  <c r="AA9" i="246"/>
  <c r="Y9" i="246"/>
  <c r="X9" i="246"/>
  <c r="W9" i="246"/>
  <c r="V9" i="246"/>
  <c r="T9" i="246"/>
  <c r="S9" i="246"/>
  <c r="R9" i="246"/>
  <c r="Q9" i="246"/>
  <c r="O9" i="246"/>
  <c r="N9" i="246"/>
  <c r="M9" i="246"/>
  <c r="L9" i="246"/>
  <c r="K9" i="246"/>
  <c r="AI8" i="246"/>
  <c r="AH8" i="246"/>
  <c r="AJ8" i="246" s="1"/>
  <c r="F8" i="246" s="1"/>
  <c r="AG8" i="246"/>
  <c r="AE8" i="246"/>
  <c r="AD8" i="246"/>
  <c r="AC8" i="246"/>
  <c r="AB8" i="246"/>
  <c r="AA8" i="246"/>
  <c r="Y8" i="246"/>
  <c r="X8" i="246"/>
  <c r="W8" i="246"/>
  <c r="V8" i="246"/>
  <c r="T8" i="246"/>
  <c r="S8" i="246"/>
  <c r="R8" i="246"/>
  <c r="Q8" i="246"/>
  <c r="O8" i="246"/>
  <c r="N8" i="246"/>
  <c r="M8" i="246"/>
  <c r="L8" i="246"/>
  <c r="K8" i="246"/>
  <c r="AI7" i="246"/>
  <c r="AH7" i="246"/>
  <c r="AG7" i="246"/>
  <c r="AE7" i="246"/>
  <c r="AD7" i="246"/>
  <c r="AC7" i="246"/>
  <c r="AB7" i="246"/>
  <c r="AA7" i="246"/>
  <c r="Y7" i="246"/>
  <c r="X7" i="246"/>
  <c r="W7" i="246"/>
  <c r="V7" i="246"/>
  <c r="T7" i="246"/>
  <c r="S7" i="246"/>
  <c r="R7" i="246"/>
  <c r="Q7" i="246"/>
  <c r="O7" i="246"/>
  <c r="N7" i="246"/>
  <c r="M7" i="246"/>
  <c r="L7" i="246"/>
  <c r="K7" i="246"/>
  <c r="AI6" i="246"/>
  <c r="AH6" i="246"/>
  <c r="AG6" i="246"/>
  <c r="AJ6" i="246" s="1"/>
  <c r="F6" i="246" s="1"/>
  <c r="AE6" i="246"/>
  <c r="AD6" i="246"/>
  <c r="AC6" i="246"/>
  <c r="AB6" i="246"/>
  <c r="AA6" i="246"/>
  <c r="Y6" i="246"/>
  <c r="X6" i="246"/>
  <c r="W6" i="246"/>
  <c r="V6" i="246"/>
  <c r="Z6" i="246" s="1"/>
  <c r="T6" i="246"/>
  <c r="S6" i="246"/>
  <c r="R6" i="246"/>
  <c r="Q6" i="246"/>
  <c r="O6" i="246"/>
  <c r="N6" i="246"/>
  <c r="M6" i="246"/>
  <c r="L6" i="246"/>
  <c r="K6" i="246"/>
  <c r="AI5" i="246"/>
  <c r="AH5" i="246"/>
  <c r="AG5" i="246"/>
  <c r="AE5" i="246"/>
  <c r="AD5" i="246"/>
  <c r="AC5" i="246"/>
  <c r="AB5" i="246"/>
  <c r="AA5" i="246"/>
  <c r="Y5" i="246"/>
  <c r="X5" i="246"/>
  <c r="W5" i="246"/>
  <c r="V5" i="246"/>
  <c r="T5" i="246"/>
  <c r="S5" i="246"/>
  <c r="R5" i="246"/>
  <c r="Q5" i="246"/>
  <c r="O5" i="246"/>
  <c r="N5" i="246"/>
  <c r="M5" i="246"/>
  <c r="L5" i="246"/>
  <c r="K5" i="246"/>
  <c r="P5" i="246" s="1"/>
  <c r="AI4" i="246"/>
  <c r="AH4" i="246"/>
  <c r="AJ4" i="246" s="1"/>
  <c r="F4" i="246" s="1"/>
  <c r="AG4" i="246"/>
  <c r="AE4" i="246"/>
  <c r="AD4" i="246"/>
  <c r="AC4" i="246"/>
  <c r="AB4" i="246"/>
  <c r="AA4" i="246"/>
  <c r="Z4" i="246"/>
  <c r="Y4" i="246"/>
  <c r="X4" i="246"/>
  <c r="W4" i="246"/>
  <c r="V4" i="246"/>
  <c r="T4" i="246"/>
  <c r="S4" i="246"/>
  <c r="R4" i="246"/>
  <c r="Q4" i="246"/>
  <c r="O4" i="246"/>
  <c r="N4" i="246"/>
  <c r="M4" i="246"/>
  <c r="L4" i="246"/>
  <c r="P4" i="246" s="1"/>
  <c r="K4" i="246"/>
  <c r="I75" i="253"/>
  <c r="I42" i="253"/>
  <c r="H40" i="253"/>
  <c r="I18" i="253"/>
  <c r="I36" i="253"/>
  <c r="F61" i="310"/>
  <c r="D28" i="306"/>
  <c r="G43" i="253"/>
  <c r="G13" i="253"/>
  <c r="F47" i="253"/>
  <c r="E70" i="289"/>
  <c r="G40" i="253"/>
  <c r="E69" i="289"/>
  <c r="D62" i="314"/>
  <c r="D69" i="289"/>
  <c r="E77" i="319"/>
  <c r="F27" i="253"/>
  <c r="H36" i="253"/>
  <c r="E28" i="306"/>
  <c r="F40" i="253"/>
  <c r="H49" i="253"/>
  <c r="E43" i="303"/>
  <c r="G68" i="253"/>
  <c r="H33" i="253"/>
  <c r="E12" i="306"/>
  <c r="H20" i="253"/>
  <c r="G62" i="253"/>
  <c r="I10" i="253"/>
  <c r="H19" i="253"/>
  <c r="G33" i="253"/>
  <c r="F33" i="253"/>
  <c r="D75" i="303"/>
  <c r="E69" i="303"/>
  <c r="H11" i="253"/>
  <c r="G71" i="253"/>
  <c r="H70" i="253"/>
  <c r="E76" i="319"/>
  <c r="E62" i="314"/>
  <c r="H69" i="253"/>
  <c r="D61" i="314"/>
  <c r="E71" i="306"/>
  <c r="E11" i="303"/>
  <c r="G76" i="253"/>
  <c r="G42" i="253"/>
  <c r="I35" i="253"/>
  <c r="D75" i="314"/>
  <c r="D36" i="289"/>
  <c r="F41" i="253"/>
  <c r="H18" i="253"/>
  <c r="D61" i="303"/>
  <c r="G50" i="253"/>
  <c r="I62" i="253"/>
  <c r="H47" i="253"/>
  <c r="G49" i="253"/>
  <c r="D69" i="303"/>
  <c r="I41" i="253"/>
  <c r="F63" i="289"/>
  <c r="F78" i="310"/>
  <c r="G20" i="253"/>
  <c r="F48" i="253"/>
  <c r="G75" i="253"/>
  <c r="H21" i="253"/>
  <c r="D12" i="303"/>
  <c r="G34" i="253"/>
  <c r="E21" i="303"/>
  <c r="E36" i="303"/>
  <c r="E50" i="306"/>
  <c r="E71" i="303"/>
  <c r="E62" i="310"/>
  <c r="G21" i="253"/>
  <c r="H28" i="253"/>
  <c r="D60" i="306"/>
  <c r="I21" i="253"/>
  <c r="G60" i="253"/>
  <c r="D50" i="306"/>
  <c r="D62" i="289"/>
  <c r="I28" i="253"/>
  <c r="E63" i="314"/>
  <c r="D62" i="303"/>
  <c r="H27" i="253"/>
  <c r="F60" i="289"/>
  <c r="F25" i="253"/>
  <c r="G28" i="253"/>
  <c r="I48" i="253"/>
  <c r="H10" i="253"/>
  <c r="G11" i="253"/>
  <c r="G12" i="253"/>
  <c r="H71" i="253"/>
  <c r="E50" i="310"/>
  <c r="D75" i="310"/>
  <c r="I60" i="253"/>
  <c r="D28" i="303"/>
  <c r="G36" i="253"/>
  <c r="E60" i="306"/>
  <c r="H41" i="253"/>
  <c r="H25" i="253"/>
  <c r="E75" i="314"/>
  <c r="G35" i="253"/>
  <c r="I12" i="253"/>
  <c r="D62" i="310"/>
  <c r="H13" i="253"/>
  <c r="D36" i="303"/>
  <c r="G18" i="253"/>
  <c r="H62" i="253"/>
  <c r="D61" i="289"/>
  <c r="F20" i="253"/>
  <c r="H60" i="253"/>
  <c r="D63" i="310"/>
  <c r="F50" i="289"/>
  <c r="E71" i="289"/>
  <c r="F71" i="289"/>
  <c r="I70" i="253"/>
  <c r="F13" i="289"/>
  <c r="G70" i="253"/>
  <c r="G69" i="253"/>
  <c r="I40" i="253"/>
  <c r="E63" i="310"/>
  <c r="H61" i="253"/>
  <c r="H75" i="253"/>
  <c r="I71" i="253"/>
  <c r="G61" i="253"/>
  <c r="E36" i="289"/>
  <c r="I47" i="253"/>
  <c r="H12" i="253"/>
  <c r="D77" i="319"/>
  <c r="I33" i="253"/>
  <c r="E75" i="310"/>
  <c r="H50" i="253"/>
  <c r="D63" i="319"/>
  <c r="G26" i="253"/>
  <c r="G27" i="253"/>
  <c r="E28" i="303"/>
  <c r="G10" i="253"/>
  <c r="E13" i="303"/>
  <c r="I77" i="253"/>
  <c r="I34" i="253"/>
  <c r="E60" i="289"/>
  <c r="E63" i="319"/>
  <c r="I19" i="253"/>
  <c r="D75" i="289"/>
  <c r="H48" i="253"/>
  <c r="D13" i="303"/>
  <c r="D63" i="314"/>
  <c r="D61" i="310"/>
  <c r="I25" i="253"/>
  <c r="I69" i="253"/>
  <c r="H34" i="253"/>
  <c r="D11" i="303"/>
  <c r="I49" i="253"/>
  <c r="F18" i="253"/>
  <c r="I68" i="253"/>
  <c r="F62" i="310"/>
  <c r="H42" i="253"/>
  <c r="E12" i="303"/>
  <c r="H68" i="253"/>
  <c r="G25" i="253"/>
  <c r="F75" i="310"/>
  <c r="G48" i="253"/>
  <c r="D13" i="306"/>
  <c r="E60" i="303"/>
  <c r="D70" i="303"/>
  <c r="I11" i="253"/>
  <c r="H35" i="253"/>
  <c r="G47" i="253"/>
  <c r="D70" i="289"/>
  <c r="H77" i="253"/>
  <c r="D71" i="303"/>
  <c r="H43" i="253"/>
  <c r="D76" i="319"/>
  <c r="I61" i="253"/>
  <c r="I26" i="253"/>
  <c r="I50" i="253"/>
  <c r="E43" i="306"/>
  <c r="E21" i="306"/>
  <c r="D71" i="306"/>
  <c r="E61" i="310"/>
  <c r="H26" i="253"/>
  <c r="E61" i="314"/>
  <c r="D71" i="289"/>
  <c r="G41" i="253"/>
  <c r="G19" i="253"/>
  <c r="I20" i="253"/>
  <c r="I27" i="253"/>
  <c r="I43" i="253"/>
  <c r="E70" i="303"/>
  <c r="I13" i="253"/>
  <c r="E67" i="322" l="1"/>
  <c r="G70" i="318"/>
  <c r="E69" i="318"/>
  <c r="D62" i="248"/>
  <c r="AF16" i="261"/>
  <c r="P22" i="277"/>
  <c r="C43" i="303"/>
  <c r="C21" i="303"/>
  <c r="D62" i="302"/>
  <c r="E57" i="302"/>
  <c r="G57" i="302"/>
  <c r="C69" i="287"/>
  <c r="G69" i="287" s="1"/>
  <c r="C36" i="289"/>
  <c r="K36" i="289" s="1"/>
  <c r="E57" i="286"/>
  <c r="G68" i="286"/>
  <c r="E68" i="286"/>
  <c r="G67" i="286"/>
  <c r="P6" i="254"/>
  <c r="AF4" i="254"/>
  <c r="P4" i="254"/>
  <c r="Z11" i="254"/>
  <c r="U11" i="254"/>
  <c r="F11" i="254" s="1"/>
  <c r="AF11" i="254"/>
  <c r="Z4" i="254"/>
  <c r="P10" i="268"/>
  <c r="Z12" i="268"/>
  <c r="P4" i="268"/>
  <c r="AF9" i="268"/>
  <c r="Z9" i="268"/>
  <c r="P6" i="268"/>
  <c r="F6" i="268" s="1"/>
  <c r="Z6" i="268"/>
  <c r="AF13" i="268"/>
  <c r="U11" i="268"/>
  <c r="U10" i="268"/>
  <c r="AF10" i="268"/>
  <c r="P9" i="268"/>
  <c r="U8" i="268"/>
  <c r="U5" i="268"/>
  <c r="AF5" i="268"/>
  <c r="P5" i="268"/>
  <c r="F5" i="268" s="1"/>
  <c r="AF4" i="268"/>
  <c r="G69" i="322"/>
  <c r="G69" i="321"/>
  <c r="U13" i="246"/>
  <c r="AF13" i="246"/>
  <c r="Z12" i="246"/>
  <c r="AJ5" i="246"/>
  <c r="F5" i="246" s="1"/>
  <c r="U5" i="246"/>
  <c r="U14" i="246"/>
  <c r="Z14" i="246"/>
  <c r="AJ13" i="246"/>
  <c r="F13" i="246" s="1"/>
  <c r="P9" i="246"/>
  <c r="Z9" i="246"/>
  <c r="AJ9" i="246"/>
  <c r="F9" i="246" s="1"/>
  <c r="U9" i="246"/>
  <c r="AF9" i="246"/>
  <c r="Z7" i="246"/>
  <c r="U6" i="246"/>
  <c r="AF5" i="246"/>
  <c r="AF4" i="246"/>
  <c r="G69" i="318"/>
  <c r="E55" i="319"/>
  <c r="C55" i="319"/>
  <c r="E69" i="317"/>
  <c r="K64" i="319"/>
  <c r="C63" i="319"/>
  <c r="K63" i="319" s="1"/>
  <c r="C76" i="319"/>
  <c r="C77" i="319"/>
  <c r="G70" i="317"/>
  <c r="U12" i="252"/>
  <c r="AF12" i="252"/>
  <c r="P12" i="252"/>
  <c r="Z9" i="252"/>
  <c r="F9" i="252" s="1"/>
  <c r="P8" i="252"/>
  <c r="Z8" i="252"/>
  <c r="F8" i="252" s="1"/>
  <c r="AJ15" i="252"/>
  <c r="F15" i="252" s="1"/>
  <c r="AJ12" i="252"/>
  <c r="F12" i="252" s="1"/>
  <c r="AF11" i="252"/>
  <c r="AF8" i="252"/>
  <c r="U6" i="252"/>
  <c r="AF6" i="252"/>
  <c r="Z5" i="252"/>
  <c r="F5" i="252" s="1"/>
  <c r="E69" i="316"/>
  <c r="AJ17" i="251"/>
  <c r="U17" i="251"/>
  <c r="AF17" i="251"/>
  <c r="U14" i="251"/>
  <c r="AF14" i="251"/>
  <c r="P9" i="251"/>
  <c r="P17" i="251"/>
  <c r="P16" i="251"/>
  <c r="Z16" i="251"/>
  <c r="U15" i="251"/>
  <c r="AF15" i="251"/>
  <c r="P15" i="251"/>
  <c r="AF5" i="251"/>
  <c r="Z5" i="251"/>
  <c r="F5" i="251" s="1"/>
  <c r="U4" i="251"/>
  <c r="P15" i="263"/>
  <c r="F15" i="263" s="1"/>
  <c r="U15" i="263"/>
  <c r="AF15" i="263"/>
  <c r="AJ14" i="263"/>
  <c r="U13" i="263"/>
  <c r="AF13" i="263"/>
  <c r="P13" i="263"/>
  <c r="F13" i="263" s="1"/>
  <c r="P11" i="263"/>
  <c r="F11" i="263" s="1"/>
  <c r="U9" i="263"/>
  <c r="AF9" i="263"/>
  <c r="P9" i="263"/>
  <c r="F9" i="263" s="1"/>
  <c r="P7" i="263"/>
  <c r="F7" i="263" s="1"/>
  <c r="U7" i="263"/>
  <c r="AF7" i="263"/>
  <c r="Z4" i="263"/>
  <c r="U24" i="272"/>
  <c r="AF24" i="272"/>
  <c r="F24" i="272"/>
  <c r="Z24" i="272"/>
  <c r="AJ24" i="272"/>
  <c r="AF23" i="272"/>
  <c r="P23" i="272"/>
  <c r="F14" i="272"/>
  <c r="U19" i="272"/>
  <c r="U18" i="272"/>
  <c r="F18" i="272" s="1"/>
  <c r="AF18" i="272"/>
  <c r="Z17" i="272"/>
  <c r="Z15" i="272"/>
  <c r="Z13" i="272"/>
  <c r="U7" i="272"/>
  <c r="F7" i="272" s="1"/>
  <c r="AF7" i="272"/>
  <c r="P7" i="272"/>
  <c r="AJ5" i="272"/>
  <c r="F25" i="272"/>
  <c r="Z23" i="272"/>
  <c r="AJ23" i="272"/>
  <c r="Z19" i="272"/>
  <c r="P17" i="272"/>
  <c r="U15" i="272"/>
  <c r="F15" i="272" s="1"/>
  <c r="AF15" i="272"/>
  <c r="P13" i="272"/>
  <c r="AJ13" i="272"/>
  <c r="U5" i="272"/>
  <c r="F8" i="272"/>
  <c r="U4" i="272"/>
  <c r="F4" i="272" s="1"/>
  <c r="AF4" i="272"/>
  <c r="Z9" i="248"/>
  <c r="P6" i="248"/>
  <c r="Z6" i="248"/>
  <c r="F6" i="248" s="1"/>
  <c r="U4" i="248"/>
  <c r="U16" i="248"/>
  <c r="Z15" i="248"/>
  <c r="F15" i="248" s="1"/>
  <c r="U15" i="248"/>
  <c r="AF15" i="248"/>
  <c r="U14" i="248"/>
  <c r="P12" i="248"/>
  <c r="Z12" i="248"/>
  <c r="P10" i="248"/>
  <c r="AF10" i="248"/>
  <c r="P9" i="248"/>
  <c r="U8" i="248"/>
  <c r="Z7" i="248"/>
  <c r="AF7" i="248"/>
  <c r="U5" i="248"/>
  <c r="AF5" i="248"/>
  <c r="P5" i="248"/>
  <c r="F4" i="248"/>
  <c r="AF4" i="248"/>
  <c r="F14" i="248"/>
  <c r="P16" i="262"/>
  <c r="F16" i="262" s="1"/>
  <c r="P12" i="262"/>
  <c r="Z9" i="262"/>
  <c r="U6" i="262"/>
  <c r="F17" i="262"/>
  <c r="Z16" i="262"/>
  <c r="Z14" i="262"/>
  <c r="U14" i="262"/>
  <c r="AF14" i="262"/>
  <c r="AF13" i="262"/>
  <c r="P13" i="262"/>
  <c r="F13" i="262" s="1"/>
  <c r="U12" i="262"/>
  <c r="AF12" i="262"/>
  <c r="Z11" i="262"/>
  <c r="U10" i="262"/>
  <c r="AF10" i="262"/>
  <c r="P10" i="262"/>
  <c r="Z10" i="262"/>
  <c r="AJ10" i="262"/>
  <c r="P9" i="262"/>
  <c r="F9" i="262" s="1"/>
  <c r="AF8" i="262"/>
  <c r="F12" i="262"/>
  <c r="Z6" i="262"/>
  <c r="U5" i="262"/>
  <c r="AF4" i="262"/>
  <c r="F10" i="262"/>
  <c r="E67" i="315"/>
  <c r="E68" i="315"/>
  <c r="G70" i="315"/>
  <c r="E67" i="295"/>
  <c r="E69" i="313"/>
  <c r="G51" i="313"/>
  <c r="G68" i="313"/>
  <c r="G67" i="313"/>
  <c r="E55" i="314"/>
  <c r="K14" i="314"/>
  <c r="C61" i="314"/>
  <c r="K61" i="314" s="1"/>
  <c r="C62" i="314"/>
  <c r="K62" i="314" s="1"/>
  <c r="C63" i="314"/>
  <c r="K63" i="314" s="1"/>
  <c r="E69" i="312"/>
  <c r="G51" i="312"/>
  <c r="G67" i="312"/>
  <c r="G68" i="312"/>
  <c r="K13" i="314"/>
  <c r="C55" i="314"/>
  <c r="E67" i="313"/>
  <c r="E68" i="313"/>
  <c r="E67" i="312"/>
  <c r="E68" i="312"/>
  <c r="G51" i="309"/>
  <c r="G68" i="309"/>
  <c r="G67" i="309"/>
  <c r="C50" i="310"/>
  <c r="E55" i="310" s="1"/>
  <c r="E69" i="308"/>
  <c r="G51" i="308"/>
  <c r="G67" i="308"/>
  <c r="G68" i="308"/>
  <c r="E69" i="307"/>
  <c r="K14" i="310"/>
  <c r="C63" i="310"/>
  <c r="K63" i="310" s="1"/>
  <c r="C55" i="310"/>
  <c r="C61" i="310"/>
  <c r="K61" i="310" s="1"/>
  <c r="C62" i="310"/>
  <c r="K62" i="310" s="1"/>
  <c r="G67" i="307"/>
  <c r="G51" i="307"/>
  <c r="G68" i="307"/>
  <c r="E68" i="309"/>
  <c r="E67" i="309"/>
  <c r="E68" i="307"/>
  <c r="E67" i="307"/>
  <c r="E68" i="308"/>
  <c r="E67" i="308"/>
  <c r="U11" i="261"/>
  <c r="Z9" i="261"/>
  <c r="U9" i="261"/>
  <c r="U6" i="261"/>
  <c r="U15" i="261"/>
  <c r="Z15" i="261"/>
  <c r="P11" i="261"/>
  <c r="AF9" i="261"/>
  <c r="P9" i="261"/>
  <c r="Z7" i="261"/>
  <c r="AF4" i="261"/>
  <c r="P4" i="261"/>
  <c r="Z4" i="261"/>
  <c r="F4" i="261" s="1"/>
  <c r="U15" i="260"/>
  <c r="AF15" i="260"/>
  <c r="P10" i="260"/>
  <c r="Z9" i="260"/>
  <c r="P14" i="260"/>
  <c r="F14" i="260" s="1"/>
  <c r="U13" i="260"/>
  <c r="AF13" i="260"/>
  <c r="P13" i="260"/>
  <c r="F13" i="260" s="1"/>
  <c r="Z12" i="260"/>
  <c r="U8" i="260"/>
  <c r="AF8" i="260"/>
  <c r="AF4" i="260"/>
  <c r="P4" i="260"/>
  <c r="F4" i="260" s="1"/>
  <c r="AF23" i="277"/>
  <c r="U23" i="277"/>
  <c r="AJ23" i="277"/>
  <c r="F23" i="277" s="1"/>
  <c r="U15" i="277"/>
  <c r="F15" i="277" s="1"/>
  <c r="Z12" i="277"/>
  <c r="U22" i="277"/>
  <c r="U14" i="277"/>
  <c r="F14" i="277" s="1"/>
  <c r="Z15" i="277"/>
  <c r="AF22" i="277"/>
  <c r="F21" i="277"/>
  <c r="AF15" i="277"/>
  <c r="P14" i="277"/>
  <c r="AF12" i="277"/>
  <c r="P11" i="277"/>
  <c r="Z10" i="277"/>
  <c r="AJ10" i="277"/>
  <c r="U10" i="277"/>
  <c r="F10" i="277" s="1"/>
  <c r="AF10" i="277"/>
  <c r="U9" i="277"/>
  <c r="F9" i="277" s="1"/>
  <c r="Z7" i="277"/>
  <c r="U6" i="277"/>
  <c r="F6" i="277" s="1"/>
  <c r="Z6" i="277"/>
  <c r="C12" i="306"/>
  <c r="K12" i="306" s="1"/>
  <c r="K14" i="306" s="1"/>
  <c r="D62" i="305"/>
  <c r="G51" i="305"/>
  <c r="C43" i="306"/>
  <c r="C50" i="305"/>
  <c r="C62" i="305" s="1"/>
  <c r="C21" i="306"/>
  <c r="G66" i="305"/>
  <c r="E66" i="305"/>
  <c r="C68" i="305"/>
  <c r="C67" i="305"/>
  <c r="E62" i="305"/>
  <c r="C28" i="306"/>
  <c r="C60" i="306"/>
  <c r="K60" i="306" s="1"/>
  <c r="G51" i="304"/>
  <c r="C50" i="306"/>
  <c r="C54" i="306"/>
  <c r="E62" i="304"/>
  <c r="C68" i="304"/>
  <c r="C67" i="304"/>
  <c r="G66" i="304"/>
  <c r="E66" i="304"/>
  <c r="C71" i="306"/>
  <c r="C70" i="306"/>
  <c r="C69" i="306"/>
  <c r="G50" i="304"/>
  <c r="C69" i="304"/>
  <c r="C62" i="304"/>
  <c r="U12" i="250"/>
  <c r="Z9" i="250"/>
  <c r="F9" i="250" s="1"/>
  <c r="AF16" i="250"/>
  <c r="AF14" i="250"/>
  <c r="P10" i="250"/>
  <c r="AJ10" i="250"/>
  <c r="C69" i="302"/>
  <c r="G69" i="302" s="1"/>
  <c r="C62" i="302"/>
  <c r="G50" i="302"/>
  <c r="C11" i="303"/>
  <c r="K11" i="303" s="1"/>
  <c r="C12" i="303"/>
  <c r="K12" i="303" s="1"/>
  <c r="G48" i="302"/>
  <c r="G49" i="302"/>
  <c r="E62" i="302"/>
  <c r="C54" i="303"/>
  <c r="C60" i="303"/>
  <c r="K60" i="303" s="1"/>
  <c r="C28" i="303"/>
  <c r="E57" i="301"/>
  <c r="E62" i="301" s="1"/>
  <c r="C36" i="303"/>
  <c r="K36" i="303" s="1"/>
  <c r="C62" i="301"/>
  <c r="C69" i="301"/>
  <c r="E69" i="301" s="1"/>
  <c r="G50" i="301"/>
  <c r="C13" i="303"/>
  <c r="G51" i="301"/>
  <c r="G68" i="301"/>
  <c r="G67" i="301"/>
  <c r="C70" i="303"/>
  <c r="C69" i="303"/>
  <c r="C71" i="303"/>
  <c r="E66" i="302"/>
  <c r="C68" i="302"/>
  <c r="G66" i="302"/>
  <c r="C67" i="302"/>
  <c r="E68" i="301"/>
  <c r="E67" i="301"/>
  <c r="E57" i="300"/>
  <c r="E62" i="300" s="1"/>
  <c r="G51" i="300"/>
  <c r="D62" i="300"/>
  <c r="C50" i="300"/>
  <c r="C69" i="300" s="1"/>
  <c r="G69" i="300" s="1"/>
  <c r="E67" i="300"/>
  <c r="G70" i="300"/>
  <c r="G70" i="299"/>
  <c r="G51" i="299"/>
  <c r="E68" i="299"/>
  <c r="C50" i="299"/>
  <c r="C62" i="299" s="1"/>
  <c r="D62" i="299"/>
  <c r="E57" i="299"/>
  <c r="E62" i="299" s="1"/>
  <c r="E68" i="298"/>
  <c r="E62" i="298"/>
  <c r="C50" i="298"/>
  <c r="C69" i="298" s="1"/>
  <c r="G69" i="298" s="1"/>
  <c r="G70" i="298"/>
  <c r="G51" i="298"/>
  <c r="G50" i="299"/>
  <c r="E67" i="296"/>
  <c r="C69" i="296"/>
  <c r="G69" i="296" s="1"/>
  <c r="C62" i="296"/>
  <c r="G57" i="296"/>
  <c r="E62" i="296"/>
  <c r="G51" i="296"/>
  <c r="G70" i="296"/>
  <c r="G70" i="295"/>
  <c r="C69" i="295"/>
  <c r="E69" i="295" s="1"/>
  <c r="E62" i="295"/>
  <c r="C62" i="295"/>
  <c r="G51" i="295"/>
  <c r="G70" i="294"/>
  <c r="E68" i="294"/>
  <c r="G51" i="294"/>
  <c r="G57" i="294"/>
  <c r="C62" i="294"/>
  <c r="E62" i="294"/>
  <c r="C69" i="294"/>
  <c r="E69" i="294" s="1"/>
  <c r="E67" i="293"/>
  <c r="G51" i="293"/>
  <c r="G57" i="293"/>
  <c r="C62" i="293"/>
  <c r="E62" i="293"/>
  <c r="C69" i="293"/>
  <c r="E69" i="293" s="1"/>
  <c r="G70" i="293"/>
  <c r="C69" i="292"/>
  <c r="G69" i="292" s="1"/>
  <c r="G50" i="292"/>
  <c r="E62" i="292"/>
  <c r="G51" i="292"/>
  <c r="C68" i="292"/>
  <c r="G68" i="292" s="1"/>
  <c r="C67" i="292"/>
  <c r="G67" i="292" s="1"/>
  <c r="G66" i="292"/>
  <c r="E66" i="292"/>
  <c r="C54" i="289"/>
  <c r="K14" i="289"/>
  <c r="C60" i="289"/>
  <c r="K60" i="289" s="1"/>
  <c r="C13" i="289"/>
  <c r="G50" i="288"/>
  <c r="G51" i="291"/>
  <c r="D50" i="291"/>
  <c r="D57" i="291"/>
  <c r="E57" i="291" s="1"/>
  <c r="E62" i="291" s="1"/>
  <c r="E66" i="291"/>
  <c r="C68" i="291"/>
  <c r="G68" i="291" s="1"/>
  <c r="G66" i="291"/>
  <c r="C67" i="291"/>
  <c r="G67" i="291" s="1"/>
  <c r="G70" i="290"/>
  <c r="E67" i="290"/>
  <c r="G51" i="290"/>
  <c r="G69" i="290"/>
  <c r="E69" i="290"/>
  <c r="E62" i="288"/>
  <c r="C62" i="288"/>
  <c r="C68" i="288"/>
  <c r="G66" i="288"/>
  <c r="E66" i="288"/>
  <c r="C67" i="288"/>
  <c r="C71" i="289"/>
  <c r="C70" i="289"/>
  <c r="C69" i="289"/>
  <c r="G69" i="288"/>
  <c r="E69" i="288"/>
  <c r="C62" i="287"/>
  <c r="G57" i="287"/>
  <c r="E57" i="287"/>
  <c r="E66" i="287"/>
  <c r="C68" i="287"/>
  <c r="C67" i="287"/>
  <c r="G66" i="287"/>
  <c r="E67" i="286"/>
  <c r="G57" i="286"/>
  <c r="C62" i="286"/>
  <c r="E62" i="286"/>
  <c r="C69" i="286"/>
  <c r="G70" i="286"/>
  <c r="G51" i="286"/>
  <c r="U23" i="272"/>
  <c r="F23" i="272" s="1"/>
  <c r="P7" i="252"/>
  <c r="AJ18" i="268"/>
  <c r="P7" i="277"/>
  <c r="AJ11" i="246"/>
  <c r="F11" i="246" s="1"/>
  <c r="Z10" i="254"/>
  <c r="U13" i="261"/>
  <c r="AF19" i="272"/>
  <c r="P20" i="272"/>
  <c r="U15" i="262"/>
  <c r="AJ18" i="248"/>
  <c r="F18" i="248" s="1"/>
  <c r="AF19" i="248"/>
  <c r="AJ6" i="252"/>
  <c r="Z16" i="254"/>
  <c r="AJ18" i="246"/>
  <c r="F18" i="246" s="1"/>
  <c r="AJ20" i="248"/>
  <c r="F20" i="248" s="1"/>
  <c r="AF7" i="251"/>
  <c r="AJ7" i="248"/>
  <c r="U11" i="250"/>
  <c r="AJ16" i="250"/>
  <c r="F16" i="250" s="1"/>
  <c r="U17" i="250"/>
  <c r="Z10" i="260"/>
  <c r="AJ10" i="260"/>
  <c r="Z5" i="272"/>
  <c r="P14" i="246"/>
  <c r="P22" i="246"/>
  <c r="AF12" i="251"/>
  <c r="AF10" i="263"/>
  <c r="U25" i="272"/>
  <c r="Z9" i="277"/>
  <c r="Z5" i="246"/>
  <c r="U8" i="246"/>
  <c r="AF8" i="246"/>
  <c r="U17" i="246"/>
  <c r="AF17" i="246"/>
  <c r="Z11" i="250"/>
  <c r="F11" i="250" s="1"/>
  <c r="AJ21" i="251"/>
  <c r="F21" i="251" s="1"/>
  <c r="Z13" i="261"/>
  <c r="F13" i="261" s="1"/>
  <c r="AJ5" i="263"/>
  <c r="Z13" i="268"/>
  <c r="AF5" i="272"/>
  <c r="U7" i="268"/>
  <c r="D61" i="272"/>
  <c r="U7" i="246"/>
  <c r="AF7" i="246"/>
  <c r="AF22" i="246"/>
  <c r="AF4" i="251"/>
  <c r="P4" i="252"/>
  <c r="U18" i="252"/>
  <c r="AF18" i="252"/>
  <c r="AF6" i="254"/>
  <c r="D55" i="254"/>
  <c r="P11" i="262"/>
  <c r="F11" i="262" s="1"/>
  <c r="F18" i="268"/>
  <c r="U7" i="248"/>
  <c r="AJ5" i="251"/>
  <c r="U21" i="251"/>
  <c r="U4" i="261"/>
  <c r="U12" i="261"/>
  <c r="AF15" i="261"/>
  <c r="P19" i="268"/>
  <c r="F19" i="268" s="1"/>
  <c r="AJ20" i="272"/>
  <c r="P6" i="277"/>
  <c r="U4" i="250"/>
  <c r="AF4" i="250"/>
  <c r="AF13" i="250"/>
  <c r="U16" i="250"/>
  <c r="AJ16" i="252"/>
  <c r="F16" i="252" s="1"/>
  <c r="U10" i="260"/>
  <c r="AF5" i="262"/>
  <c r="U8" i="262"/>
  <c r="U6" i="272"/>
  <c r="AF6" i="272"/>
  <c r="U9" i="272"/>
  <c r="F9" i="272" s="1"/>
  <c r="AF27" i="272"/>
  <c r="U4" i="277"/>
  <c r="F4" i="277" s="1"/>
  <c r="U8" i="277"/>
  <c r="F8" i="277" s="1"/>
  <c r="AF8" i="277"/>
  <c r="P9" i="277"/>
  <c r="U12" i="277"/>
  <c r="F12" i="277" s="1"/>
  <c r="U5" i="251"/>
  <c r="P6" i="251"/>
  <c r="AJ19" i="251"/>
  <c r="U11" i="252"/>
  <c r="AF6" i="250"/>
  <c r="P8" i="250"/>
  <c r="Z6" i="251"/>
  <c r="F6" i="251" s="1"/>
  <c r="P18" i="251"/>
  <c r="E56" i="251"/>
  <c r="AF4" i="252"/>
  <c r="U16" i="252"/>
  <c r="AF12" i="260"/>
  <c r="P5" i="262"/>
  <c r="F5" i="262" s="1"/>
  <c r="U7" i="262"/>
  <c r="AF7" i="262"/>
  <c r="P11" i="268"/>
  <c r="F11" i="268" s="1"/>
  <c r="Z21" i="272"/>
  <c r="U7" i="277"/>
  <c r="F7" i="277" s="1"/>
  <c r="P8" i="246"/>
  <c r="AF20" i="248"/>
  <c r="U11" i="263"/>
  <c r="U16" i="263"/>
  <c r="P17" i="268"/>
  <c r="F17" i="268" s="1"/>
  <c r="D55" i="277"/>
  <c r="D66" i="277"/>
  <c r="D69" i="277" s="1"/>
  <c r="AF9" i="277"/>
  <c r="P8" i="277"/>
  <c r="AF7" i="277"/>
  <c r="Z8" i="277"/>
  <c r="AF6" i="277"/>
  <c r="C47" i="277"/>
  <c r="C66" i="277" s="1"/>
  <c r="C67" i="277" s="1"/>
  <c r="G67" i="277" s="1"/>
  <c r="E48" i="277"/>
  <c r="C55" i="272"/>
  <c r="G55" i="272" s="1"/>
  <c r="D48" i="272"/>
  <c r="D66" i="272"/>
  <c r="D69" i="272" s="1"/>
  <c r="P27" i="272"/>
  <c r="U22" i="272"/>
  <c r="AF22" i="272"/>
  <c r="AF21" i="272"/>
  <c r="AF20" i="272"/>
  <c r="P19" i="272"/>
  <c r="F19" i="272" s="1"/>
  <c r="Z18" i="272"/>
  <c r="Z9" i="272"/>
  <c r="F27" i="272"/>
  <c r="F26" i="272"/>
  <c r="Z26" i="272"/>
  <c r="P22" i="272"/>
  <c r="Z22" i="272"/>
  <c r="P21" i="272"/>
  <c r="F21" i="272" s="1"/>
  <c r="U20" i="272"/>
  <c r="F20" i="272" s="1"/>
  <c r="F17" i="272"/>
  <c r="AF16" i="272"/>
  <c r="P16" i="272"/>
  <c r="F16" i="272" s="1"/>
  <c r="Z16" i="272"/>
  <c r="F12" i="272"/>
  <c r="U13" i="272"/>
  <c r="F13" i="272" s="1"/>
  <c r="AF11" i="272"/>
  <c r="P11" i="272"/>
  <c r="AJ11" i="272"/>
  <c r="Z10" i="272"/>
  <c r="P6" i="272"/>
  <c r="F11" i="272"/>
  <c r="F10" i="272"/>
  <c r="P5" i="272"/>
  <c r="E61" i="272"/>
  <c r="C47" i="272"/>
  <c r="C66" i="272" s="1"/>
  <c r="C67" i="272" s="1"/>
  <c r="G67" i="272" s="1"/>
  <c r="D61" i="277"/>
  <c r="E56" i="277"/>
  <c r="E61" i="277"/>
  <c r="C56" i="277"/>
  <c r="G56" i="277" s="1"/>
  <c r="G54" i="277"/>
  <c r="D48" i="277"/>
  <c r="D62" i="277"/>
  <c r="D49" i="272"/>
  <c r="C56" i="272"/>
  <c r="G56" i="272" s="1"/>
  <c r="E49" i="272"/>
  <c r="D56" i="272"/>
  <c r="E56" i="272"/>
  <c r="D55" i="268"/>
  <c r="D66" i="268"/>
  <c r="D69" i="268" s="1"/>
  <c r="AF17" i="268"/>
  <c r="U15" i="268"/>
  <c r="AF11" i="268"/>
  <c r="P8" i="268"/>
  <c r="F8" i="268" s="1"/>
  <c r="AF8" i="268"/>
  <c r="F16" i="268"/>
  <c r="Z18" i="268"/>
  <c r="U17" i="268"/>
  <c r="P14" i="268"/>
  <c r="F14" i="268" s="1"/>
  <c r="AF14" i="268"/>
  <c r="U13" i="268"/>
  <c r="U9" i="268"/>
  <c r="F7" i="268"/>
  <c r="Z8" i="268"/>
  <c r="F12" i="268"/>
  <c r="F15" i="268"/>
  <c r="F10" i="268"/>
  <c r="U4" i="268"/>
  <c r="F4" i="268" s="1"/>
  <c r="F13" i="268"/>
  <c r="E61" i="268"/>
  <c r="C47" i="268"/>
  <c r="C66" i="268" s="1"/>
  <c r="C68" i="268" s="1"/>
  <c r="G68" i="268" s="1"/>
  <c r="E48" i="268"/>
  <c r="D61" i="263"/>
  <c r="C47" i="263"/>
  <c r="C66" i="263" s="1"/>
  <c r="D48" i="263"/>
  <c r="P10" i="263"/>
  <c r="F10" i="263" s="1"/>
  <c r="AF6" i="263"/>
  <c r="Z16" i="263"/>
  <c r="Z11" i="263"/>
  <c r="F16" i="263"/>
  <c r="D57" i="263" s="1"/>
  <c r="D62" i="263" s="1"/>
  <c r="P6" i="263"/>
  <c r="F6" i="263" s="1"/>
  <c r="P5" i="263"/>
  <c r="F5" i="263" s="1"/>
  <c r="Z5" i="263"/>
  <c r="D48" i="262"/>
  <c r="C47" i="262"/>
  <c r="C49" i="262" s="1"/>
  <c r="G49" i="262" s="1"/>
  <c r="D61" i="262"/>
  <c r="P15" i="262"/>
  <c r="F15" i="262" s="1"/>
  <c r="Z13" i="262"/>
  <c r="P7" i="262"/>
  <c r="F7" i="262" s="1"/>
  <c r="Z7" i="262"/>
  <c r="P6" i="262"/>
  <c r="F6" i="262" s="1"/>
  <c r="AF15" i="262"/>
  <c r="F14" i="262"/>
  <c r="U13" i="262"/>
  <c r="AF11" i="262"/>
  <c r="Z8" i="262"/>
  <c r="AF6" i="262"/>
  <c r="D55" i="261"/>
  <c r="D66" i="261"/>
  <c r="D68" i="261" s="1"/>
  <c r="AJ15" i="261"/>
  <c r="U7" i="261"/>
  <c r="P6" i="261"/>
  <c r="F17" i="261"/>
  <c r="Z18" i="261"/>
  <c r="U16" i="261"/>
  <c r="P16" i="261"/>
  <c r="P15" i="261"/>
  <c r="AF14" i="261"/>
  <c r="P14" i="261"/>
  <c r="AJ11" i="261"/>
  <c r="F11" i="261" s="1"/>
  <c r="Z10" i="261"/>
  <c r="F10" i="261" s="1"/>
  <c r="AJ7" i="261"/>
  <c r="AF7" i="261"/>
  <c r="P7" i="261"/>
  <c r="F14" i="261"/>
  <c r="AF6" i="261"/>
  <c r="F8" i="261"/>
  <c r="F9" i="261"/>
  <c r="F16" i="261"/>
  <c r="F18" i="261"/>
  <c r="F12" i="261"/>
  <c r="F19" i="261"/>
  <c r="F5" i="261"/>
  <c r="F6" i="261"/>
  <c r="C47" i="261"/>
  <c r="C66" i="261" s="1"/>
  <c r="G66" i="261" s="1"/>
  <c r="E48" i="261"/>
  <c r="D66" i="260"/>
  <c r="D69" i="260" s="1"/>
  <c r="Z11" i="260"/>
  <c r="U9" i="260"/>
  <c r="AF9" i="260"/>
  <c r="F16" i="260"/>
  <c r="F11" i="260"/>
  <c r="U12" i="260"/>
  <c r="P12" i="260"/>
  <c r="F12" i="260" s="1"/>
  <c r="AJ12" i="260"/>
  <c r="F15" i="260"/>
  <c r="F7" i="260"/>
  <c r="P9" i="260"/>
  <c r="F9" i="260" s="1"/>
  <c r="F6" i="260"/>
  <c r="Z5" i="260"/>
  <c r="U5" i="260"/>
  <c r="F10" i="260"/>
  <c r="F5" i="260"/>
  <c r="F8" i="260"/>
  <c r="C47" i="260"/>
  <c r="C66" i="260" s="1"/>
  <c r="C68" i="260" s="1"/>
  <c r="G68" i="260" s="1"/>
  <c r="D66" i="254"/>
  <c r="D69" i="254" s="1"/>
  <c r="Z18" i="254"/>
  <c r="U16" i="254"/>
  <c r="F16" i="254" s="1"/>
  <c r="AF14" i="254"/>
  <c r="U13" i="254"/>
  <c r="F13" i="254" s="1"/>
  <c r="C57" i="254" s="1"/>
  <c r="U12" i="254"/>
  <c r="F12" i="254" s="1"/>
  <c r="Z9" i="254"/>
  <c r="U9" i="254"/>
  <c r="F9" i="254" s="1"/>
  <c r="P14" i="254"/>
  <c r="U4" i="254"/>
  <c r="F4" i="254" s="1"/>
  <c r="C47" i="254"/>
  <c r="C66" i="254" s="1"/>
  <c r="G66" i="254" s="1"/>
  <c r="E48" i="254"/>
  <c r="D56" i="252"/>
  <c r="AF17" i="252"/>
  <c r="U10" i="252"/>
  <c r="P10" i="252"/>
  <c r="AF7" i="252"/>
  <c r="Z7" i="252"/>
  <c r="F7" i="252" s="1"/>
  <c r="Z4" i="252"/>
  <c r="F4" i="252" s="1"/>
  <c r="Z19" i="252"/>
  <c r="U19" i="252"/>
  <c r="P17" i="252"/>
  <c r="AJ17" i="252"/>
  <c r="F17" i="252" s="1"/>
  <c r="Z11" i="252"/>
  <c r="F11" i="252" s="1"/>
  <c r="AF10" i="252"/>
  <c r="AJ9" i="252"/>
  <c r="AJ8" i="252"/>
  <c r="U8" i="252"/>
  <c r="P6" i="252"/>
  <c r="Z6" i="252"/>
  <c r="F6" i="252" s="1"/>
  <c r="U5" i="252"/>
  <c r="AF5" i="252"/>
  <c r="P5" i="252"/>
  <c r="F10" i="252"/>
  <c r="D56" i="251"/>
  <c r="Z19" i="251"/>
  <c r="F19" i="251" s="1"/>
  <c r="AF18" i="251"/>
  <c r="Z12" i="251"/>
  <c r="F12" i="251" s="1"/>
  <c r="Z11" i="251"/>
  <c r="F11" i="251" s="1"/>
  <c r="AF10" i="251"/>
  <c r="P7" i="251"/>
  <c r="AJ6" i="251"/>
  <c r="AF6" i="251"/>
  <c r="Z7" i="251"/>
  <c r="F7" i="251" s="1"/>
  <c r="F14" i="251"/>
  <c r="U19" i="251"/>
  <c r="F18" i="251"/>
  <c r="U18" i="251"/>
  <c r="AJ13" i="251"/>
  <c r="U13" i="251"/>
  <c r="P12" i="251"/>
  <c r="U11" i="251"/>
  <c r="F8" i="251"/>
  <c r="AJ10" i="251"/>
  <c r="Z10" i="251"/>
  <c r="F10" i="251" s="1"/>
  <c r="U10" i="251"/>
  <c r="P10" i="251"/>
  <c r="F16" i="251"/>
  <c r="F17" i="251"/>
  <c r="P4" i="251"/>
  <c r="F13" i="251"/>
  <c r="Z4" i="251"/>
  <c r="F4" i="251" s="1"/>
  <c r="F9" i="251"/>
  <c r="F15" i="251"/>
  <c r="D61" i="252"/>
  <c r="D61" i="251"/>
  <c r="D61" i="250"/>
  <c r="P13" i="250"/>
  <c r="AF12" i="250"/>
  <c r="P12" i="250"/>
  <c r="Z12" i="250"/>
  <c r="F12" i="250" s="1"/>
  <c r="AF9" i="250"/>
  <c r="P9" i="250"/>
  <c r="Z6" i="250"/>
  <c r="F6" i="250" s="1"/>
  <c r="P4" i="250"/>
  <c r="Z17" i="250"/>
  <c r="AJ17" i="250"/>
  <c r="F17" i="250" s="1"/>
  <c r="Z16" i="250"/>
  <c r="F15" i="250"/>
  <c r="F14" i="250"/>
  <c r="U13" i="250"/>
  <c r="P11" i="250"/>
  <c r="U10" i="250"/>
  <c r="Z10" i="250"/>
  <c r="F10" i="250" s="1"/>
  <c r="AF8" i="250"/>
  <c r="Z8" i="250"/>
  <c r="F8" i="250" s="1"/>
  <c r="P6" i="250"/>
  <c r="F4" i="250"/>
  <c r="F7" i="250"/>
  <c r="F5" i="250"/>
  <c r="F13" i="250"/>
  <c r="E61" i="250"/>
  <c r="D49" i="268"/>
  <c r="C56" i="268"/>
  <c r="G56" i="268" s="1"/>
  <c r="D61" i="268"/>
  <c r="E56" i="268"/>
  <c r="G54" i="268"/>
  <c r="D48" i="268"/>
  <c r="E56" i="262"/>
  <c r="E61" i="262"/>
  <c r="E56" i="263"/>
  <c r="E61" i="263"/>
  <c r="D56" i="262"/>
  <c r="G54" i="262"/>
  <c r="G54" i="263"/>
  <c r="E49" i="263"/>
  <c r="E48" i="262"/>
  <c r="E48" i="263"/>
  <c r="D55" i="263"/>
  <c r="E49" i="262"/>
  <c r="D66" i="262"/>
  <c r="D66" i="263"/>
  <c r="C56" i="262"/>
  <c r="G56" i="262" s="1"/>
  <c r="C56" i="263"/>
  <c r="G56" i="263" s="1"/>
  <c r="D61" i="261"/>
  <c r="E56" i="261"/>
  <c r="E61" i="261"/>
  <c r="G54" i="261"/>
  <c r="C56" i="261"/>
  <c r="G56" i="261" s="1"/>
  <c r="D48" i="261"/>
  <c r="D62" i="261"/>
  <c r="D49" i="260"/>
  <c r="E49" i="260"/>
  <c r="D56" i="260"/>
  <c r="D61" i="260"/>
  <c r="C56" i="260"/>
  <c r="G56" i="260" s="1"/>
  <c r="E56" i="260"/>
  <c r="E61" i="260"/>
  <c r="G54" i="260"/>
  <c r="D48" i="260"/>
  <c r="C55" i="260"/>
  <c r="G55" i="260" s="1"/>
  <c r="D49" i="254"/>
  <c r="C56" i="254"/>
  <c r="G56" i="254" s="1"/>
  <c r="D61" i="254"/>
  <c r="E56" i="254"/>
  <c r="E61" i="254"/>
  <c r="G54" i="254"/>
  <c r="D48" i="254"/>
  <c r="C47" i="251"/>
  <c r="E48" i="251"/>
  <c r="E56" i="252"/>
  <c r="C47" i="252"/>
  <c r="E48" i="252"/>
  <c r="C47" i="250"/>
  <c r="C61" i="250" s="1"/>
  <c r="E48" i="250"/>
  <c r="D56" i="250"/>
  <c r="E61" i="251"/>
  <c r="E56" i="250"/>
  <c r="E49" i="251"/>
  <c r="E61" i="252"/>
  <c r="G54" i="250"/>
  <c r="G54" i="251"/>
  <c r="D48" i="250"/>
  <c r="C55" i="250"/>
  <c r="G55" i="250" s="1"/>
  <c r="D48" i="251"/>
  <c r="C55" i="251"/>
  <c r="G55" i="251" s="1"/>
  <c r="D48" i="252"/>
  <c r="C55" i="252"/>
  <c r="D66" i="250"/>
  <c r="D66" i="251"/>
  <c r="D66" i="252"/>
  <c r="C56" i="250"/>
  <c r="G56" i="250" s="1"/>
  <c r="C56" i="251"/>
  <c r="G56" i="251" s="1"/>
  <c r="C56" i="252"/>
  <c r="D55" i="248"/>
  <c r="D66" i="248"/>
  <c r="D69" i="248" s="1"/>
  <c r="P20" i="248"/>
  <c r="P17" i="248"/>
  <c r="P16" i="248"/>
  <c r="P14" i="248"/>
  <c r="U12" i="248"/>
  <c r="U10" i="248"/>
  <c r="P8" i="248"/>
  <c r="Z21" i="248"/>
  <c r="U20" i="248"/>
  <c r="P19" i="248"/>
  <c r="Z18" i="248"/>
  <c r="AF17" i="248"/>
  <c r="U17" i="248"/>
  <c r="AF16" i="248"/>
  <c r="Z16" i="248"/>
  <c r="AF14" i="248"/>
  <c r="Z13" i="248"/>
  <c r="AJ12" i="248"/>
  <c r="Z10" i="248"/>
  <c r="AJ10" i="248"/>
  <c r="F10" i="248" s="1"/>
  <c r="AF8" i="248"/>
  <c r="Z5" i="248"/>
  <c r="F5" i="248" s="1"/>
  <c r="E61" i="248"/>
  <c r="C47" i="248"/>
  <c r="C66" i="248" s="1"/>
  <c r="G66" i="248" s="1"/>
  <c r="E48" i="248"/>
  <c r="D49" i="248"/>
  <c r="C56" i="248"/>
  <c r="G56" i="248" s="1"/>
  <c r="D61" i="248"/>
  <c r="E56" i="248"/>
  <c r="G54" i="248"/>
  <c r="D48" i="248"/>
  <c r="D55" i="246"/>
  <c r="D66" i="246"/>
  <c r="D67" i="246" s="1"/>
  <c r="Z22" i="246"/>
  <c r="P20" i="246"/>
  <c r="AF11" i="246"/>
  <c r="AJ20" i="246"/>
  <c r="F20" i="246" s="1"/>
  <c r="Z19" i="246"/>
  <c r="Z13" i="246"/>
  <c r="U20" i="246"/>
  <c r="AJ19" i="246"/>
  <c r="F19" i="246" s="1"/>
  <c r="AF19" i="246"/>
  <c r="P19" i="246"/>
  <c r="Z18" i="246"/>
  <c r="U18" i="246"/>
  <c r="P17" i="246"/>
  <c r="Z17" i="246"/>
  <c r="AF15" i="246"/>
  <c r="AF14" i="246"/>
  <c r="U12" i="246"/>
  <c r="AF12" i="246"/>
  <c r="P12" i="246"/>
  <c r="P11" i="246"/>
  <c r="AJ10" i="246"/>
  <c r="F10" i="246" s="1"/>
  <c r="Z8" i="246"/>
  <c r="P7" i="246"/>
  <c r="AJ7" i="246"/>
  <c r="F7" i="246" s="1"/>
  <c r="P6" i="246"/>
  <c r="AF6" i="246"/>
  <c r="U4" i="246"/>
  <c r="E48" i="246"/>
  <c r="C47" i="246"/>
  <c r="C66" i="246" s="1"/>
  <c r="C68" i="246" s="1"/>
  <c r="G68" i="246" s="1"/>
  <c r="D61" i="246"/>
  <c r="C56" i="246"/>
  <c r="G56" i="246" s="1"/>
  <c r="E56" i="246"/>
  <c r="E61" i="246"/>
  <c r="D49" i="246"/>
  <c r="G54" i="246"/>
  <c r="D48" i="246"/>
  <c r="E54" i="245"/>
  <c r="E55" i="245" s="1"/>
  <c r="D54" i="245"/>
  <c r="D56" i="245" s="1"/>
  <c r="C54" i="245"/>
  <c r="C55" i="245" s="1"/>
  <c r="G55" i="245" s="1"/>
  <c r="E47" i="245"/>
  <c r="E48" i="245" s="1"/>
  <c r="D47" i="245"/>
  <c r="D49" i="245" s="1"/>
  <c r="AJ43" i="245"/>
  <c r="AI43" i="245"/>
  <c r="AH43" i="245"/>
  <c r="AG43" i="245"/>
  <c r="AF43" i="245"/>
  <c r="AE43" i="245"/>
  <c r="AD43" i="245"/>
  <c r="AC43" i="245"/>
  <c r="AB43" i="245"/>
  <c r="AA43" i="245"/>
  <c r="Z43" i="245"/>
  <c r="Y43" i="245"/>
  <c r="X43" i="245"/>
  <c r="W43" i="245"/>
  <c r="V43" i="245"/>
  <c r="U43" i="245"/>
  <c r="T43" i="245"/>
  <c r="S43" i="245"/>
  <c r="R43" i="245"/>
  <c r="Q43" i="245"/>
  <c r="P43" i="245"/>
  <c r="O43" i="245"/>
  <c r="N43" i="245"/>
  <c r="M43" i="245"/>
  <c r="L43" i="245"/>
  <c r="K43" i="245"/>
  <c r="F43" i="245"/>
  <c r="AJ42" i="245"/>
  <c r="AI42" i="245"/>
  <c r="AH42" i="245"/>
  <c r="AG42" i="245"/>
  <c r="AF42" i="245"/>
  <c r="AE42" i="245"/>
  <c r="AD42" i="245"/>
  <c r="AC42" i="245"/>
  <c r="AB42" i="245"/>
  <c r="AA42" i="245"/>
  <c r="Z42" i="245"/>
  <c r="Y42" i="245"/>
  <c r="X42" i="245"/>
  <c r="W42" i="245"/>
  <c r="V42" i="245"/>
  <c r="U42" i="245"/>
  <c r="T42" i="245"/>
  <c r="S42" i="245"/>
  <c r="R42" i="245"/>
  <c r="Q42" i="245"/>
  <c r="P42" i="245"/>
  <c r="O42" i="245"/>
  <c r="N42" i="245"/>
  <c r="M42" i="245"/>
  <c r="L42" i="245"/>
  <c r="K42" i="245"/>
  <c r="F42" i="245"/>
  <c r="AJ41" i="245"/>
  <c r="AI41" i="245"/>
  <c r="AH41" i="245"/>
  <c r="AG41" i="245"/>
  <c r="AF41" i="245"/>
  <c r="AE41" i="245"/>
  <c r="AD41" i="245"/>
  <c r="AC41" i="245"/>
  <c r="AB41" i="245"/>
  <c r="AA41" i="245"/>
  <c r="Z41" i="245"/>
  <c r="Y41" i="245"/>
  <c r="X41" i="245"/>
  <c r="W41" i="245"/>
  <c r="V41" i="245"/>
  <c r="U41" i="245"/>
  <c r="T41" i="245"/>
  <c r="S41" i="245"/>
  <c r="R41" i="245"/>
  <c r="Q41" i="245"/>
  <c r="P41" i="245"/>
  <c r="O41" i="245"/>
  <c r="N41" i="245"/>
  <c r="M41" i="245"/>
  <c r="L41" i="245"/>
  <c r="K41" i="245"/>
  <c r="F41" i="245"/>
  <c r="AJ40" i="245"/>
  <c r="AI40" i="245"/>
  <c r="AH40" i="245"/>
  <c r="AG40" i="245"/>
  <c r="AF40" i="245"/>
  <c r="AE40" i="245"/>
  <c r="AD40" i="245"/>
  <c r="AC40" i="245"/>
  <c r="AB40" i="245"/>
  <c r="AA40" i="245"/>
  <c r="Z40" i="245"/>
  <c r="Y40" i="245"/>
  <c r="X40" i="245"/>
  <c r="W40" i="245"/>
  <c r="V40" i="245"/>
  <c r="U40" i="245"/>
  <c r="T40" i="245"/>
  <c r="S40" i="245"/>
  <c r="R40" i="245"/>
  <c r="Q40" i="245"/>
  <c r="P40" i="245"/>
  <c r="O40" i="245"/>
  <c r="N40" i="245"/>
  <c r="M40" i="245"/>
  <c r="L40" i="245"/>
  <c r="K40" i="245"/>
  <c r="F40" i="245"/>
  <c r="AJ39" i="245"/>
  <c r="AI39" i="245"/>
  <c r="AH39" i="245"/>
  <c r="AG39" i="245"/>
  <c r="AF39" i="245"/>
  <c r="AE39" i="245"/>
  <c r="AD39" i="245"/>
  <c r="AC39" i="245"/>
  <c r="AB39" i="245"/>
  <c r="AA39" i="245"/>
  <c r="Z39" i="245"/>
  <c r="Y39" i="245"/>
  <c r="X39" i="245"/>
  <c r="W39" i="245"/>
  <c r="V39" i="245"/>
  <c r="U39" i="245"/>
  <c r="T39" i="245"/>
  <c r="S39" i="245"/>
  <c r="R39" i="245"/>
  <c r="Q39" i="245"/>
  <c r="P39" i="245"/>
  <c r="O39" i="245"/>
  <c r="N39" i="245"/>
  <c r="M39" i="245"/>
  <c r="L39" i="245"/>
  <c r="K39" i="245"/>
  <c r="F39" i="245"/>
  <c r="AJ38" i="245"/>
  <c r="AI38" i="245"/>
  <c r="AH38" i="245"/>
  <c r="AG38" i="245"/>
  <c r="AF38" i="245"/>
  <c r="AE38" i="245"/>
  <c r="AD38" i="245"/>
  <c r="AC38" i="245"/>
  <c r="AB38" i="245"/>
  <c r="AA38" i="245"/>
  <c r="Z38" i="245"/>
  <c r="Y38" i="245"/>
  <c r="X38" i="245"/>
  <c r="W38" i="245"/>
  <c r="V38" i="245"/>
  <c r="U38" i="245"/>
  <c r="T38" i="245"/>
  <c r="S38" i="245"/>
  <c r="R38" i="245"/>
  <c r="Q38" i="245"/>
  <c r="P38" i="245"/>
  <c r="O38" i="245"/>
  <c r="N38" i="245"/>
  <c r="M38" i="245"/>
  <c r="L38" i="245"/>
  <c r="K38" i="245"/>
  <c r="F38" i="245"/>
  <c r="AJ37" i="245"/>
  <c r="AI37" i="245"/>
  <c r="AH37" i="245"/>
  <c r="AG37" i="245"/>
  <c r="AF37" i="245"/>
  <c r="AE37" i="245"/>
  <c r="AD37" i="245"/>
  <c r="AC37" i="245"/>
  <c r="AB37" i="245"/>
  <c r="AA37" i="245"/>
  <c r="Z37" i="245"/>
  <c r="Y37" i="245"/>
  <c r="X37" i="245"/>
  <c r="W37" i="245"/>
  <c r="V37" i="245"/>
  <c r="U37" i="245"/>
  <c r="T37" i="245"/>
  <c r="S37" i="245"/>
  <c r="R37" i="245"/>
  <c r="Q37" i="245"/>
  <c r="P37" i="245"/>
  <c r="O37" i="245"/>
  <c r="N37" i="245"/>
  <c r="M37" i="245"/>
  <c r="L37" i="245"/>
  <c r="K37" i="245"/>
  <c r="F37" i="245"/>
  <c r="AJ36" i="245"/>
  <c r="AI36" i="245"/>
  <c r="AH36" i="245"/>
  <c r="AG36" i="245"/>
  <c r="AF36" i="245"/>
  <c r="AE36" i="245"/>
  <c r="AD36" i="245"/>
  <c r="AC36" i="245"/>
  <c r="AB36" i="245"/>
  <c r="AA36" i="245"/>
  <c r="Z36" i="245"/>
  <c r="Y36" i="245"/>
  <c r="X36" i="245"/>
  <c r="W36" i="245"/>
  <c r="V36" i="245"/>
  <c r="U36" i="245"/>
  <c r="T36" i="245"/>
  <c r="S36" i="245"/>
  <c r="R36" i="245"/>
  <c r="Q36" i="245"/>
  <c r="P36" i="245"/>
  <c r="O36" i="245"/>
  <c r="N36" i="245"/>
  <c r="M36" i="245"/>
  <c r="L36" i="245"/>
  <c r="K36" i="245"/>
  <c r="F36" i="245"/>
  <c r="AJ35" i="245"/>
  <c r="AI35" i="245"/>
  <c r="AH35" i="245"/>
  <c r="AG35" i="245"/>
  <c r="AF35" i="245"/>
  <c r="AE35" i="245"/>
  <c r="AD35" i="245"/>
  <c r="AC35" i="245"/>
  <c r="AB35" i="245"/>
  <c r="AA35" i="245"/>
  <c r="Z35" i="245"/>
  <c r="Y35" i="245"/>
  <c r="X35" i="245"/>
  <c r="W35" i="245"/>
  <c r="V35" i="245"/>
  <c r="U35" i="245"/>
  <c r="T35" i="245"/>
  <c r="S35" i="245"/>
  <c r="R35" i="245"/>
  <c r="Q35" i="245"/>
  <c r="P35" i="245"/>
  <c r="O35" i="245"/>
  <c r="N35" i="245"/>
  <c r="M35" i="245"/>
  <c r="L35" i="245"/>
  <c r="K35" i="245"/>
  <c r="F35" i="245"/>
  <c r="AJ34" i="245"/>
  <c r="AI34" i="245"/>
  <c r="AH34" i="245"/>
  <c r="AG34" i="245"/>
  <c r="AF34" i="245"/>
  <c r="AE34" i="245"/>
  <c r="AD34" i="245"/>
  <c r="AC34" i="245"/>
  <c r="AB34" i="245"/>
  <c r="AA34" i="245"/>
  <c r="Z34" i="245"/>
  <c r="Y34" i="245"/>
  <c r="X34" i="245"/>
  <c r="W34" i="245"/>
  <c r="V34" i="245"/>
  <c r="U34" i="245"/>
  <c r="T34" i="245"/>
  <c r="S34" i="245"/>
  <c r="R34" i="245"/>
  <c r="Q34" i="245"/>
  <c r="P34" i="245"/>
  <c r="O34" i="245"/>
  <c r="N34" i="245"/>
  <c r="M34" i="245"/>
  <c r="L34" i="245"/>
  <c r="K34" i="245"/>
  <c r="F34" i="245"/>
  <c r="AJ33" i="245"/>
  <c r="AI33" i="245"/>
  <c r="AH33" i="245"/>
  <c r="AG33" i="245"/>
  <c r="AF33" i="245"/>
  <c r="AE33" i="245"/>
  <c r="AD33" i="245"/>
  <c r="AC33" i="245"/>
  <c r="AB33" i="245"/>
  <c r="AA33" i="245"/>
  <c r="Z33" i="245"/>
  <c r="Y33" i="245"/>
  <c r="X33" i="245"/>
  <c r="W33" i="245"/>
  <c r="V33" i="245"/>
  <c r="U33" i="245"/>
  <c r="T33" i="245"/>
  <c r="S33" i="245"/>
  <c r="R33" i="245"/>
  <c r="Q33" i="245"/>
  <c r="P33" i="245"/>
  <c r="O33" i="245"/>
  <c r="N33" i="245"/>
  <c r="M33" i="245"/>
  <c r="L33" i="245"/>
  <c r="K33" i="245"/>
  <c r="F33" i="245"/>
  <c r="AJ32" i="245"/>
  <c r="AI32" i="245"/>
  <c r="AH32" i="245"/>
  <c r="AG32" i="245"/>
  <c r="AF32" i="245"/>
  <c r="AE32" i="245"/>
  <c r="AD32" i="245"/>
  <c r="AC32" i="245"/>
  <c r="AB32" i="245"/>
  <c r="AA32" i="245"/>
  <c r="Z32" i="245"/>
  <c r="Y32" i="245"/>
  <c r="X32" i="245"/>
  <c r="W32" i="245"/>
  <c r="V32" i="245"/>
  <c r="U32" i="245"/>
  <c r="T32" i="245"/>
  <c r="S32" i="245"/>
  <c r="R32" i="245"/>
  <c r="Q32" i="245"/>
  <c r="P32" i="245"/>
  <c r="O32" i="245"/>
  <c r="N32" i="245"/>
  <c r="M32" i="245"/>
  <c r="L32" i="245"/>
  <c r="K32" i="245"/>
  <c r="F32" i="245"/>
  <c r="AJ31" i="245"/>
  <c r="AI31" i="245"/>
  <c r="AH31" i="245"/>
  <c r="AG31" i="245"/>
  <c r="AF31" i="245"/>
  <c r="AE31" i="245"/>
  <c r="AD31" i="245"/>
  <c r="AC31" i="245"/>
  <c r="AB31" i="245"/>
  <c r="AA31" i="245"/>
  <c r="Z31" i="245"/>
  <c r="Y31" i="245"/>
  <c r="X31" i="245"/>
  <c r="W31" i="245"/>
  <c r="V31" i="245"/>
  <c r="U31" i="245"/>
  <c r="T31" i="245"/>
  <c r="S31" i="245"/>
  <c r="R31" i="245"/>
  <c r="Q31" i="245"/>
  <c r="P31" i="245"/>
  <c r="O31" i="245"/>
  <c r="N31" i="245"/>
  <c r="M31" i="245"/>
  <c r="L31" i="245"/>
  <c r="K31" i="245"/>
  <c r="F31" i="245"/>
  <c r="AJ30" i="245"/>
  <c r="AI30" i="245"/>
  <c r="AH30" i="245"/>
  <c r="AG30" i="245"/>
  <c r="AF30" i="245"/>
  <c r="AE30" i="245"/>
  <c r="AD30" i="245"/>
  <c r="AC30" i="245"/>
  <c r="AB30" i="245"/>
  <c r="AA30" i="245"/>
  <c r="Z30" i="245"/>
  <c r="Y30" i="245"/>
  <c r="X30" i="245"/>
  <c r="W30" i="245"/>
  <c r="V30" i="245"/>
  <c r="U30" i="245"/>
  <c r="T30" i="245"/>
  <c r="S30" i="245"/>
  <c r="R30" i="245"/>
  <c r="Q30" i="245"/>
  <c r="P30" i="245"/>
  <c r="O30" i="245"/>
  <c r="N30" i="245"/>
  <c r="M30" i="245"/>
  <c r="L30" i="245"/>
  <c r="K30" i="245"/>
  <c r="F30" i="245"/>
  <c r="AJ29" i="245"/>
  <c r="AI29" i="245"/>
  <c r="AH29" i="245"/>
  <c r="AG29" i="245"/>
  <c r="AF29" i="245"/>
  <c r="AE29" i="245"/>
  <c r="AD29" i="245"/>
  <c r="AC29" i="245"/>
  <c r="AB29" i="245"/>
  <c r="AA29" i="245"/>
  <c r="Z29" i="245"/>
  <c r="Y29" i="245"/>
  <c r="X29" i="245"/>
  <c r="W29" i="245"/>
  <c r="V29" i="245"/>
  <c r="U29" i="245"/>
  <c r="T29" i="245"/>
  <c r="S29" i="245"/>
  <c r="R29" i="245"/>
  <c r="Q29" i="245"/>
  <c r="P29" i="245"/>
  <c r="O29" i="245"/>
  <c r="N29" i="245"/>
  <c r="M29" i="245"/>
  <c r="L29" i="245"/>
  <c r="K29" i="245"/>
  <c r="F29" i="245"/>
  <c r="AJ28" i="245"/>
  <c r="AI28" i="245"/>
  <c r="AH28" i="245"/>
  <c r="AG28" i="245"/>
  <c r="AF28" i="245"/>
  <c r="AE28" i="245"/>
  <c r="AD28" i="245"/>
  <c r="AC28" i="245"/>
  <c r="AB28" i="245"/>
  <c r="AA28" i="245"/>
  <c r="Z28" i="245"/>
  <c r="Y28" i="245"/>
  <c r="X28" i="245"/>
  <c r="W28" i="245"/>
  <c r="V28" i="245"/>
  <c r="U28" i="245"/>
  <c r="T28" i="245"/>
  <c r="S28" i="245"/>
  <c r="R28" i="245"/>
  <c r="Q28" i="245"/>
  <c r="P28" i="245"/>
  <c r="O28" i="245"/>
  <c r="N28" i="245"/>
  <c r="M28" i="245"/>
  <c r="L28" i="245"/>
  <c r="K28" i="245"/>
  <c r="F28" i="245"/>
  <c r="AJ27" i="245"/>
  <c r="AI27" i="245"/>
  <c r="AH27" i="245"/>
  <c r="AG27" i="245"/>
  <c r="AF27" i="245"/>
  <c r="AE27" i="245"/>
  <c r="AD27" i="245"/>
  <c r="AC27" i="245"/>
  <c r="AB27" i="245"/>
  <c r="AA27" i="245"/>
  <c r="Z27" i="245"/>
  <c r="Y27" i="245"/>
  <c r="X27" i="245"/>
  <c r="W27" i="245"/>
  <c r="V27" i="245"/>
  <c r="U27" i="245"/>
  <c r="T27" i="245"/>
  <c r="S27" i="245"/>
  <c r="R27" i="245"/>
  <c r="Q27" i="245"/>
  <c r="P27" i="245"/>
  <c r="O27" i="245"/>
  <c r="N27" i="245"/>
  <c r="M27" i="245"/>
  <c r="L27" i="245"/>
  <c r="K27" i="245"/>
  <c r="F27" i="245"/>
  <c r="AJ26" i="245"/>
  <c r="AI26" i="245"/>
  <c r="AH26" i="245"/>
  <c r="AG26" i="245"/>
  <c r="AF26" i="245"/>
  <c r="AE26" i="245"/>
  <c r="AD26" i="245"/>
  <c r="AC26" i="245"/>
  <c r="AB26" i="245"/>
  <c r="AA26" i="245"/>
  <c r="Z26" i="245"/>
  <c r="Y26" i="245"/>
  <c r="X26" i="245"/>
  <c r="W26" i="245"/>
  <c r="V26" i="245"/>
  <c r="U26" i="245"/>
  <c r="T26" i="245"/>
  <c r="S26" i="245"/>
  <c r="R26" i="245"/>
  <c r="Q26" i="245"/>
  <c r="P26" i="245"/>
  <c r="O26" i="245"/>
  <c r="N26" i="245"/>
  <c r="M26" i="245"/>
  <c r="L26" i="245"/>
  <c r="K26" i="245"/>
  <c r="F26" i="245"/>
  <c r="AJ25" i="245"/>
  <c r="AI25" i="245"/>
  <c r="AH25" i="245"/>
  <c r="AG25" i="245"/>
  <c r="AF25" i="245"/>
  <c r="AE25" i="245"/>
  <c r="AD25" i="245"/>
  <c r="AC25" i="245"/>
  <c r="AB25" i="245"/>
  <c r="AA25" i="245"/>
  <c r="Z25" i="245"/>
  <c r="Y25" i="245"/>
  <c r="X25" i="245"/>
  <c r="W25" i="245"/>
  <c r="V25" i="245"/>
  <c r="U25" i="245"/>
  <c r="T25" i="245"/>
  <c r="S25" i="245"/>
  <c r="R25" i="245"/>
  <c r="Q25" i="245"/>
  <c r="P25" i="245"/>
  <c r="O25" i="245"/>
  <c r="N25" i="245"/>
  <c r="M25" i="245"/>
  <c r="L25" i="245"/>
  <c r="K25" i="245"/>
  <c r="F25" i="245"/>
  <c r="AJ24" i="245"/>
  <c r="AI24" i="245"/>
  <c r="AH24" i="245"/>
  <c r="AG24" i="245"/>
  <c r="AF24" i="245"/>
  <c r="AE24" i="245"/>
  <c r="AD24" i="245"/>
  <c r="AC24" i="245"/>
  <c r="AB24" i="245"/>
  <c r="AA24" i="245"/>
  <c r="Z24" i="245"/>
  <c r="Y24" i="245"/>
  <c r="X24" i="245"/>
  <c r="W24" i="245"/>
  <c r="V24" i="245"/>
  <c r="U24" i="245"/>
  <c r="T24" i="245"/>
  <c r="S24" i="245"/>
  <c r="R24" i="245"/>
  <c r="Q24" i="245"/>
  <c r="P24" i="245"/>
  <c r="O24" i="245"/>
  <c r="N24" i="245"/>
  <c r="M24" i="245"/>
  <c r="L24" i="245"/>
  <c r="K24" i="245"/>
  <c r="F24" i="245"/>
  <c r="AJ23" i="245"/>
  <c r="AI23" i="245"/>
  <c r="AH23" i="245"/>
  <c r="AG23" i="245"/>
  <c r="AF23" i="245"/>
  <c r="AE23" i="245"/>
  <c r="AD23" i="245"/>
  <c r="AC23" i="245"/>
  <c r="AB23" i="245"/>
  <c r="AA23" i="245"/>
  <c r="Z23" i="245"/>
  <c r="Y23" i="245"/>
  <c r="X23" i="245"/>
  <c r="W23" i="245"/>
  <c r="V23" i="245"/>
  <c r="U23" i="245"/>
  <c r="T23" i="245"/>
  <c r="S23" i="245"/>
  <c r="R23" i="245"/>
  <c r="Q23" i="245"/>
  <c r="P23" i="245"/>
  <c r="O23" i="245"/>
  <c r="N23" i="245"/>
  <c r="M23" i="245"/>
  <c r="L23" i="245"/>
  <c r="K23" i="245"/>
  <c r="F23" i="245"/>
  <c r="AJ22" i="245"/>
  <c r="AI22" i="245"/>
  <c r="AH22" i="245"/>
  <c r="AG22" i="245"/>
  <c r="AF22" i="245"/>
  <c r="AE22" i="245"/>
  <c r="AD22" i="245"/>
  <c r="AC22" i="245"/>
  <c r="AB22" i="245"/>
  <c r="AA22" i="245"/>
  <c r="Z22" i="245"/>
  <c r="Y22" i="245"/>
  <c r="X22" i="245"/>
  <c r="W22" i="245"/>
  <c r="V22" i="245"/>
  <c r="U22" i="245"/>
  <c r="T22" i="245"/>
  <c r="S22" i="245"/>
  <c r="R22" i="245"/>
  <c r="Q22" i="245"/>
  <c r="P22" i="245"/>
  <c r="O22" i="245"/>
  <c r="N22" i="245"/>
  <c r="M22" i="245"/>
  <c r="L22" i="245"/>
  <c r="K22" i="245"/>
  <c r="F22" i="245"/>
  <c r="AJ21" i="245"/>
  <c r="AI21" i="245"/>
  <c r="AH21" i="245"/>
  <c r="AG21" i="245"/>
  <c r="AF21" i="245"/>
  <c r="AE21" i="245"/>
  <c r="AD21" i="245"/>
  <c r="AC21" i="245"/>
  <c r="AB21" i="245"/>
  <c r="AA21" i="245"/>
  <c r="Z21" i="245"/>
  <c r="Y21" i="245"/>
  <c r="X21" i="245"/>
  <c r="W21" i="245"/>
  <c r="V21" i="245"/>
  <c r="U21" i="245"/>
  <c r="T21" i="245"/>
  <c r="S21" i="245"/>
  <c r="R21" i="245"/>
  <c r="Q21" i="245"/>
  <c r="P21" i="245"/>
  <c r="O21" i="245"/>
  <c r="N21" i="245"/>
  <c r="M21" i="245"/>
  <c r="L21" i="245"/>
  <c r="K21" i="245"/>
  <c r="F21" i="245"/>
  <c r="AI20" i="245"/>
  <c r="AH20" i="245"/>
  <c r="AJ20" i="245" s="1"/>
  <c r="F20" i="245" s="1"/>
  <c r="AG20" i="245"/>
  <c r="AE20" i="245"/>
  <c r="AD20" i="245"/>
  <c r="AC20" i="245"/>
  <c r="AB20" i="245"/>
  <c r="AF20" i="245" s="1"/>
  <c r="AA20" i="245"/>
  <c r="Z20" i="245"/>
  <c r="Y20" i="245"/>
  <c r="X20" i="245"/>
  <c r="W20" i="245"/>
  <c r="V20" i="245"/>
  <c r="T20" i="245"/>
  <c r="S20" i="245"/>
  <c r="R20" i="245"/>
  <c r="U20" i="245" s="1"/>
  <c r="Q20" i="245"/>
  <c r="O20" i="245"/>
  <c r="N20" i="245"/>
  <c r="M20" i="245"/>
  <c r="L20" i="245"/>
  <c r="P20" i="245" s="1"/>
  <c r="K20" i="245"/>
  <c r="AI19" i="245"/>
  <c r="AH19" i="245"/>
  <c r="AG19" i="245"/>
  <c r="AJ19" i="245" s="1"/>
  <c r="F19" i="245" s="1"/>
  <c r="AE19" i="245"/>
  <c r="AD19" i="245"/>
  <c r="AC19" i="245"/>
  <c r="AB19" i="245"/>
  <c r="AA19" i="245"/>
  <c r="AF19" i="245" s="1"/>
  <c r="Y19" i="245"/>
  <c r="X19" i="245"/>
  <c r="W19" i="245"/>
  <c r="V19" i="245"/>
  <c r="Z19" i="245" s="1"/>
  <c r="U19" i="245"/>
  <c r="T19" i="245"/>
  <c r="S19" i="245"/>
  <c r="R19" i="245"/>
  <c r="Q19" i="245"/>
  <c r="O19" i="245"/>
  <c r="N19" i="245"/>
  <c r="M19" i="245"/>
  <c r="L19" i="245"/>
  <c r="K19" i="245"/>
  <c r="P19" i="245" s="1"/>
  <c r="AI18" i="245"/>
  <c r="AH18" i="245"/>
  <c r="AG18" i="245"/>
  <c r="AJ18" i="245" s="1"/>
  <c r="F18" i="245" s="1"/>
  <c r="AF18" i="245"/>
  <c r="AE18" i="245"/>
  <c r="AD18" i="245"/>
  <c r="AC18" i="245"/>
  <c r="AB18" i="245"/>
  <c r="AA18" i="245"/>
  <c r="Z18" i="245"/>
  <c r="Y18" i="245"/>
  <c r="X18" i="245"/>
  <c r="W18" i="245"/>
  <c r="V18" i="245"/>
  <c r="T18" i="245"/>
  <c r="S18" i="245"/>
  <c r="R18" i="245"/>
  <c r="Q18" i="245"/>
  <c r="U18" i="245" s="1"/>
  <c r="P18" i="245"/>
  <c r="O18" i="245"/>
  <c r="N18" i="245"/>
  <c r="M18" i="245"/>
  <c r="L18" i="245"/>
  <c r="K18" i="245"/>
  <c r="AI17" i="245"/>
  <c r="AH17" i="245"/>
  <c r="AJ17" i="245" s="1"/>
  <c r="F17" i="245" s="1"/>
  <c r="AG17" i="245"/>
  <c r="AE17" i="245"/>
  <c r="AD17" i="245"/>
  <c r="AC17" i="245"/>
  <c r="AB17" i="245"/>
  <c r="AF17" i="245" s="1"/>
  <c r="AA17" i="245"/>
  <c r="Y17" i="245"/>
  <c r="X17" i="245"/>
  <c r="W17" i="245"/>
  <c r="Z17" i="245" s="1"/>
  <c r="V17" i="245"/>
  <c r="T17" i="245"/>
  <c r="S17" i="245"/>
  <c r="R17" i="245"/>
  <c r="U17" i="245" s="1"/>
  <c r="Q17" i="245"/>
  <c r="O17" i="245"/>
  <c r="N17" i="245"/>
  <c r="M17" i="245"/>
  <c r="L17" i="245"/>
  <c r="P17" i="245" s="1"/>
  <c r="K17" i="245"/>
  <c r="AJ16" i="245"/>
  <c r="F16" i="245" s="1"/>
  <c r="AI16" i="245"/>
  <c r="AH16" i="245"/>
  <c r="AG16" i="245"/>
  <c r="AF16" i="245"/>
  <c r="AE16" i="245"/>
  <c r="AD16" i="245"/>
  <c r="AC16" i="245"/>
  <c r="AB16" i="245"/>
  <c r="AA16" i="245"/>
  <c r="Y16" i="245"/>
  <c r="X16" i="245"/>
  <c r="W16" i="245"/>
  <c r="Z16" i="245" s="1"/>
  <c r="V16" i="245"/>
  <c r="T16" i="245"/>
  <c r="S16" i="245"/>
  <c r="R16" i="245"/>
  <c r="U16" i="245" s="1"/>
  <c r="Q16" i="245"/>
  <c r="O16" i="245"/>
  <c r="N16" i="245"/>
  <c r="M16" i="245"/>
  <c r="L16" i="245"/>
  <c r="P16" i="245" s="1"/>
  <c r="K16" i="245"/>
  <c r="AI15" i="245"/>
  <c r="AH15" i="245"/>
  <c r="AG15" i="245"/>
  <c r="AJ15" i="245" s="1"/>
  <c r="F15" i="245" s="1"/>
  <c r="AE15" i="245"/>
  <c r="AD15" i="245"/>
  <c r="AC15" i="245"/>
  <c r="AB15" i="245"/>
  <c r="AA15" i="245"/>
  <c r="AF15" i="245" s="1"/>
  <c r="Y15" i="245"/>
  <c r="X15" i="245"/>
  <c r="W15" i="245"/>
  <c r="V15" i="245"/>
  <c r="Z15" i="245" s="1"/>
  <c r="T15" i="245"/>
  <c r="S15" i="245"/>
  <c r="R15" i="245"/>
  <c r="Q15" i="245"/>
  <c r="O15" i="245"/>
  <c r="N15" i="245"/>
  <c r="M15" i="245"/>
  <c r="L15" i="245"/>
  <c r="K15" i="245"/>
  <c r="AI14" i="245"/>
  <c r="AH14" i="245"/>
  <c r="AG14" i="245"/>
  <c r="AE14" i="245"/>
  <c r="AD14" i="245"/>
  <c r="AC14" i="245"/>
  <c r="AB14" i="245"/>
  <c r="AF14" i="245" s="1"/>
  <c r="AA14" i="245"/>
  <c r="Y14" i="245"/>
  <c r="X14" i="245"/>
  <c r="W14" i="245"/>
  <c r="V14" i="245"/>
  <c r="T14" i="245"/>
  <c r="S14" i="245"/>
  <c r="R14" i="245"/>
  <c r="U14" i="245" s="1"/>
  <c r="Q14" i="245"/>
  <c r="O14" i="245"/>
  <c r="P14" i="245" s="1"/>
  <c r="N14" i="245"/>
  <c r="M14" i="245"/>
  <c r="L14" i="245"/>
  <c r="K14" i="245"/>
  <c r="AJ13" i="245"/>
  <c r="AI13" i="245"/>
  <c r="AH13" i="245"/>
  <c r="AG13" i="245"/>
  <c r="AE13" i="245"/>
  <c r="AD13" i="245"/>
  <c r="AC13" i="245"/>
  <c r="AB13" i="245"/>
  <c r="AF13" i="245" s="1"/>
  <c r="AA13" i="245"/>
  <c r="Y13" i="245"/>
  <c r="X13" i="245"/>
  <c r="W13" i="245"/>
  <c r="Z13" i="245" s="1"/>
  <c r="V13" i="245"/>
  <c r="T13" i="245"/>
  <c r="S13" i="245"/>
  <c r="R13" i="245"/>
  <c r="U13" i="245" s="1"/>
  <c r="Q13" i="245"/>
  <c r="O13" i="245"/>
  <c r="N13" i="245"/>
  <c r="M13" i="245"/>
  <c r="L13" i="245"/>
  <c r="P13" i="245" s="1"/>
  <c r="K13" i="245"/>
  <c r="AI12" i="245"/>
  <c r="AH12" i="245"/>
  <c r="AJ12" i="245" s="1"/>
  <c r="AG12" i="245"/>
  <c r="AE12" i="245"/>
  <c r="AD12" i="245"/>
  <c r="AC12" i="245"/>
  <c r="AB12" i="245"/>
  <c r="AF12" i="245" s="1"/>
  <c r="AA12" i="245"/>
  <c r="Y12" i="245"/>
  <c r="X12" i="245"/>
  <c r="W12" i="245"/>
  <c r="Z12" i="245" s="1"/>
  <c r="V12" i="245"/>
  <c r="T12" i="245"/>
  <c r="S12" i="245"/>
  <c r="R12" i="245"/>
  <c r="Q12" i="245"/>
  <c r="O12" i="245"/>
  <c r="N12" i="245"/>
  <c r="M12" i="245"/>
  <c r="L12" i="245"/>
  <c r="P12" i="245" s="1"/>
  <c r="K12" i="245"/>
  <c r="AI11" i="245"/>
  <c r="AH11" i="245"/>
  <c r="AG11" i="245"/>
  <c r="AE11" i="245"/>
  <c r="AD11" i="245"/>
  <c r="AC11" i="245"/>
  <c r="AB11" i="245"/>
  <c r="AA11" i="245"/>
  <c r="Y11" i="245"/>
  <c r="X11" i="245"/>
  <c r="W11" i="245"/>
  <c r="V11" i="245"/>
  <c r="T11" i="245"/>
  <c r="S11" i="245"/>
  <c r="R11" i="245"/>
  <c r="Q11" i="245"/>
  <c r="O11" i="245"/>
  <c r="N11" i="245"/>
  <c r="M11" i="245"/>
  <c r="L11" i="245"/>
  <c r="K11" i="245"/>
  <c r="AI10" i="245"/>
  <c r="AH10" i="245"/>
  <c r="AJ10" i="245" s="1"/>
  <c r="AG10" i="245"/>
  <c r="AE10" i="245"/>
  <c r="AD10" i="245"/>
  <c r="AC10" i="245"/>
  <c r="AF10" i="245" s="1"/>
  <c r="AB10" i="245"/>
  <c r="AA10" i="245"/>
  <c r="Y10" i="245"/>
  <c r="X10" i="245"/>
  <c r="W10" i="245"/>
  <c r="V10" i="245"/>
  <c r="T10" i="245"/>
  <c r="S10" i="245"/>
  <c r="U10" i="245" s="1"/>
  <c r="R10" i="245"/>
  <c r="Q10" i="245"/>
  <c r="O10" i="245"/>
  <c r="N10" i="245"/>
  <c r="M10" i="245"/>
  <c r="L10" i="245"/>
  <c r="K10" i="245"/>
  <c r="AI9" i="245"/>
  <c r="AH9" i="245"/>
  <c r="AJ9" i="245" s="1"/>
  <c r="AG9" i="245"/>
  <c r="AE9" i="245"/>
  <c r="AD9" i="245"/>
  <c r="AC9" i="245"/>
  <c r="AB9" i="245"/>
  <c r="AA9" i="245"/>
  <c r="Y9" i="245"/>
  <c r="X9" i="245"/>
  <c r="W9" i="245"/>
  <c r="V9" i="245"/>
  <c r="T9" i="245"/>
  <c r="S9" i="245"/>
  <c r="U9" i="245" s="1"/>
  <c r="R9" i="245"/>
  <c r="Q9" i="245"/>
  <c r="O9" i="245"/>
  <c r="N9" i="245"/>
  <c r="M9" i="245"/>
  <c r="L9" i="245"/>
  <c r="K9" i="245"/>
  <c r="AI8" i="245"/>
  <c r="AH8" i="245"/>
  <c r="AJ8" i="245" s="1"/>
  <c r="AG8" i="245"/>
  <c r="AE8" i="245"/>
  <c r="AD8" i="245"/>
  <c r="AC8" i="245"/>
  <c r="AF8" i="245" s="1"/>
  <c r="AB8" i="245"/>
  <c r="AA8" i="245"/>
  <c r="Y8" i="245"/>
  <c r="X8" i="245"/>
  <c r="W8" i="245"/>
  <c r="V8" i="245"/>
  <c r="T8" i="245"/>
  <c r="S8" i="245"/>
  <c r="R8" i="245"/>
  <c r="Q8" i="245"/>
  <c r="O8" i="245"/>
  <c r="N8" i="245"/>
  <c r="M8" i="245"/>
  <c r="P8" i="245" s="1"/>
  <c r="L8" i="245"/>
  <c r="K8" i="245"/>
  <c r="AI7" i="245"/>
  <c r="AH7" i="245"/>
  <c r="AJ7" i="245" s="1"/>
  <c r="AG7" i="245"/>
  <c r="AE7" i="245"/>
  <c r="AD7" i="245"/>
  <c r="AC7" i="245"/>
  <c r="AB7" i="245"/>
  <c r="AA7" i="245"/>
  <c r="Y7" i="245"/>
  <c r="X7" i="245"/>
  <c r="Z7" i="245" s="1"/>
  <c r="F7" i="245" s="1"/>
  <c r="W7" i="245"/>
  <c r="V7" i="245"/>
  <c r="T7" i="245"/>
  <c r="S7" i="245"/>
  <c r="R7" i="245"/>
  <c r="Q7" i="245"/>
  <c r="O7" i="245"/>
  <c r="N7" i="245"/>
  <c r="M7" i="245"/>
  <c r="L7" i="245"/>
  <c r="K7" i="245"/>
  <c r="AI6" i="245"/>
  <c r="AH6" i="245"/>
  <c r="AJ6" i="245" s="1"/>
  <c r="AG6" i="245"/>
  <c r="AE6" i="245"/>
  <c r="AD6" i="245"/>
  <c r="AC6" i="245"/>
  <c r="AB6" i="245"/>
  <c r="AA6" i="245"/>
  <c r="Y6" i="245"/>
  <c r="X6" i="245"/>
  <c r="Z6" i="245" s="1"/>
  <c r="F6" i="245" s="1"/>
  <c r="W6" i="245"/>
  <c r="V6" i="245"/>
  <c r="T6" i="245"/>
  <c r="S6" i="245"/>
  <c r="U6" i="245" s="1"/>
  <c r="R6" i="245"/>
  <c r="Q6" i="245"/>
  <c r="O6" i="245"/>
  <c r="N6" i="245"/>
  <c r="M6" i="245"/>
  <c r="L6" i="245"/>
  <c r="K6" i="245"/>
  <c r="AI5" i="245"/>
  <c r="AH5" i="245"/>
  <c r="AJ5" i="245" s="1"/>
  <c r="AG5" i="245"/>
  <c r="AE5" i="245"/>
  <c r="AD5" i="245"/>
  <c r="AC5" i="245"/>
  <c r="AF5" i="245" s="1"/>
  <c r="AB5" i="245"/>
  <c r="AA5" i="245"/>
  <c r="Y5" i="245"/>
  <c r="X5" i="245"/>
  <c r="Z5" i="245" s="1"/>
  <c r="F5" i="245" s="1"/>
  <c r="W5" i="245"/>
  <c r="V5" i="245"/>
  <c r="T5" i="245"/>
  <c r="S5" i="245"/>
  <c r="U5" i="245" s="1"/>
  <c r="R5" i="245"/>
  <c r="Q5" i="245"/>
  <c r="O5" i="245"/>
  <c r="N5" i="245"/>
  <c r="M5" i="245"/>
  <c r="P5" i="245" s="1"/>
  <c r="L5" i="245"/>
  <c r="K5" i="245"/>
  <c r="AI4" i="245"/>
  <c r="AH4" i="245"/>
  <c r="AJ4" i="245" s="1"/>
  <c r="AG4" i="245"/>
  <c r="AE4" i="245"/>
  <c r="AD4" i="245"/>
  <c r="AC4" i="245"/>
  <c r="AF4" i="245" s="1"/>
  <c r="AB4" i="245"/>
  <c r="AA4" i="245"/>
  <c r="Y4" i="245"/>
  <c r="X4" i="245"/>
  <c r="Z4" i="245" s="1"/>
  <c r="F4" i="245" s="1"/>
  <c r="W4" i="245"/>
  <c r="V4" i="245"/>
  <c r="T4" i="245"/>
  <c r="S4" i="245"/>
  <c r="U4" i="245" s="1"/>
  <c r="R4" i="245"/>
  <c r="Q4" i="245"/>
  <c r="O4" i="245"/>
  <c r="N4" i="245"/>
  <c r="M4" i="245"/>
  <c r="P4" i="245" s="1"/>
  <c r="L4" i="245"/>
  <c r="K4" i="245"/>
  <c r="D57" i="244"/>
  <c r="E54" i="244"/>
  <c r="E55" i="244" s="1"/>
  <c r="D54" i="244"/>
  <c r="D56" i="244" s="1"/>
  <c r="C54" i="244"/>
  <c r="C56" i="244" s="1"/>
  <c r="G56" i="244" s="1"/>
  <c r="D50" i="244"/>
  <c r="E47" i="244"/>
  <c r="E49" i="244" s="1"/>
  <c r="D47" i="244"/>
  <c r="D49" i="244" s="1"/>
  <c r="AJ43" i="244"/>
  <c r="AI43" i="244"/>
  <c r="AH43" i="244"/>
  <c r="AG43" i="244"/>
  <c r="AF43" i="244"/>
  <c r="AE43" i="244"/>
  <c r="AD43" i="244"/>
  <c r="AC43" i="244"/>
  <c r="AB43" i="244"/>
  <c r="AA43" i="244"/>
  <c r="Z43" i="244"/>
  <c r="Y43" i="244"/>
  <c r="X43" i="244"/>
  <c r="W43" i="244"/>
  <c r="V43" i="244"/>
  <c r="U43" i="244"/>
  <c r="T43" i="244"/>
  <c r="S43" i="244"/>
  <c r="R43" i="244"/>
  <c r="Q43" i="244"/>
  <c r="P43" i="244"/>
  <c r="O43" i="244"/>
  <c r="N43" i="244"/>
  <c r="M43" i="244"/>
  <c r="L43" i="244"/>
  <c r="K43" i="244"/>
  <c r="F43" i="244"/>
  <c r="AJ42" i="244"/>
  <c r="AI42" i="244"/>
  <c r="AH42" i="244"/>
  <c r="AG42" i="244"/>
  <c r="AF42" i="244"/>
  <c r="AE42" i="244"/>
  <c r="AD42" i="244"/>
  <c r="AC42" i="244"/>
  <c r="AB42" i="244"/>
  <c r="AA42" i="244"/>
  <c r="Z42" i="244"/>
  <c r="Y42" i="244"/>
  <c r="X42" i="244"/>
  <c r="W42" i="244"/>
  <c r="V42" i="244"/>
  <c r="U42" i="244"/>
  <c r="T42" i="244"/>
  <c r="S42" i="244"/>
  <c r="R42" i="244"/>
  <c r="Q42" i="244"/>
  <c r="P42" i="244"/>
  <c r="O42" i="244"/>
  <c r="N42" i="244"/>
  <c r="M42" i="244"/>
  <c r="L42" i="244"/>
  <c r="K42" i="244"/>
  <c r="F42" i="244"/>
  <c r="AJ41" i="244"/>
  <c r="AI41" i="244"/>
  <c r="AH41" i="244"/>
  <c r="AG41" i="244"/>
  <c r="AF41" i="244"/>
  <c r="AE41" i="244"/>
  <c r="AD41" i="244"/>
  <c r="AC41" i="244"/>
  <c r="AB41" i="244"/>
  <c r="AA41" i="244"/>
  <c r="Z41" i="244"/>
  <c r="Y41" i="244"/>
  <c r="X41" i="244"/>
  <c r="W41" i="244"/>
  <c r="V41" i="244"/>
  <c r="U41" i="244"/>
  <c r="T41" i="244"/>
  <c r="S41" i="244"/>
  <c r="R41" i="244"/>
  <c r="Q41" i="244"/>
  <c r="P41" i="244"/>
  <c r="O41" i="244"/>
  <c r="N41" i="244"/>
  <c r="M41" i="244"/>
  <c r="L41" i="244"/>
  <c r="K41" i="244"/>
  <c r="F41" i="244"/>
  <c r="AJ40" i="244"/>
  <c r="AI40" i="244"/>
  <c r="AH40" i="244"/>
  <c r="AG40" i="244"/>
  <c r="AF40" i="244"/>
  <c r="AE40" i="244"/>
  <c r="AD40" i="244"/>
  <c r="AC40" i="244"/>
  <c r="AB40" i="244"/>
  <c r="AA40" i="244"/>
  <c r="Z40" i="244"/>
  <c r="Y40" i="244"/>
  <c r="X40" i="244"/>
  <c r="W40" i="244"/>
  <c r="V40" i="244"/>
  <c r="U40" i="244"/>
  <c r="T40" i="244"/>
  <c r="S40" i="244"/>
  <c r="R40" i="244"/>
  <c r="Q40" i="244"/>
  <c r="P40" i="244"/>
  <c r="O40" i="244"/>
  <c r="N40" i="244"/>
  <c r="M40" i="244"/>
  <c r="L40" i="244"/>
  <c r="K40" i="244"/>
  <c r="F40" i="244"/>
  <c r="AJ39" i="244"/>
  <c r="AI39" i="244"/>
  <c r="AH39" i="244"/>
  <c r="AG39" i="244"/>
  <c r="AF39" i="244"/>
  <c r="AE39" i="244"/>
  <c r="AD39" i="244"/>
  <c r="AC39" i="244"/>
  <c r="AB39" i="244"/>
  <c r="AA39" i="244"/>
  <c r="Z39" i="244"/>
  <c r="Y39" i="244"/>
  <c r="X39" i="244"/>
  <c r="W39" i="244"/>
  <c r="V39" i="244"/>
  <c r="U39" i="244"/>
  <c r="T39" i="244"/>
  <c r="S39" i="244"/>
  <c r="R39" i="244"/>
  <c r="Q39" i="244"/>
  <c r="P39" i="244"/>
  <c r="O39" i="244"/>
  <c r="N39" i="244"/>
  <c r="M39" i="244"/>
  <c r="L39" i="244"/>
  <c r="K39" i="244"/>
  <c r="F39" i="244"/>
  <c r="AJ38" i="244"/>
  <c r="AI38" i="244"/>
  <c r="AH38" i="244"/>
  <c r="AG38" i="244"/>
  <c r="AF38" i="244"/>
  <c r="AE38" i="244"/>
  <c r="AD38" i="244"/>
  <c r="AC38" i="244"/>
  <c r="AB38" i="244"/>
  <c r="AA38" i="244"/>
  <c r="Z38" i="244"/>
  <c r="Y38" i="244"/>
  <c r="X38" i="244"/>
  <c r="W38" i="244"/>
  <c r="V38" i="244"/>
  <c r="U38" i="244"/>
  <c r="T38" i="244"/>
  <c r="S38" i="244"/>
  <c r="R38" i="244"/>
  <c r="Q38" i="244"/>
  <c r="P38" i="244"/>
  <c r="O38" i="244"/>
  <c r="N38" i="244"/>
  <c r="M38" i="244"/>
  <c r="L38" i="244"/>
  <c r="K38" i="244"/>
  <c r="F38" i="244"/>
  <c r="AJ37" i="244"/>
  <c r="AI37" i="244"/>
  <c r="AH37" i="244"/>
  <c r="AG37" i="244"/>
  <c r="AF37" i="244"/>
  <c r="AE37" i="244"/>
  <c r="AD37" i="244"/>
  <c r="AC37" i="244"/>
  <c r="AB37" i="244"/>
  <c r="AA37" i="244"/>
  <c r="Z37" i="244"/>
  <c r="Y37" i="244"/>
  <c r="X37" i="244"/>
  <c r="W37" i="244"/>
  <c r="V37" i="244"/>
  <c r="U37" i="244"/>
  <c r="T37" i="244"/>
  <c r="S37" i="244"/>
  <c r="R37" i="244"/>
  <c r="Q37" i="244"/>
  <c r="P37" i="244"/>
  <c r="O37" i="244"/>
  <c r="N37" i="244"/>
  <c r="M37" i="244"/>
  <c r="L37" i="244"/>
  <c r="K37" i="244"/>
  <c r="F37" i="244"/>
  <c r="AJ36" i="244"/>
  <c r="AI36" i="244"/>
  <c r="AH36" i="244"/>
  <c r="AG36" i="244"/>
  <c r="AF36" i="244"/>
  <c r="AE36" i="244"/>
  <c r="AD36" i="244"/>
  <c r="AC36" i="244"/>
  <c r="AB36" i="244"/>
  <c r="AA36" i="244"/>
  <c r="Z36" i="244"/>
  <c r="Y36" i="244"/>
  <c r="X36" i="244"/>
  <c r="W36" i="244"/>
  <c r="V36" i="244"/>
  <c r="U36" i="244"/>
  <c r="T36" i="244"/>
  <c r="S36" i="244"/>
  <c r="R36" i="244"/>
  <c r="Q36" i="244"/>
  <c r="P36" i="244"/>
  <c r="O36" i="244"/>
  <c r="N36" i="244"/>
  <c r="M36" i="244"/>
  <c r="L36" i="244"/>
  <c r="K36" i="244"/>
  <c r="F36" i="244"/>
  <c r="AJ35" i="244"/>
  <c r="AI35" i="244"/>
  <c r="AH35" i="244"/>
  <c r="AG35" i="244"/>
  <c r="AF35" i="244"/>
  <c r="AE35" i="244"/>
  <c r="AD35" i="244"/>
  <c r="AC35" i="244"/>
  <c r="AB35" i="244"/>
  <c r="AA35" i="244"/>
  <c r="Z35" i="244"/>
  <c r="Y35" i="244"/>
  <c r="X35" i="244"/>
  <c r="W35" i="244"/>
  <c r="V35" i="244"/>
  <c r="U35" i="244"/>
  <c r="T35" i="244"/>
  <c r="S35" i="244"/>
  <c r="R35" i="244"/>
  <c r="Q35" i="244"/>
  <c r="P35" i="244"/>
  <c r="O35" i="244"/>
  <c r="N35" i="244"/>
  <c r="M35" i="244"/>
  <c r="L35" i="244"/>
  <c r="K35" i="244"/>
  <c r="F35" i="244"/>
  <c r="AJ34" i="244"/>
  <c r="AI34" i="244"/>
  <c r="AH34" i="244"/>
  <c r="AG34" i="244"/>
  <c r="AF34" i="244"/>
  <c r="AE34" i="244"/>
  <c r="AD34" i="244"/>
  <c r="AC34" i="244"/>
  <c r="AB34" i="244"/>
  <c r="AA34" i="244"/>
  <c r="Z34" i="244"/>
  <c r="Y34" i="244"/>
  <c r="X34" i="244"/>
  <c r="W34" i="244"/>
  <c r="V34" i="244"/>
  <c r="U34" i="244"/>
  <c r="T34" i="244"/>
  <c r="S34" i="244"/>
  <c r="R34" i="244"/>
  <c r="Q34" i="244"/>
  <c r="P34" i="244"/>
  <c r="O34" i="244"/>
  <c r="N34" i="244"/>
  <c r="M34" i="244"/>
  <c r="L34" i="244"/>
  <c r="K34" i="244"/>
  <c r="F34" i="244"/>
  <c r="AJ33" i="244"/>
  <c r="AI33" i="244"/>
  <c r="AH33" i="244"/>
  <c r="AG33" i="244"/>
  <c r="AF33" i="244"/>
  <c r="AE33" i="244"/>
  <c r="AD33" i="244"/>
  <c r="AC33" i="244"/>
  <c r="AB33" i="244"/>
  <c r="AA33" i="244"/>
  <c r="Z33" i="244"/>
  <c r="Y33" i="244"/>
  <c r="X33" i="244"/>
  <c r="W33" i="244"/>
  <c r="V33" i="244"/>
  <c r="U33" i="244"/>
  <c r="T33" i="244"/>
  <c r="S33" i="244"/>
  <c r="R33" i="244"/>
  <c r="Q33" i="244"/>
  <c r="P33" i="244"/>
  <c r="O33" i="244"/>
  <c r="N33" i="244"/>
  <c r="M33" i="244"/>
  <c r="L33" i="244"/>
  <c r="K33" i="244"/>
  <c r="F33" i="244"/>
  <c r="AJ32" i="244"/>
  <c r="AI32" i="244"/>
  <c r="AH32" i="244"/>
  <c r="AG32" i="244"/>
  <c r="AF32" i="244"/>
  <c r="AE32" i="244"/>
  <c r="AD32" i="244"/>
  <c r="AC32" i="244"/>
  <c r="AB32" i="244"/>
  <c r="AA32" i="244"/>
  <c r="Z32" i="244"/>
  <c r="Y32" i="244"/>
  <c r="X32" i="244"/>
  <c r="W32" i="244"/>
  <c r="V32" i="244"/>
  <c r="U32" i="244"/>
  <c r="T32" i="244"/>
  <c r="S32" i="244"/>
  <c r="R32" i="244"/>
  <c r="Q32" i="244"/>
  <c r="P32" i="244"/>
  <c r="O32" i="244"/>
  <c r="N32" i="244"/>
  <c r="M32" i="244"/>
  <c r="L32" i="244"/>
  <c r="K32" i="244"/>
  <c r="F32" i="244"/>
  <c r="AJ31" i="244"/>
  <c r="AI31" i="244"/>
  <c r="AH31" i="244"/>
  <c r="AG31" i="244"/>
  <c r="AF31" i="244"/>
  <c r="AE31" i="244"/>
  <c r="AD31" i="244"/>
  <c r="AC31" i="244"/>
  <c r="AB31" i="244"/>
  <c r="AA31" i="244"/>
  <c r="Z31" i="244"/>
  <c r="Y31" i="244"/>
  <c r="X31" i="244"/>
  <c r="W31" i="244"/>
  <c r="V31" i="244"/>
  <c r="U31" i="244"/>
  <c r="T31" i="244"/>
  <c r="S31" i="244"/>
  <c r="R31" i="244"/>
  <c r="Q31" i="244"/>
  <c r="P31" i="244"/>
  <c r="O31" i="244"/>
  <c r="N31" i="244"/>
  <c r="M31" i="244"/>
  <c r="L31" i="244"/>
  <c r="K31" i="244"/>
  <c r="F31" i="244"/>
  <c r="AJ30" i="244"/>
  <c r="AI30" i="244"/>
  <c r="AH30" i="244"/>
  <c r="AG30" i="244"/>
  <c r="AF30" i="244"/>
  <c r="AE30" i="244"/>
  <c r="AD30" i="244"/>
  <c r="AC30" i="244"/>
  <c r="AB30" i="244"/>
  <c r="AA30" i="244"/>
  <c r="Z30" i="244"/>
  <c r="Y30" i="244"/>
  <c r="X30" i="244"/>
  <c r="W30" i="244"/>
  <c r="V30" i="244"/>
  <c r="U30" i="244"/>
  <c r="T30" i="244"/>
  <c r="S30" i="244"/>
  <c r="R30" i="244"/>
  <c r="Q30" i="244"/>
  <c r="P30" i="244"/>
  <c r="O30" i="244"/>
  <c r="N30" i="244"/>
  <c r="M30" i="244"/>
  <c r="L30" i="244"/>
  <c r="K30" i="244"/>
  <c r="F30" i="244"/>
  <c r="AJ29" i="244"/>
  <c r="AI29" i="244"/>
  <c r="AH29" i="244"/>
  <c r="AG29" i="244"/>
  <c r="AF29" i="244"/>
  <c r="AE29" i="244"/>
  <c r="AD29" i="244"/>
  <c r="AC29" i="244"/>
  <c r="AB29" i="244"/>
  <c r="AA29" i="244"/>
  <c r="Z29" i="244"/>
  <c r="Y29" i="244"/>
  <c r="X29" i="244"/>
  <c r="W29" i="244"/>
  <c r="V29" i="244"/>
  <c r="U29" i="244"/>
  <c r="T29" i="244"/>
  <c r="S29" i="244"/>
  <c r="R29" i="244"/>
  <c r="Q29" i="244"/>
  <c r="P29" i="244"/>
  <c r="O29" i="244"/>
  <c r="N29" i="244"/>
  <c r="M29" i="244"/>
  <c r="L29" i="244"/>
  <c r="K29" i="244"/>
  <c r="F29" i="244"/>
  <c r="AJ28" i="244"/>
  <c r="AI28" i="244"/>
  <c r="AH28" i="244"/>
  <c r="AG28" i="244"/>
  <c r="AF28" i="244"/>
  <c r="AE28" i="244"/>
  <c r="AD28" i="244"/>
  <c r="AC28" i="244"/>
  <c r="AB28" i="244"/>
  <c r="AA28" i="244"/>
  <c r="Z28" i="244"/>
  <c r="Y28" i="244"/>
  <c r="X28" i="244"/>
  <c r="W28" i="244"/>
  <c r="V28" i="244"/>
  <c r="U28" i="244"/>
  <c r="T28" i="244"/>
  <c r="S28" i="244"/>
  <c r="R28" i="244"/>
  <c r="Q28" i="244"/>
  <c r="P28" i="244"/>
  <c r="O28" i="244"/>
  <c r="N28" i="244"/>
  <c r="M28" i="244"/>
  <c r="L28" i="244"/>
  <c r="K28" i="244"/>
  <c r="F28" i="244"/>
  <c r="AJ27" i="244"/>
  <c r="AI27" i="244"/>
  <c r="AH27" i="244"/>
  <c r="AG27" i="244"/>
  <c r="AF27" i="244"/>
  <c r="AE27" i="244"/>
  <c r="AD27" i="244"/>
  <c r="AC27" i="244"/>
  <c r="AB27" i="244"/>
  <c r="AA27" i="244"/>
  <c r="Z27" i="244"/>
  <c r="Y27" i="244"/>
  <c r="X27" i="244"/>
  <c r="W27" i="244"/>
  <c r="V27" i="244"/>
  <c r="U27" i="244"/>
  <c r="T27" i="244"/>
  <c r="S27" i="244"/>
  <c r="R27" i="244"/>
  <c r="Q27" i="244"/>
  <c r="P27" i="244"/>
  <c r="O27" i="244"/>
  <c r="N27" i="244"/>
  <c r="M27" i="244"/>
  <c r="L27" i="244"/>
  <c r="K27" i="244"/>
  <c r="F27" i="244"/>
  <c r="AJ26" i="244"/>
  <c r="AI26" i="244"/>
  <c r="AH26" i="244"/>
  <c r="AG26" i="244"/>
  <c r="AF26" i="244"/>
  <c r="AE26" i="244"/>
  <c r="AD26" i="244"/>
  <c r="AC26" i="244"/>
  <c r="AB26" i="244"/>
  <c r="AA26" i="244"/>
  <c r="Z26" i="244"/>
  <c r="Y26" i="244"/>
  <c r="X26" i="244"/>
  <c r="W26" i="244"/>
  <c r="V26" i="244"/>
  <c r="U26" i="244"/>
  <c r="T26" i="244"/>
  <c r="S26" i="244"/>
  <c r="R26" i="244"/>
  <c r="Q26" i="244"/>
  <c r="P26" i="244"/>
  <c r="O26" i="244"/>
  <c r="N26" i="244"/>
  <c r="M26" i="244"/>
  <c r="L26" i="244"/>
  <c r="K26" i="244"/>
  <c r="F26" i="244"/>
  <c r="AJ25" i="244"/>
  <c r="AI25" i="244"/>
  <c r="AH25" i="244"/>
  <c r="AG25" i="244"/>
  <c r="AF25" i="244"/>
  <c r="AE25" i="244"/>
  <c r="AD25" i="244"/>
  <c r="AC25" i="244"/>
  <c r="AB25" i="244"/>
  <c r="AA25" i="244"/>
  <c r="Z25" i="244"/>
  <c r="Y25" i="244"/>
  <c r="X25" i="244"/>
  <c r="W25" i="244"/>
  <c r="V25" i="244"/>
  <c r="U25" i="244"/>
  <c r="T25" i="244"/>
  <c r="S25" i="244"/>
  <c r="R25" i="244"/>
  <c r="Q25" i="244"/>
  <c r="P25" i="244"/>
  <c r="O25" i="244"/>
  <c r="N25" i="244"/>
  <c r="M25" i="244"/>
  <c r="L25" i="244"/>
  <c r="K25" i="244"/>
  <c r="F25" i="244"/>
  <c r="AJ24" i="244"/>
  <c r="AI24" i="244"/>
  <c r="AH24" i="244"/>
  <c r="AG24" i="244"/>
  <c r="AF24" i="244"/>
  <c r="AE24" i="244"/>
  <c r="AD24" i="244"/>
  <c r="AC24" i="244"/>
  <c r="AB24" i="244"/>
  <c r="AA24" i="244"/>
  <c r="Z24" i="244"/>
  <c r="Y24" i="244"/>
  <c r="X24" i="244"/>
  <c r="W24" i="244"/>
  <c r="V24" i="244"/>
  <c r="U24" i="244"/>
  <c r="T24" i="244"/>
  <c r="S24" i="244"/>
  <c r="R24" i="244"/>
  <c r="Q24" i="244"/>
  <c r="P24" i="244"/>
  <c r="O24" i="244"/>
  <c r="N24" i="244"/>
  <c r="M24" i="244"/>
  <c r="L24" i="244"/>
  <c r="K24" i="244"/>
  <c r="F24" i="244"/>
  <c r="AJ23" i="244"/>
  <c r="AI23" i="244"/>
  <c r="AH23" i="244"/>
  <c r="AG23" i="244"/>
  <c r="AF23" i="244"/>
  <c r="AE23" i="244"/>
  <c r="AD23" i="244"/>
  <c r="AC23" i="244"/>
  <c r="AB23" i="244"/>
  <c r="AA23" i="244"/>
  <c r="Z23" i="244"/>
  <c r="Y23" i="244"/>
  <c r="X23" i="244"/>
  <c r="W23" i="244"/>
  <c r="V23" i="244"/>
  <c r="U23" i="244"/>
  <c r="T23" i="244"/>
  <c r="S23" i="244"/>
  <c r="R23" i="244"/>
  <c r="Q23" i="244"/>
  <c r="P23" i="244"/>
  <c r="O23" i="244"/>
  <c r="N23" i="244"/>
  <c r="M23" i="244"/>
  <c r="L23" i="244"/>
  <c r="K23" i="244"/>
  <c r="F23" i="244"/>
  <c r="AJ22" i="244"/>
  <c r="AI22" i="244"/>
  <c r="AH22" i="244"/>
  <c r="AG22" i="244"/>
  <c r="AF22" i="244"/>
  <c r="AE22" i="244"/>
  <c r="AD22" i="244"/>
  <c r="AC22" i="244"/>
  <c r="AB22" i="244"/>
  <c r="AA22" i="244"/>
  <c r="Z22" i="244"/>
  <c r="Y22" i="244"/>
  <c r="X22" i="244"/>
  <c r="W22" i="244"/>
  <c r="V22" i="244"/>
  <c r="U22" i="244"/>
  <c r="T22" i="244"/>
  <c r="S22" i="244"/>
  <c r="R22" i="244"/>
  <c r="Q22" i="244"/>
  <c r="P22" i="244"/>
  <c r="O22" i="244"/>
  <c r="N22" i="244"/>
  <c r="M22" i="244"/>
  <c r="L22" i="244"/>
  <c r="K22" i="244"/>
  <c r="F22" i="244"/>
  <c r="AJ21" i="244"/>
  <c r="AI21" i="244"/>
  <c r="AH21" i="244"/>
  <c r="AG21" i="244"/>
  <c r="AF21" i="244"/>
  <c r="AE21" i="244"/>
  <c r="AD21" i="244"/>
  <c r="AC21" i="244"/>
  <c r="AB21" i="244"/>
  <c r="AA21" i="244"/>
  <c r="Z21" i="244"/>
  <c r="Y21" i="244"/>
  <c r="X21" i="244"/>
  <c r="W21" i="244"/>
  <c r="V21" i="244"/>
  <c r="U21" i="244"/>
  <c r="T21" i="244"/>
  <c r="S21" i="244"/>
  <c r="R21" i="244"/>
  <c r="Q21" i="244"/>
  <c r="P21" i="244"/>
  <c r="O21" i="244"/>
  <c r="N21" i="244"/>
  <c r="M21" i="244"/>
  <c r="L21" i="244"/>
  <c r="K21" i="244"/>
  <c r="F21" i="244"/>
  <c r="AJ20" i="244"/>
  <c r="AI20" i="244"/>
  <c r="AH20" i="244"/>
  <c r="AG20" i="244"/>
  <c r="AF20" i="244"/>
  <c r="AE20" i="244"/>
  <c r="AD20" i="244"/>
  <c r="AC20" i="244"/>
  <c r="AB20" i="244"/>
  <c r="AA20" i="244"/>
  <c r="Z20" i="244"/>
  <c r="Y20" i="244"/>
  <c r="X20" i="244"/>
  <c r="W20" i="244"/>
  <c r="V20" i="244"/>
  <c r="U20" i="244"/>
  <c r="T20" i="244"/>
  <c r="S20" i="244"/>
  <c r="R20" i="244"/>
  <c r="Q20" i="244"/>
  <c r="P20" i="244"/>
  <c r="O20" i="244"/>
  <c r="N20" i="244"/>
  <c r="M20" i="244"/>
  <c r="L20" i="244"/>
  <c r="K20" i="244"/>
  <c r="F20" i="244"/>
  <c r="AI19" i="244"/>
  <c r="AH19" i="244"/>
  <c r="AJ19" i="244" s="1"/>
  <c r="AG19" i="244"/>
  <c r="AE19" i="244"/>
  <c r="AD19" i="244"/>
  <c r="AC19" i="244"/>
  <c r="AB19" i="244"/>
  <c r="AF19" i="244" s="1"/>
  <c r="AA19" i="244"/>
  <c r="Y19" i="244"/>
  <c r="X19" i="244"/>
  <c r="W19" i="244"/>
  <c r="Z19" i="244" s="1"/>
  <c r="V19" i="244"/>
  <c r="T19" i="244"/>
  <c r="S19" i="244"/>
  <c r="R19" i="244"/>
  <c r="U19" i="244" s="1"/>
  <c r="F19" i="244" s="1"/>
  <c r="Q19" i="244"/>
  <c r="O19" i="244"/>
  <c r="N19" i="244"/>
  <c r="M19" i="244"/>
  <c r="L19" i="244"/>
  <c r="P19" i="244" s="1"/>
  <c r="K19" i="244"/>
  <c r="AI18" i="244"/>
  <c r="AH18" i="244"/>
  <c r="AJ18" i="244" s="1"/>
  <c r="AG18" i="244"/>
  <c r="AE18" i="244"/>
  <c r="AD18" i="244"/>
  <c r="AC18" i="244"/>
  <c r="AB18" i="244"/>
  <c r="AA18" i="244"/>
  <c r="Y18" i="244"/>
  <c r="X18" i="244"/>
  <c r="W18" i="244"/>
  <c r="V18" i="244"/>
  <c r="T18" i="244"/>
  <c r="S18" i="244"/>
  <c r="R18" i="244"/>
  <c r="Q18" i="244"/>
  <c r="O18" i="244"/>
  <c r="N18" i="244"/>
  <c r="M18" i="244"/>
  <c r="L18" i="244"/>
  <c r="K18" i="244"/>
  <c r="AI17" i="244"/>
  <c r="AH17" i="244"/>
  <c r="AJ17" i="244" s="1"/>
  <c r="AG17" i="244"/>
  <c r="AE17" i="244"/>
  <c r="AD17" i="244"/>
  <c r="AC17" i="244"/>
  <c r="AB17" i="244"/>
  <c r="AA17" i="244"/>
  <c r="Y17" i="244"/>
  <c r="X17" i="244"/>
  <c r="W17" i="244"/>
  <c r="Z17" i="244" s="1"/>
  <c r="V17" i="244"/>
  <c r="T17" i="244"/>
  <c r="S17" i="244"/>
  <c r="R17" i="244"/>
  <c r="U17" i="244" s="1"/>
  <c r="F17" i="244" s="1"/>
  <c r="Q17" i="244"/>
  <c r="O17" i="244"/>
  <c r="N17" i="244"/>
  <c r="M17" i="244"/>
  <c r="L17" i="244"/>
  <c r="K17" i="244"/>
  <c r="AI16" i="244"/>
  <c r="AH16" i="244"/>
  <c r="AJ16" i="244" s="1"/>
  <c r="AG16" i="244"/>
  <c r="AE16" i="244"/>
  <c r="AD16" i="244"/>
  <c r="AC16" i="244"/>
  <c r="AB16" i="244"/>
  <c r="AA16" i="244"/>
  <c r="Y16" i="244"/>
  <c r="X16" i="244"/>
  <c r="W16" i="244"/>
  <c r="V16" i="244"/>
  <c r="T16" i="244"/>
  <c r="S16" i="244"/>
  <c r="R16" i="244"/>
  <c r="Q16" i="244"/>
  <c r="O16" i="244"/>
  <c r="N16" i="244"/>
  <c r="M16" i="244"/>
  <c r="L16" i="244"/>
  <c r="K16" i="244"/>
  <c r="AI15" i="244"/>
  <c r="AH15" i="244"/>
  <c r="AJ15" i="244" s="1"/>
  <c r="AG15" i="244"/>
  <c r="AE15" i="244"/>
  <c r="AD15" i="244"/>
  <c r="AC15" i="244"/>
  <c r="AB15" i="244"/>
  <c r="AA15" i="244"/>
  <c r="Y15" i="244"/>
  <c r="X15" i="244"/>
  <c r="Z15" i="244" s="1"/>
  <c r="W15" i="244"/>
  <c r="V15" i="244"/>
  <c r="T15" i="244"/>
  <c r="S15" i="244"/>
  <c r="R15" i="244"/>
  <c r="Q15" i="244"/>
  <c r="O15" i="244"/>
  <c r="N15" i="244"/>
  <c r="M15" i="244"/>
  <c r="P15" i="244" s="1"/>
  <c r="L15" i="244"/>
  <c r="K15" i="244"/>
  <c r="AI14" i="244"/>
  <c r="AH14" i="244"/>
  <c r="AJ14" i="244" s="1"/>
  <c r="AG14" i="244"/>
  <c r="AE14" i="244"/>
  <c r="AD14" i="244"/>
  <c r="AC14" i="244"/>
  <c r="AB14" i="244"/>
  <c r="AA14" i="244"/>
  <c r="Y14" i="244"/>
  <c r="X14" i="244"/>
  <c r="W14" i="244"/>
  <c r="V14" i="244"/>
  <c r="T14" i="244"/>
  <c r="S14" i="244"/>
  <c r="R14" i="244"/>
  <c r="Q14" i="244"/>
  <c r="O14" i="244"/>
  <c r="N14" i="244"/>
  <c r="M14" i="244"/>
  <c r="L14" i="244"/>
  <c r="K14" i="244"/>
  <c r="AI13" i="244"/>
  <c r="AH13" i="244"/>
  <c r="AJ13" i="244" s="1"/>
  <c r="AG13" i="244"/>
  <c r="AE13" i="244"/>
  <c r="AD13" i="244"/>
  <c r="AC13" i="244"/>
  <c r="AB13" i="244"/>
  <c r="AA13" i="244"/>
  <c r="Y13" i="244"/>
  <c r="X13" i="244"/>
  <c r="W13" i="244"/>
  <c r="V13" i="244"/>
  <c r="T13" i="244"/>
  <c r="S13" i="244"/>
  <c r="R13" i="244"/>
  <c r="Q13" i="244"/>
  <c r="O13" i="244"/>
  <c r="N13" i="244"/>
  <c r="M13" i="244"/>
  <c r="L13" i="244"/>
  <c r="K13" i="244"/>
  <c r="AI12" i="244"/>
  <c r="AH12" i="244"/>
  <c r="AJ12" i="244" s="1"/>
  <c r="AG12" i="244"/>
  <c r="AE12" i="244"/>
  <c r="AD12" i="244"/>
  <c r="AC12" i="244"/>
  <c r="AB12" i="244"/>
  <c r="AA12" i="244"/>
  <c r="Y12" i="244"/>
  <c r="X12" i="244"/>
  <c r="W12" i="244"/>
  <c r="V12" i="244"/>
  <c r="T12" i="244"/>
  <c r="S12" i="244"/>
  <c r="R12" i="244"/>
  <c r="Q12" i="244"/>
  <c r="O12" i="244"/>
  <c r="N12" i="244"/>
  <c r="M12" i="244"/>
  <c r="P12" i="244" s="1"/>
  <c r="L12" i="244"/>
  <c r="K12" i="244"/>
  <c r="AI11" i="244"/>
  <c r="AH11" i="244"/>
  <c r="AJ11" i="244" s="1"/>
  <c r="AG11" i="244"/>
  <c r="AE11" i="244"/>
  <c r="AD11" i="244"/>
  <c r="AC11" i="244"/>
  <c r="AB11" i="244"/>
  <c r="AA11" i="244"/>
  <c r="Y11" i="244"/>
  <c r="X11" i="244"/>
  <c r="W11" i="244"/>
  <c r="V11" i="244"/>
  <c r="T11" i="244"/>
  <c r="S11" i="244"/>
  <c r="R11" i="244"/>
  <c r="Q11" i="244"/>
  <c r="O11" i="244"/>
  <c r="N11" i="244"/>
  <c r="M11" i="244"/>
  <c r="L11" i="244"/>
  <c r="K11" i="244"/>
  <c r="AI10" i="244"/>
  <c r="AH10" i="244"/>
  <c r="AJ10" i="244" s="1"/>
  <c r="AG10" i="244"/>
  <c r="AE10" i="244"/>
  <c r="AD10" i="244"/>
  <c r="AC10" i="244"/>
  <c r="AB10" i="244"/>
  <c r="AA10" i="244"/>
  <c r="Y10" i="244"/>
  <c r="X10" i="244"/>
  <c r="Z10" i="244" s="1"/>
  <c r="W10" i="244"/>
  <c r="V10" i="244"/>
  <c r="T10" i="244"/>
  <c r="S10" i="244"/>
  <c r="R10" i="244"/>
  <c r="Q10" i="244"/>
  <c r="O10" i="244"/>
  <c r="N10" i="244"/>
  <c r="M10" i="244"/>
  <c r="L10" i="244"/>
  <c r="K10" i="244"/>
  <c r="AI9" i="244"/>
  <c r="AH9" i="244"/>
  <c r="AJ9" i="244" s="1"/>
  <c r="AG9" i="244"/>
  <c r="AE9" i="244"/>
  <c r="AD9" i="244"/>
  <c r="AC9" i="244"/>
  <c r="AB9" i="244"/>
  <c r="AA9" i="244"/>
  <c r="Y9" i="244"/>
  <c r="X9" i="244"/>
  <c r="W9" i="244"/>
  <c r="V9" i="244"/>
  <c r="T9" i="244"/>
  <c r="S9" i="244"/>
  <c r="R9" i="244"/>
  <c r="Q9" i="244"/>
  <c r="O9" i="244"/>
  <c r="N9" i="244"/>
  <c r="M9" i="244"/>
  <c r="L9" i="244"/>
  <c r="K9" i="244"/>
  <c r="AI8" i="244"/>
  <c r="AH8" i="244"/>
  <c r="AJ8" i="244" s="1"/>
  <c r="AG8" i="244"/>
  <c r="AE8" i="244"/>
  <c r="AD8" i="244"/>
  <c r="AC8" i="244"/>
  <c r="AB8" i="244"/>
  <c r="AF8" i="244" s="1"/>
  <c r="AA8" i="244"/>
  <c r="Y8" i="244"/>
  <c r="X8" i="244"/>
  <c r="W8" i="244"/>
  <c r="Z8" i="244" s="1"/>
  <c r="V8" i="244"/>
  <c r="T8" i="244"/>
  <c r="S8" i="244"/>
  <c r="R8" i="244"/>
  <c r="U8" i="244" s="1"/>
  <c r="F8" i="244" s="1"/>
  <c r="Q8" i="244"/>
  <c r="O8" i="244"/>
  <c r="N8" i="244"/>
  <c r="M8" i="244"/>
  <c r="L8" i="244"/>
  <c r="P8" i="244" s="1"/>
  <c r="K8" i="244"/>
  <c r="AI7" i="244"/>
  <c r="AH7" i="244"/>
  <c r="AJ7" i="244" s="1"/>
  <c r="AG7" i="244"/>
  <c r="AE7" i="244"/>
  <c r="AD7" i="244"/>
  <c r="AC7" i="244"/>
  <c r="AB7" i="244"/>
  <c r="AF7" i="244" s="1"/>
  <c r="AA7" i="244"/>
  <c r="Y7" i="244"/>
  <c r="X7" i="244"/>
  <c r="W7" i="244"/>
  <c r="Z7" i="244" s="1"/>
  <c r="V7" i="244"/>
  <c r="T7" i="244"/>
  <c r="S7" i="244"/>
  <c r="R7" i="244"/>
  <c r="U7" i="244" s="1"/>
  <c r="F7" i="244" s="1"/>
  <c r="Q7" i="244"/>
  <c r="O7" i="244"/>
  <c r="N7" i="244"/>
  <c r="M7" i="244"/>
  <c r="L7" i="244"/>
  <c r="P7" i="244" s="1"/>
  <c r="K7" i="244"/>
  <c r="AI6" i="244"/>
  <c r="AH6" i="244"/>
  <c r="AJ6" i="244" s="1"/>
  <c r="AG6" i="244"/>
  <c r="AE6" i="244"/>
  <c r="AD6" i="244"/>
  <c r="AC6" i="244"/>
  <c r="AB6" i="244"/>
  <c r="AA6" i="244"/>
  <c r="Y6" i="244"/>
  <c r="X6" i="244"/>
  <c r="W6" i="244"/>
  <c r="V6" i="244"/>
  <c r="T6" i="244"/>
  <c r="S6" i="244"/>
  <c r="U6" i="244" s="1"/>
  <c r="F6" i="244" s="1"/>
  <c r="R6" i="244"/>
  <c r="Q6" i="244"/>
  <c r="O6" i="244"/>
  <c r="N6" i="244"/>
  <c r="M6" i="244"/>
  <c r="L6" i="244"/>
  <c r="K6" i="244"/>
  <c r="AI5" i="244"/>
  <c r="AH5" i="244"/>
  <c r="AJ5" i="244" s="1"/>
  <c r="AG5" i="244"/>
  <c r="AE5" i="244"/>
  <c r="AD5" i="244"/>
  <c r="AC5" i="244"/>
  <c r="AB5" i="244"/>
  <c r="AA5" i="244"/>
  <c r="Y5" i="244"/>
  <c r="X5" i="244"/>
  <c r="W5" i="244"/>
  <c r="V5" i="244"/>
  <c r="T5" i="244"/>
  <c r="S5" i="244"/>
  <c r="R5" i="244"/>
  <c r="Q5" i="244"/>
  <c r="O5" i="244"/>
  <c r="N5" i="244"/>
  <c r="M5" i="244"/>
  <c r="L5" i="244"/>
  <c r="P5" i="244" s="1"/>
  <c r="K5" i="244"/>
  <c r="AI4" i="244"/>
  <c r="AH4" i="244"/>
  <c r="AJ4" i="244" s="1"/>
  <c r="AG4" i="244"/>
  <c r="AE4" i="244"/>
  <c r="AD4" i="244"/>
  <c r="AC4" i="244"/>
  <c r="AF4" i="244" s="1"/>
  <c r="AB4" i="244"/>
  <c r="AA4" i="244"/>
  <c r="Y4" i="244"/>
  <c r="X4" i="244"/>
  <c r="Z4" i="244" s="1"/>
  <c r="W4" i="244"/>
  <c r="V4" i="244"/>
  <c r="T4" i="244"/>
  <c r="S4" i="244"/>
  <c r="U4" i="244" s="1"/>
  <c r="F4" i="244" s="1"/>
  <c r="R4" i="244"/>
  <c r="Q4" i="244"/>
  <c r="O4" i="244"/>
  <c r="N4" i="244"/>
  <c r="M4" i="244"/>
  <c r="P4" i="244" s="1"/>
  <c r="L4" i="244"/>
  <c r="K4" i="244"/>
  <c r="E54" i="243"/>
  <c r="E55" i="243" s="1"/>
  <c r="D54" i="243"/>
  <c r="D56" i="243" s="1"/>
  <c r="C54" i="243"/>
  <c r="C55" i="243" s="1"/>
  <c r="G55" i="243" s="1"/>
  <c r="E47" i="243"/>
  <c r="E49" i="243" s="1"/>
  <c r="D47" i="243"/>
  <c r="AJ43" i="243"/>
  <c r="AI43" i="243"/>
  <c r="AH43" i="243"/>
  <c r="AG43" i="243"/>
  <c r="AF43" i="243"/>
  <c r="AE43" i="243"/>
  <c r="AD43" i="243"/>
  <c r="AC43" i="243"/>
  <c r="AB43" i="243"/>
  <c r="AA43" i="243"/>
  <c r="Z43" i="243"/>
  <c r="Y43" i="243"/>
  <c r="X43" i="243"/>
  <c r="W43" i="243"/>
  <c r="V43" i="243"/>
  <c r="U43" i="243"/>
  <c r="T43" i="243"/>
  <c r="S43" i="243"/>
  <c r="R43" i="243"/>
  <c r="Q43" i="243"/>
  <c r="P43" i="243"/>
  <c r="O43" i="243"/>
  <c r="N43" i="243"/>
  <c r="M43" i="243"/>
  <c r="L43" i="243"/>
  <c r="K43" i="243"/>
  <c r="F43" i="243"/>
  <c r="AJ42" i="243"/>
  <c r="AI42" i="243"/>
  <c r="AH42" i="243"/>
  <c r="AG42" i="243"/>
  <c r="AF42" i="243"/>
  <c r="AE42" i="243"/>
  <c r="AD42" i="243"/>
  <c r="AC42" i="243"/>
  <c r="AB42" i="243"/>
  <c r="AA42" i="243"/>
  <c r="Z42" i="243"/>
  <c r="Y42" i="243"/>
  <c r="X42" i="243"/>
  <c r="W42" i="243"/>
  <c r="V42" i="243"/>
  <c r="U42" i="243"/>
  <c r="T42" i="243"/>
  <c r="S42" i="243"/>
  <c r="R42" i="243"/>
  <c r="Q42" i="243"/>
  <c r="P42" i="243"/>
  <c r="O42" i="243"/>
  <c r="N42" i="243"/>
  <c r="M42" i="243"/>
  <c r="L42" i="243"/>
  <c r="K42" i="243"/>
  <c r="F42" i="243"/>
  <c r="AJ41" i="243"/>
  <c r="AI41" i="243"/>
  <c r="AH41" i="243"/>
  <c r="AG41" i="243"/>
  <c r="AF41" i="243"/>
  <c r="AE41" i="243"/>
  <c r="AD41" i="243"/>
  <c r="AC41" i="243"/>
  <c r="AB41" i="243"/>
  <c r="AA41" i="243"/>
  <c r="Z41" i="243"/>
  <c r="Y41" i="243"/>
  <c r="X41" i="243"/>
  <c r="W41" i="243"/>
  <c r="V41" i="243"/>
  <c r="U41" i="243"/>
  <c r="T41" i="243"/>
  <c r="S41" i="243"/>
  <c r="R41" i="243"/>
  <c r="Q41" i="243"/>
  <c r="P41" i="243"/>
  <c r="O41" i="243"/>
  <c r="N41" i="243"/>
  <c r="M41" i="243"/>
  <c r="L41" i="243"/>
  <c r="K41" i="243"/>
  <c r="F41" i="243"/>
  <c r="AJ40" i="243"/>
  <c r="AI40" i="243"/>
  <c r="AH40" i="243"/>
  <c r="AG40" i="243"/>
  <c r="AF40" i="243"/>
  <c r="AE40" i="243"/>
  <c r="AD40" i="243"/>
  <c r="AC40" i="243"/>
  <c r="AB40" i="243"/>
  <c r="AA40" i="243"/>
  <c r="Z40" i="243"/>
  <c r="Y40" i="243"/>
  <c r="X40" i="243"/>
  <c r="W40" i="243"/>
  <c r="V40" i="243"/>
  <c r="U40" i="243"/>
  <c r="T40" i="243"/>
  <c r="S40" i="243"/>
  <c r="R40" i="243"/>
  <c r="Q40" i="243"/>
  <c r="P40" i="243"/>
  <c r="O40" i="243"/>
  <c r="N40" i="243"/>
  <c r="M40" i="243"/>
  <c r="L40" i="243"/>
  <c r="K40" i="243"/>
  <c r="F40" i="243"/>
  <c r="AJ39" i="243"/>
  <c r="AI39" i="243"/>
  <c r="AH39" i="243"/>
  <c r="AG39" i="243"/>
  <c r="AF39" i="243"/>
  <c r="AE39" i="243"/>
  <c r="AD39" i="243"/>
  <c r="AC39" i="243"/>
  <c r="AB39" i="243"/>
  <c r="AA39" i="243"/>
  <c r="Z39" i="243"/>
  <c r="Y39" i="243"/>
  <c r="X39" i="243"/>
  <c r="W39" i="243"/>
  <c r="V39" i="243"/>
  <c r="U39" i="243"/>
  <c r="T39" i="243"/>
  <c r="S39" i="243"/>
  <c r="R39" i="243"/>
  <c r="Q39" i="243"/>
  <c r="P39" i="243"/>
  <c r="O39" i="243"/>
  <c r="N39" i="243"/>
  <c r="M39" i="243"/>
  <c r="L39" i="243"/>
  <c r="K39" i="243"/>
  <c r="F39" i="243"/>
  <c r="AJ38" i="243"/>
  <c r="AI38" i="243"/>
  <c r="AH38" i="243"/>
  <c r="AG38" i="243"/>
  <c r="AF38" i="243"/>
  <c r="AE38" i="243"/>
  <c r="AD38" i="243"/>
  <c r="AC38" i="243"/>
  <c r="AB38" i="243"/>
  <c r="AA38" i="243"/>
  <c r="Z38" i="243"/>
  <c r="Y38" i="243"/>
  <c r="X38" i="243"/>
  <c r="W38" i="243"/>
  <c r="V38" i="243"/>
  <c r="U38" i="243"/>
  <c r="T38" i="243"/>
  <c r="S38" i="243"/>
  <c r="R38" i="243"/>
  <c r="Q38" i="243"/>
  <c r="P38" i="243"/>
  <c r="O38" i="243"/>
  <c r="N38" i="243"/>
  <c r="M38" i="243"/>
  <c r="L38" i="243"/>
  <c r="K38" i="243"/>
  <c r="F38" i="243"/>
  <c r="AJ37" i="243"/>
  <c r="AI37" i="243"/>
  <c r="AH37" i="243"/>
  <c r="AG37" i="243"/>
  <c r="AF37" i="243"/>
  <c r="AE37" i="243"/>
  <c r="AD37" i="243"/>
  <c r="AC37" i="243"/>
  <c r="AB37" i="243"/>
  <c r="AA37" i="243"/>
  <c r="Z37" i="243"/>
  <c r="Y37" i="243"/>
  <c r="X37" i="243"/>
  <c r="W37" i="243"/>
  <c r="V37" i="243"/>
  <c r="U37" i="243"/>
  <c r="T37" i="243"/>
  <c r="S37" i="243"/>
  <c r="R37" i="243"/>
  <c r="Q37" i="243"/>
  <c r="P37" i="243"/>
  <c r="O37" i="243"/>
  <c r="N37" i="243"/>
  <c r="M37" i="243"/>
  <c r="L37" i="243"/>
  <c r="K37" i="243"/>
  <c r="F37" i="243"/>
  <c r="AJ36" i="243"/>
  <c r="AI36" i="243"/>
  <c r="AH36" i="243"/>
  <c r="AG36" i="243"/>
  <c r="AF36" i="243"/>
  <c r="AE36" i="243"/>
  <c r="AD36" i="243"/>
  <c r="AC36" i="243"/>
  <c r="AB36" i="243"/>
  <c r="AA36" i="243"/>
  <c r="Z36" i="243"/>
  <c r="Y36" i="243"/>
  <c r="X36" i="243"/>
  <c r="W36" i="243"/>
  <c r="V36" i="243"/>
  <c r="U36" i="243"/>
  <c r="T36" i="243"/>
  <c r="S36" i="243"/>
  <c r="R36" i="243"/>
  <c r="Q36" i="243"/>
  <c r="P36" i="243"/>
  <c r="O36" i="243"/>
  <c r="N36" i="243"/>
  <c r="M36" i="243"/>
  <c r="L36" i="243"/>
  <c r="K36" i="243"/>
  <c r="F36" i="243"/>
  <c r="AJ35" i="243"/>
  <c r="AI35" i="243"/>
  <c r="AH35" i="243"/>
  <c r="AG35" i="243"/>
  <c r="AF35" i="243"/>
  <c r="AE35" i="243"/>
  <c r="AD35" i="243"/>
  <c r="AC35" i="243"/>
  <c r="AB35" i="243"/>
  <c r="AA35" i="243"/>
  <c r="Z35" i="243"/>
  <c r="Y35" i="243"/>
  <c r="X35" i="243"/>
  <c r="W35" i="243"/>
  <c r="V35" i="243"/>
  <c r="U35" i="243"/>
  <c r="T35" i="243"/>
  <c r="S35" i="243"/>
  <c r="R35" i="243"/>
  <c r="Q35" i="243"/>
  <c r="P35" i="243"/>
  <c r="O35" i="243"/>
  <c r="N35" i="243"/>
  <c r="M35" i="243"/>
  <c r="L35" i="243"/>
  <c r="K35" i="243"/>
  <c r="F35" i="243"/>
  <c r="AJ34" i="243"/>
  <c r="AI34" i="243"/>
  <c r="AH34" i="243"/>
  <c r="AG34" i="243"/>
  <c r="AF34" i="243"/>
  <c r="AE34" i="243"/>
  <c r="AD34" i="243"/>
  <c r="AC34" i="243"/>
  <c r="AB34" i="243"/>
  <c r="AA34" i="243"/>
  <c r="Z34" i="243"/>
  <c r="Y34" i="243"/>
  <c r="X34" i="243"/>
  <c r="W34" i="243"/>
  <c r="V34" i="243"/>
  <c r="U34" i="243"/>
  <c r="T34" i="243"/>
  <c r="S34" i="243"/>
  <c r="R34" i="243"/>
  <c r="Q34" i="243"/>
  <c r="P34" i="243"/>
  <c r="O34" i="243"/>
  <c r="N34" i="243"/>
  <c r="M34" i="243"/>
  <c r="L34" i="243"/>
  <c r="K34" i="243"/>
  <c r="F34" i="243"/>
  <c r="AJ33" i="243"/>
  <c r="AI33" i="243"/>
  <c r="AH33" i="243"/>
  <c r="AG33" i="243"/>
  <c r="AF33" i="243"/>
  <c r="AE33" i="243"/>
  <c r="AD33" i="243"/>
  <c r="AC33" i="243"/>
  <c r="AB33" i="243"/>
  <c r="AA33" i="243"/>
  <c r="Z33" i="243"/>
  <c r="Y33" i="243"/>
  <c r="X33" i="243"/>
  <c r="W33" i="243"/>
  <c r="V33" i="243"/>
  <c r="U33" i="243"/>
  <c r="T33" i="243"/>
  <c r="S33" i="243"/>
  <c r="R33" i="243"/>
  <c r="Q33" i="243"/>
  <c r="P33" i="243"/>
  <c r="O33" i="243"/>
  <c r="N33" i="243"/>
  <c r="M33" i="243"/>
  <c r="L33" i="243"/>
  <c r="K33" i="243"/>
  <c r="F33" i="243"/>
  <c r="AJ32" i="243"/>
  <c r="AI32" i="243"/>
  <c r="AH32" i="243"/>
  <c r="AG32" i="243"/>
  <c r="AF32" i="243"/>
  <c r="AE32" i="243"/>
  <c r="AD32" i="243"/>
  <c r="AC32" i="243"/>
  <c r="AB32" i="243"/>
  <c r="AA32" i="243"/>
  <c r="Z32" i="243"/>
  <c r="Y32" i="243"/>
  <c r="X32" i="243"/>
  <c r="W32" i="243"/>
  <c r="V32" i="243"/>
  <c r="U32" i="243"/>
  <c r="T32" i="243"/>
  <c r="S32" i="243"/>
  <c r="R32" i="243"/>
  <c r="Q32" i="243"/>
  <c r="P32" i="243"/>
  <c r="O32" i="243"/>
  <c r="N32" i="243"/>
  <c r="M32" i="243"/>
  <c r="L32" i="243"/>
  <c r="K32" i="243"/>
  <c r="F32" i="243"/>
  <c r="AJ31" i="243"/>
  <c r="AI31" i="243"/>
  <c r="AH31" i="243"/>
  <c r="AG31" i="243"/>
  <c r="AF31" i="243"/>
  <c r="AE31" i="243"/>
  <c r="AD31" i="243"/>
  <c r="AC31" i="243"/>
  <c r="AB31" i="243"/>
  <c r="AA31" i="243"/>
  <c r="Z31" i="243"/>
  <c r="Y31" i="243"/>
  <c r="X31" i="243"/>
  <c r="W31" i="243"/>
  <c r="V31" i="243"/>
  <c r="U31" i="243"/>
  <c r="T31" i="243"/>
  <c r="S31" i="243"/>
  <c r="R31" i="243"/>
  <c r="Q31" i="243"/>
  <c r="P31" i="243"/>
  <c r="O31" i="243"/>
  <c r="N31" i="243"/>
  <c r="M31" i="243"/>
  <c r="L31" i="243"/>
  <c r="K31" i="243"/>
  <c r="F31" i="243"/>
  <c r="AJ30" i="243"/>
  <c r="AI30" i="243"/>
  <c r="AH30" i="243"/>
  <c r="AG30" i="243"/>
  <c r="AF30" i="243"/>
  <c r="AE30" i="243"/>
  <c r="AD30" i="243"/>
  <c r="AC30" i="243"/>
  <c r="AB30" i="243"/>
  <c r="AA30" i="243"/>
  <c r="Z30" i="243"/>
  <c r="Y30" i="243"/>
  <c r="X30" i="243"/>
  <c r="W30" i="243"/>
  <c r="V30" i="243"/>
  <c r="U30" i="243"/>
  <c r="T30" i="243"/>
  <c r="S30" i="243"/>
  <c r="R30" i="243"/>
  <c r="Q30" i="243"/>
  <c r="P30" i="243"/>
  <c r="O30" i="243"/>
  <c r="N30" i="243"/>
  <c r="M30" i="243"/>
  <c r="L30" i="243"/>
  <c r="K30" i="243"/>
  <c r="F30" i="243"/>
  <c r="AJ29" i="243"/>
  <c r="AI29" i="243"/>
  <c r="AH29" i="243"/>
  <c r="AG29" i="243"/>
  <c r="AF29" i="243"/>
  <c r="AE29" i="243"/>
  <c r="AD29" i="243"/>
  <c r="AC29" i="243"/>
  <c r="AB29" i="243"/>
  <c r="AA29" i="243"/>
  <c r="Z29" i="243"/>
  <c r="Y29" i="243"/>
  <c r="X29" i="243"/>
  <c r="W29" i="243"/>
  <c r="V29" i="243"/>
  <c r="U29" i="243"/>
  <c r="T29" i="243"/>
  <c r="S29" i="243"/>
  <c r="R29" i="243"/>
  <c r="Q29" i="243"/>
  <c r="P29" i="243"/>
  <c r="O29" i="243"/>
  <c r="N29" i="243"/>
  <c r="M29" i="243"/>
  <c r="L29" i="243"/>
  <c r="K29" i="243"/>
  <c r="F29" i="243"/>
  <c r="AJ28" i="243"/>
  <c r="AI28" i="243"/>
  <c r="AH28" i="243"/>
  <c r="AG28" i="243"/>
  <c r="AF28" i="243"/>
  <c r="AE28" i="243"/>
  <c r="AD28" i="243"/>
  <c r="AC28" i="243"/>
  <c r="AB28" i="243"/>
  <c r="AA28" i="243"/>
  <c r="Z28" i="243"/>
  <c r="Y28" i="243"/>
  <c r="X28" i="243"/>
  <c r="W28" i="243"/>
  <c r="V28" i="243"/>
  <c r="U28" i="243"/>
  <c r="T28" i="243"/>
  <c r="S28" i="243"/>
  <c r="R28" i="243"/>
  <c r="Q28" i="243"/>
  <c r="P28" i="243"/>
  <c r="O28" i="243"/>
  <c r="N28" i="243"/>
  <c r="M28" i="243"/>
  <c r="L28" i="243"/>
  <c r="K28" i="243"/>
  <c r="F28" i="243"/>
  <c r="AJ27" i="243"/>
  <c r="AI27" i="243"/>
  <c r="AH27" i="243"/>
  <c r="AG27" i="243"/>
  <c r="AF27" i="243"/>
  <c r="AE27" i="243"/>
  <c r="AD27" i="243"/>
  <c r="AC27" i="243"/>
  <c r="AB27" i="243"/>
  <c r="AA27" i="243"/>
  <c r="Z27" i="243"/>
  <c r="Y27" i="243"/>
  <c r="X27" i="243"/>
  <c r="W27" i="243"/>
  <c r="V27" i="243"/>
  <c r="U27" i="243"/>
  <c r="T27" i="243"/>
  <c r="S27" i="243"/>
  <c r="R27" i="243"/>
  <c r="Q27" i="243"/>
  <c r="P27" i="243"/>
  <c r="O27" i="243"/>
  <c r="N27" i="243"/>
  <c r="M27" i="243"/>
  <c r="L27" i="243"/>
  <c r="K27" i="243"/>
  <c r="F27" i="243"/>
  <c r="AJ26" i="243"/>
  <c r="AI26" i="243"/>
  <c r="AH26" i="243"/>
  <c r="AG26" i="243"/>
  <c r="AF26" i="243"/>
  <c r="AE26" i="243"/>
  <c r="AD26" i="243"/>
  <c r="AC26" i="243"/>
  <c r="AB26" i="243"/>
  <c r="AA26" i="243"/>
  <c r="Z26" i="243"/>
  <c r="Y26" i="243"/>
  <c r="X26" i="243"/>
  <c r="W26" i="243"/>
  <c r="V26" i="243"/>
  <c r="U26" i="243"/>
  <c r="T26" i="243"/>
  <c r="S26" i="243"/>
  <c r="R26" i="243"/>
  <c r="Q26" i="243"/>
  <c r="P26" i="243"/>
  <c r="O26" i="243"/>
  <c r="N26" i="243"/>
  <c r="M26" i="243"/>
  <c r="L26" i="243"/>
  <c r="K26" i="243"/>
  <c r="F26" i="243"/>
  <c r="AJ25" i="243"/>
  <c r="AI25" i="243"/>
  <c r="AH25" i="243"/>
  <c r="AG25" i="243"/>
  <c r="AF25" i="243"/>
  <c r="AE25" i="243"/>
  <c r="AD25" i="243"/>
  <c r="AC25" i="243"/>
  <c r="AB25" i="243"/>
  <c r="AA25" i="243"/>
  <c r="Z25" i="243"/>
  <c r="Y25" i="243"/>
  <c r="X25" i="243"/>
  <c r="W25" i="243"/>
  <c r="V25" i="243"/>
  <c r="U25" i="243"/>
  <c r="T25" i="243"/>
  <c r="S25" i="243"/>
  <c r="R25" i="243"/>
  <c r="Q25" i="243"/>
  <c r="P25" i="243"/>
  <c r="O25" i="243"/>
  <c r="N25" i="243"/>
  <c r="M25" i="243"/>
  <c r="L25" i="243"/>
  <c r="K25" i="243"/>
  <c r="F25" i="243"/>
  <c r="AJ24" i="243"/>
  <c r="AI24" i="243"/>
  <c r="AH24" i="243"/>
  <c r="AG24" i="243"/>
  <c r="AF24" i="243"/>
  <c r="AE24" i="243"/>
  <c r="AD24" i="243"/>
  <c r="AC24" i="243"/>
  <c r="AB24" i="243"/>
  <c r="AA24" i="243"/>
  <c r="Z24" i="243"/>
  <c r="Y24" i="243"/>
  <c r="X24" i="243"/>
  <c r="W24" i="243"/>
  <c r="V24" i="243"/>
  <c r="U24" i="243"/>
  <c r="T24" i="243"/>
  <c r="S24" i="243"/>
  <c r="R24" i="243"/>
  <c r="Q24" i="243"/>
  <c r="P24" i="243"/>
  <c r="O24" i="243"/>
  <c r="N24" i="243"/>
  <c r="M24" i="243"/>
  <c r="L24" i="243"/>
  <c r="K24" i="243"/>
  <c r="F24" i="243"/>
  <c r="AJ23" i="243"/>
  <c r="AI23" i="243"/>
  <c r="AH23" i="243"/>
  <c r="AG23" i="243"/>
  <c r="AF23" i="243"/>
  <c r="AE23" i="243"/>
  <c r="AD23" i="243"/>
  <c r="AC23" i="243"/>
  <c r="AB23" i="243"/>
  <c r="AA23" i="243"/>
  <c r="Z23" i="243"/>
  <c r="Y23" i="243"/>
  <c r="X23" i="243"/>
  <c r="W23" i="243"/>
  <c r="V23" i="243"/>
  <c r="U23" i="243"/>
  <c r="T23" i="243"/>
  <c r="S23" i="243"/>
  <c r="R23" i="243"/>
  <c r="Q23" i="243"/>
  <c r="P23" i="243"/>
  <c r="O23" i="243"/>
  <c r="N23" i="243"/>
  <c r="M23" i="243"/>
  <c r="L23" i="243"/>
  <c r="K23" i="243"/>
  <c r="F23" i="243"/>
  <c r="AJ22" i="243"/>
  <c r="AI22" i="243"/>
  <c r="AH22" i="243"/>
  <c r="AG22" i="243"/>
  <c r="AF22" i="243"/>
  <c r="AE22" i="243"/>
  <c r="AD22" i="243"/>
  <c r="AC22" i="243"/>
  <c r="AB22" i="243"/>
  <c r="AA22" i="243"/>
  <c r="Z22" i="243"/>
  <c r="Y22" i="243"/>
  <c r="X22" i="243"/>
  <c r="W22" i="243"/>
  <c r="V22" i="243"/>
  <c r="U22" i="243"/>
  <c r="T22" i="243"/>
  <c r="S22" i="243"/>
  <c r="R22" i="243"/>
  <c r="Q22" i="243"/>
  <c r="P22" i="243"/>
  <c r="O22" i="243"/>
  <c r="N22" i="243"/>
  <c r="M22" i="243"/>
  <c r="L22" i="243"/>
  <c r="K22" i="243"/>
  <c r="F22" i="243"/>
  <c r="AJ21" i="243"/>
  <c r="AI21" i="243"/>
  <c r="AH21" i="243"/>
  <c r="AG21" i="243"/>
  <c r="AF21" i="243"/>
  <c r="AE21" i="243"/>
  <c r="AD21" i="243"/>
  <c r="AC21" i="243"/>
  <c r="AB21" i="243"/>
  <c r="AA21" i="243"/>
  <c r="Z21" i="243"/>
  <c r="Y21" i="243"/>
  <c r="X21" i="243"/>
  <c r="W21" i="243"/>
  <c r="V21" i="243"/>
  <c r="U21" i="243"/>
  <c r="T21" i="243"/>
  <c r="S21" i="243"/>
  <c r="R21" i="243"/>
  <c r="Q21" i="243"/>
  <c r="P21" i="243"/>
  <c r="O21" i="243"/>
  <c r="N21" i="243"/>
  <c r="M21" i="243"/>
  <c r="L21" i="243"/>
  <c r="K21" i="243"/>
  <c r="F21" i="243"/>
  <c r="AI20" i="243"/>
  <c r="AH20" i="243"/>
  <c r="AJ20" i="243" s="1"/>
  <c r="F20" i="243" s="1"/>
  <c r="AG20" i="243"/>
  <c r="AF20" i="243"/>
  <c r="AE20" i="243"/>
  <c r="AD20" i="243"/>
  <c r="AC20" i="243"/>
  <c r="AB20" i="243"/>
  <c r="AA20" i="243"/>
  <c r="Z20" i="243"/>
  <c r="Y20" i="243"/>
  <c r="X20" i="243"/>
  <c r="W20" i="243"/>
  <c r="V20" i="243"/>
  <c r="T20" i="243"/>
  <c r="S20" i="243"/>
  <c r="R20" i="243"/>
  <c r="U20" i="243" s="1"/>
  <c r="Q20" i="243"/>
  <c r="P20" i="243"/>
  <c r="O20" i="243"/>
  <c r="N20" i="243"/>
  <c r="M20" i="243"/>
  <c r="L20" i="243"/>
  <c r="K20" i="243"/>
  <c r="AI19" i="243"/>
  <c r="AH19" i="243"/>
  <c r="AG19" i="243"/>
  <c r="AJ19" i="243" s="1"/>
  <c r="F19" i="243" s="1"/>
  <c r="AE19" i="243"/>
  <c r="AD19" i="243"/>
  <c r="AC19" i="243"/>
  <c r="AB19" i="243"/>
  <c r="AA19" i="243"/>
  <c r="AF19" i="243" s="1"/>
  <c r="Y19" i="243"/>
  <c r="X19" i="243"/>
  <c r="W19" i="243"/>
  <c r="V19" i="243"/>
  <c r="Z19" i="243" s="1"/>
  <c r="U19" i="243"/>
  <c r="T19" i="243"/>
  <c r="S19" i="243"/>
  <c r="R19" i="243"/>
  <c r="Q19" i="243"/>
  <c r="O19" i="243"/>
  <c r="N19" i="243"/>
  <c r="M19" i="243"/>
  <c r="L19" i="243"/>
  <c r="K19" i="243"/>
  <c r="P19" i="243" s="1"/>
  <c r="AI18" i="243"/>
  <c r="AH18" i="243"/>
  <c r="AG18" i="243"/>
  <c r="AJ18" i="243" s="1"/>
  <c r="F18" i="243" s="1"/>
  <c r="AF18" i="243"/>
  <c r="AE18" i="243"/>
  <c r="AD18" i="243"/>
  <c r="AC18" i="243"/>
  <c r="AB18" i="243"/>
  <c r="AA18" i="243"/>
  <c r="Y18" i="243"/>
  <c r="X18" i="243"/>
  <c r="W18" i="243"/>
  <c r="V18" i="243"/>
  <c r="Z18" i="243" s="1"/>
  <c r="T18" i="243"/>
  <c r="S18" i="243"/>
  <c r="R18" i="243"/>
  <c r="Q18" i="243"/>
  <c r="U18" i="243" s="1"/>
  <c r="P18" i="243"/>
  <c r="O18" i="243"/>
  <c r="N18" i="243"/>
  <c r="M18" i="243"/>
  <c r="L18" i="243"/>
  <c r="K18" i="243"/>
  <c r="AJ17" i="243"/>
  <c r="F17" i="243" s="1"/>
  <c r="AI17" i="243"/>
  <c r="AH17" i="243"/>
  <c r="AG17" i="243"/>
  <c r="AE17" i="243"/>
  <c r="AD17" i="243"/>
  <c r="AC17" i="243"/>
  <c r="AB17" i="243"/>
  <c r="AF17" i="243" s="1"/>
  <c r="AA17" i="243"/>
  <c r="Y17" i="243"/>
  <c r="X17" i="243"/>
  <c r="W17" i="243"/>
  <c r="Z17" i="243" s="1"/>
  <c r="V17" i="243"/>
  <c r="U17" i="243"/>
  <c r="T17" i="243"/>
  <c r="S17" i="243"/>
  <c r="R17" i="243"/>
  <c r="Q17" i="243"/>
  <c r="O17" i="243"/>
  <c r="N17" i="243"/>
  <c r="M17" i="243"/>
  <c r="L17" i="243"/>
  <c r="P17" i="243" s="1"/>
  <c r="K17" i="243"/>
  <c r="AJ16" i="243"/>
  <c r="F16" i="243" s="1"/>
  <c r="AI16" i="243"/>
  <c r="AH16" i="243"/>
  <c r="AG16" i="243"/>
  <c r="AE16" i="243"/>
  <c r="AD16" i="243"/>
  <c r="AC16" i="243"/>
  <c r="AB16" i="243"/>
  <c r="AF16" i="243" s="1"/>
  <c r="AA16" i="243"/>
  <c r="Y16" i="243"/>
  <c r="X16" i="243"/>
  <c r="W16" i="243"/>
  <c r="Z16" i="243" s="1"/>
  <c r="V16" i="243"/>
  <c r="T16" i="243"/>
  <c r="S16" i="243"/>
  <c r="R16" i="243"/>
  <c r="U16" i="243" s="1"/>
  <c r="Q16" i="243"/>
  <c r="O16" i="243"/>
  <c r="N16" i="243"/>
  <c r="M16" i="243"/>
  <c r="L16" i="243"/>
  <c r="P16" i="243" s="1"/>
  <c r="K16" i="243"/>
  <c r="AI15" i="243"/>
  <c r="AH15" i="243"/>
  <c r="AG15" i="243"/>
  <c r="AJ15" i="243" s="1"/>
  <c r="F15" i="243" s="1"/>
  <c r="AE15" i="243"/>
  <c r="AD15" i="243"/>
  <c r="AC15" i="243"/>
  <c r="AB15" i="243"/>
  <c r="AA15" i="243"/>
  <c r="AF15" i="243" s="1"/>
  <c r="Z15" i="243"/>
  <c r="Y15" i="243"/>
  <c r="X15" i="243"/>
  <c r="W15" i="243"/>
  <c r="V15" i="243"/>
  <c r="T15" i="243"/>
  <c r="S15" i="243"/>
  <c r="R15" i="243"/>
  <c r="Q15" i="243"/>
  <c r="U15" i="243" s="1"/>
  <c r="O15" i="243"/>
  <c r="N15" i="243"/>
  <c r="M15" i="243"/>
  <c r="L15" i="243"/>
  <c r="K15" i="243"/>
  <c r="P15" i="243" s="1"/>
  <c r="AJ14" i="243"/>
  <c r="F14" i="243" s="1"/>
  <c r="AI14" i="243"/>
  <c r="AH14" i="243"/>
  <c r="AG14" i="243"/>
  <c r="AF14" i="243"/>
  <c r="AE14" i="243"/>
  <c r="AD14" i="243"/>
  <c r="AC14" i="243"/>
  <c r="AB14" i="243"/>
  <c r="AA14" i="243"/>
  <c r="Z14" i="243"/>
  <c r="Y14" i="243"/>
  <c r="X14" i="243"/>
  <c r="W14" i="243"/>
  <c r="V14" i="243"/>
  <c r="U14" i="243"/>
  <c r="T14" i="243"/>
  <c r="S14" i="243"/>
  <c r="R14" i="243"/>
  <c r="Q14" i="243"/>
  <c r="P14" i="243"/>
  <c r="O14" i="243"/>
  <c r="N14" i="243"/>
  <c r="M14" i="243"/>
  <c r="L14" i="243"/>
  <c r="K14" i="243"/>
  <c r="AI13" i="243"/>
  <c r="AH13" i="243"/>
  <c r="AJ13" i="243" s="1"/>
  <c r="F13" i="243" s="1"/>
  <c r="AG13" i="243"/>
  <c r="AE13" i="243"/>
  <c r="AD13" i="243"/>
  <c r="AC13" i="243"/>
  <c r="AB13" i="243"/>
  <c r="AF13" i="243" s="1"/>
  <c r="AA13" i="243"/>
  <c r="Y13" i="243"/>
  <c r="X13" i="243"/>
  <c r="W13" i="243"/>
  <c r="Z13" i="243" s="1"/>
  <c r="V13" i="243"/>
  <c r="T13" i="243"/>
  <c r="S13" i="243"/>
  <c r="R13" i="243"/>
  <c r="U13" i="243" s="1"/>
  <c r="Q13" i="243"/>
  <c r="P13" i="243"/>
  <c r="O13" i="243"/>
  <c r="N13" i="243"/>
  <c r="M13" i="243"/>
  <c r="L13" i="243"/>
  <c r="K13" i="243"/>
  <c r="AI12" i="243"/>
  <c r="AH12" i="243"/>
  <c r="AG12" i="243"/>
  <c r="AE12" i="243"/>
  <c r="AD12" i="243"/>
  <c r="AC12" i="243"/>
  <c r="AB12" i="243"/>
  <c r="AA12" i="243"/>
  <c r="Y12" i="243"/>
  <c r="X12" i="243"/>
  <c r="W12" i="243"/>
  <c r="V12" i="243"/>
  <c r="Z12" i="243" s="1"/>
  <c r="T12" i="243"/>
  <c r="S12" i="243"/>
  <c r="R12" i="243"/>
  <c r="Q12" i="243"/>
  <c r="O12" i="243"/>
  <c r="N12" i="243"/>
  <c r="M12" i="243"/>
  <c r="L12" i="243"/>
  <c r="K12" i="243"/>
  <c r="AI11" i="243"/>
  <c r="AH11" i="243"/>
  <c r="AG11" i="243"/>
  <c r="AE11" i="243"/>
  <c r="AD11" i="243"/>
  <c r="AC11" i="243"/>
  <c r="AB11" i="243"/>
  <c r="AA11" i="243"/>
  <c r="Y11" i="243"/>
  <c r="X11" i="243"/>
  <c r="W11" i="243"/>
  <c r="V11" i="243"/>
  <c r="Z11" i="243" s="1"/>
  <c r="T11" i="243"/>
  <c r="S11" i="243"/>
  <c r="R11" i="243"/>
  <c r="Q11" i="243"/>
  <c r="O11" i="243"/>
  <c r="N11" i="243"/>
  <c r="M11" i="243"/>
  <c r="L11" i="243"/>
  <c r="K11" i="243"/>
  <c r="AI10" i="243"/>
  <c r="AH10" i="243"/>
  <c r="AJ10" i="243" s="1"/>
  <c r="AG10" i="243"/>
  <c r="AE10" i="243"/>
  <c r="AD10" i="243"/>
  <c r="AC10" i="243"/>
  <c r="AB10" i="243"/>
  <c r="AA10" i="243"/>
  <c r="Y10" i="243"/>
  <c r="X10" i="243"/>
  <c r="W10" i="243"/>
  <c r="V10" i="243"/>
  <c r="T10" i="243"/>
  <c r="S10" i="243"/>
  <c r="R10" i="243"/>
  <c r="Q10" i="243"/>
  <c r="O10" i="243"/>
  <c r="N10" i="243"/>
  <c r="M10" i="243"/>
  <c r="L10" i="243"/>
  <c r="P10" i="243" s="1"/>
  <c r="K10" i="243"/>
  <c r="AI9" i="243"/>
  <c r="AH9" i="243"/>
  <c r="AG9" i="243"/>
  <c r="AJ9" i="243" s="1"/>
  <c r="AE9" i="243"/>
  <c r="AD9" i="243"/>
  <c r="AC9" i="243"/>
  <c r="AB9" i="243"/>
  <c r="AA9" i="243"/>
  <c r="Y9" i="243"/>
  <c r="X9" i="243"/>
  <c r="W9" i="243"/>
  <c r="V9" i="243"/>
  <c r="T9" i="243"/>
  <c r="S9" i="243"/>
  <c r="R9" i="243"/>
  <c r="Q9" i="243"/>
  <c r="O9" i="243"/>
  <c r="N9" i="243"/>
  <c r="M9" i="243"/>
  <c r="L9" i="243"/>
  <c r="K9" i="243"/>
  <c r="AI8" i="243"/>
  <c r="AH8" i="243"/>
  <c r="AJ8" i="243" s="1"/>
  <c r="AG8" i="243"/>
  <c r="AE8" i="243"/>
  <c r="AD8" i="243"/>
  <c r="AC8" i="243"/>
  <c r="AB8" i="243"/>
  <c r="AA8" i="243"/>
  <c r="Y8" i="243"/>
  <c r="X8" i="243"/>
  <c r="W8" i="243"/>
  <c r="V8" i="243"/>
  <c r="T8" i="243"/>
  <c r="S8" i="243"/>
  <c r="R8" i="243"/>
  <c r="Q8" i="243"/>
  <c r="O8" i="243"/>
  <c r="N8" i="243"/>
  <c r="M8" i="243"/>
  <c r="L8" i="243"/>
  <c r="K8" i="243"/>
  <c r="AI7" i="243"/>
  <c r="AH7" i="243"/>
  <c r="AG7" i="243"/>
  <c r="AE7" i="243"/>
  <c r="AD7" i="243"/>
  <c r="AC7" i="243"/>
  <c r="AB7" i="243"/>
  <c r="AA7" i="243"/>
  <c r="Y7" i="243"/>
  <c r="X7" i="243"/>
  <c r="W7" i="243"/>
  <c r="V7" i="243"/>
  <c r="T7" i="243"/>
  <c r="S7" i="243"/>
  <c r="R7" i="243"/>
  <c r="Q7" i="243"/>
  <c r="O7" i="243"/>
  <c r="N7" i="243"/>
  <c r="M7" i="243"/>
  <c r="L7" i="243"/>
  <c r="K7" i="243"/>
  <c r="AI6" i="243"/>
  <c r="AH6" i="243"/>
  <c r="AJ6" i="243" s="1"/>
  <c r="AG6" i="243"/>
  <c r="AE6" i="243"/>
  <c r="AD6" i="243"/>
  <c r="AC6" i="243"/>
  <c r="AB6" i="243"/>
  <c r="AA6" i="243"/>
  <c r="Y6" i="243"/>
  <c r="X6" i="243"/>
  <c r="Z6" i="243" s="1"/>
  <c r="F6" i="243" s="1"/>
  <c r="W6" i="243"/>
  <c r="V6" i="243"/>
  <c r="T6" i="243"/>
  <c r="S6" i="243"/>
  <c r="U6" i="243" s="1"/>
  <c r="R6" i="243"/>
  <c r="Q6" i="243"/>
  <c r="O6" i="243"/>
  <c r="N6" i="243"/>
  <c r="M6" i="243"/>
  <c r="L6" i="243"/>
  <c r="K6" i="243"/>
  <c r="AI5" i="243"/>
  <c r="AH5" i="243"/>
  <c r="AJ5" i="243" s="1"/>
  <c r="AG5" i="243"/>
  <c r="AE5" i="243"/>
  <c r="AD5" i="243"/>
  <c r="AC5" i="243"/>
  <c r="AB5" i="243"/>
  <c r="AA5" i="243"/>
  <c r="Y5" i="243"/>
  <c r="X5" i="243"/>
  <c r="W5" i="243"/>
  <c r="V5" i="243"/>
  <c r="T5" i="243"/>
  <c r="S5" i="243"/>
  <c r="R5" i="243"/>
  <c r="Q5" i="243"/>
  <c r="O5" i="243"/>
  <c r="N5" i="243"/>
  <c r="M5" i="243"/>
  <c r="P5" i="243" s="1"/>
  <c r="L5" i="243"/>
  <c r="K5" i="243"/>
  <c r="AI4" i="243"/>
  <c r="AH4" i="243"/>
  <c r="AG4" i="243"/>
  <c r="AE4" i="243"/>
  <c r="AD4" i="243"/>
  <c r="AC4" i="243"/>
  <c r="AB4" i="243"/>
  <c r="AA4" i="243"/>
  <c r="Y4" i="243"/>
  <c r="X4" i="243"/>
  <c r="W4" i="243"/>
  <c r="V4" i="243"/>
  <c r="T4" i="243"/>
  <c r="S4" i="243"/>
  <c r="R4" i="243"/>
  <c r="Q4" i="243"/>
  <c r="O4" i="243"/>
  <c r="N4" i="243"/>
  <c r="M4" i="243"/>
  <c r="L4" i="243"/>
  <c r="K4" i="243"/>
  <c r="E54" i="242"/>
  <c r="E55" i="242" s="1"/>
  <c r="D54" i="242"/>
  <c r="D55" i="242" s="1"/>
  <c r="C54" i="242"/>
  <c r="C55" i="242" s="1"/>
  <c r="G55" i="242" s="1"/>
  <c r="D50" i="242"/>
  <c r="E47" i="242"/>
  <c r="E48" i="242" s="1"/>
  <c r="D47" i="242"/>
  <c r="D62" i="242" s="1"/>
  <c r="AJ43" i="242"/>
  <c r="AI43" i="242"/>
  <c r="AH43" i="242"/>
  <c r="AG43" i="242"/>
  <c r="AF43" i="242"/>
  <c r="AE43" i="242"/>
  <c r="AD43" i="242"/>
  <c r="AC43" i="242"/>
  <c r="AB43" i="242"/>
  <c r="AA43" i="242"/>
  <c r="Z43" i="242"/>
  <c r="Y43" i="242"/>
  <c r="X43" i="242"/>
  <c r="W43" i="242"/>
  <c r="V43" i="242"/>
  <c r="U43" i="242"/>
  <c r="T43" i="242"/>
  <c r="S43" i="242"/>
  <c r="R43" i="242"/>
  <c r="Q43" i="242"/>
  <c r="P43" i="242"/>
  <c r="O43" i="242"/>
  <c r="N43" i="242"/>
  <c r="M43" i="242"/>
  <c r="L43" i="242"/>
  <c r="K43" i="242"/>
  <c r="F43" i="242"/>
  <c r="AJ42" i="242"/>
  <c r="AI42" i="242"/>
  <c r="AH42" i="242"/>
  <c r="AG42" i="242"/>
  <c r="AF42" i="242"/>
  <c r="AE42" i="242"/>
  <c r="AD42" i="242"/>
  <c r="AC42" i="242"/>
  <c r="AB42" i="242"/>
  <c r="AA42" i="242"/>
  <c r="Z42" i="242"/>
  <c r="Y42" i="242"/>
  <c r="X42" i="242"/>
  <c r="W42" i="242"/>
  <c r="V42" i="242"/>
  <c r="U42" i="242"/>
  <c r="T42" i="242"/>
  <c r="S42" i="242"/>
  <c r="R42" i="242"/>
  <c r="Q42" i="242"/>
  <c r="P42" i="242"/>
  <c r="O42" i="242"/>
  <c r="N42" i="242"/>
  <c r="M42" i="242"/>
  <c r="L42" i="242"/>
  <c r="K42" i="242"/>
  <c r="F42" i="242"/>
  <c r="AJ41" i="242"/>
  <c r="AI41" i="242"/>
  <c r="AH41" i="242"/>
  <c r="AG41" i="242"/>
  <c r="AF41" i="242"/>
  <c r="AE41" i="242"/>
  <c r="AD41" i="242"/>
  <c r="AC41" i="242"/>
  <c r="AB41" i="242"/>
  <c r="AA41" i="242"/>
  <c r="Z41" i="242"/>
  <c r="Y41" i="242"/>
  <c r="X41" i="242"/>
  <c r="W41" i="242"/>
  <c r="V41" i="242"/>
  <c r="U41" i="242"/>
  <c r="T41" i="242"/>
  <c r="S41" i="242"/>
  <c r="R41" i="242"/>
  <c r="Q41" i="242"/>
  <c r="P41" i="242"/>
  <c r="O41" i="242"/>
  <c r="N41" i="242"/>
  <c r="M41" i="242"/>
  <c r="L41" i="242"/>
  <c r="K41" i="242"/>
  <c r="F41" i="242"/>
  <c r="AJ40" i="242"/>
  <c r="AI40" i="242"/>
  <c r="AH40" i="242"/>
  <c r="AG40" i="242"/>
  <c r="AF40" i="242"/>
  <c r="AE40" i="242"/>
  <c r="AD40" i="242"/>
  <c r="AC40" i="242"/>
  <c r="AB40" i="242"/>
  <c r="AA40" i="242"/>
  <c r="Z40" i="242"/>
  <c r="Y40" i="242"/>
  <c r="X40" i="242"/>
  <c r="W40" i="242"/>
  <c r="V40" i="242"/>
  <c r="U40" i="242"/>
  <c r="T40" i="242"/>
  <c r="S40" i="242"/>
  <c r="R40" i="242"/>
  <c r="Q40" i="242"/>
  <c r="P40" i="242"/>
  <c r="O40" i="242"/>
  <c r="N40" i="242"/>
  <c r="M40" i="242"/>
  <c r="L40" i="242"/>
  <c r="K40" i="242"/>
  <c r="F40" i="242"/>
  <c r="AJ39" i="242"/>
  <c r="AI39" i="242"/>
  <c r="AH39" i="242"/>
  <c r="AG39" i="242"/>
  <c r="AF39" i="242"/>
  <c r="AE39" i="242"/>
  <c r="AD39" i="242"/>
  <c r="AC39" i="242"/>
  <c r="AB39" i="242"/>
  <c r="AA39" i="242"/>
  <c r="Z39" i="242"/>
  <c r="Y39" i="242"/>
  <c r="X39" i="242"/>
  <c r="W39" i="242"/>
  <c r="V39" i="242"/>
  <c r="U39" i="242"/>
  <c r="T39" i="242"/>
  <c r="S39" i="242"/>
  <c r="R39" i="242"/>
  <c r="Q39" i="242"/>
  <c r="P39" i="242"/>
  <c r="O39" i="242"/>
  <c r="N39" i="242"/>
  <c r="M39" i="242"/>
  <c r="L39" i="242"/>
  <c r="K39" i="242"/>
  <c r="F39" i="242"/>
  <c r="AJ38" i="242"/>
  <c r="AI38" i="242"/>
  <c r="AH38" i="242"/>
  <c r="AG38" i="242"/>
  <c r="AF38" i="242"/>
  <c r="AE38" i="242"/>
  <c r="AD38" i="242"/>
  <c r="AC38" i="242"/>
  <c r="AB38" i="242"/>
  <c r="AA38" i="242"/>
  <c r="Z38" i="242"/>
  <c r="Y38" i="242"/>
  <c r="X38" i="242"/>
  <c r="W38" i="242"/>
  <c r="V38" i="242"/>
  <c r="U38" i="242"/>
  <c r="T38" i="242"/>
  <c r="S38" i="242"/>
  <c r="R38" i="242"/>
  <c r="Q38" i="242"/>
  <c r="P38" i="242"/>
  <c r="O38" i="242"/>
  <c r="N38" i="242"/>
  <c r="M38" i="242"/>
  <c r="L38" i="242"/>
  <c r="K38" i="242"/>
  <c r="F38" i="242"/>
  <c r="AJ37" i="242"/>
  <c r="AI37" i="242"/>
  <c r="AH37" i="242"/>
  <c r="AG37" i="242"/>
  <c r="AF37" i="242"/>
  <c r="AE37" i="242"/>
  <c r="AD37" i="242"/>
  <c r="AC37" i="242"/>
  <c r="AB37" i="242"/>
  <c r="AA37" i="242"/>
  <c r="Z37" i="242"/>
  <c r="Y37" i="242"/>
  <c r="X37" i="242"/>
  <c r="W37" i="242"/>
  <c r="V37" i="242"/>
  <c r="U37" i="242"/>
  <c r="T37" i="242"/>
  <c r="S37" i="242"/>
  <c r="R37" i="242"/>
  <c r="Q37" i="242"/>
  <c r="P37" i="242"/>
  <c r="O37" i="242"/>
  <c r="N37" i="242"/>
  <c r="M37" i="242"/>
  <c r="L37" i="242"/>
  <c r="K37" i="242"/>
  <c r="F37" i="242"/>
  <c r="AJ36" i="242"/>
  <c r="AI36" i="242"/>
  <c r="AH36" i="242"/>
  <c r="AG36" i="242"/>
  <c r="AF36" i="242"/>
  <c r="AE36" i="242"/>
  <c r="AD36" i="242"/>
  <c r="AC36" i="242"/>
  <c r="AB36" i="242"/>
  <c r="AA36" i="242"/>
  <c r="Z36" i="242"/>
  <c r="Y36" i="242"/>
  <c r="X36" i="242"/>
  <c r="W36" i="242"/>
  <c r="V36" i="242"/>
  <c r="U36" i="242"/>
  <c r="T36" i="242"/>
  <c r="S36" i="242"/>
  <c r="R36" i="242"/>
  <c r="Q36" i="242"/>
  <c r="P36" i="242"/>
  <c r="O36" i="242"/>
  <c r="N36" i="242"/>
  <c r="M36" i="242"/>
  <c r="L36" i="242"/>
  <c r="K36" i="242"/>
  <c r="F36" i="242"/>
  <c r="AJ35" i="242"/>
  <c r="AI35" i="242"/>
  <c r="AH35" i="242"/>
  <c r="AG35" i="242"/>
  <c r="AF35" i="242"/>
  <c r="AE35" i="242"/>
  <c r="AD35" i="242"/>
  <c r="AC35" i="242"/>
  <c r="AB35" i="242"/>
  <c r="AA35" i="242"/>
  <c r="Z35" i="242"/>
  <c r="Y35" i="242"/>
  <c r="X35" i="242"/>
  <c r="W35" i="242"/>
  <c r="V35" i="242"/>
  <c r="U35" i="242"/>
  <c r="T35" i="242"/>
  <c r="S35" i="242"/>
  <c r="R35" i="242"/>
  <c r="Q35" i="242"/>
  <c r="P35" i="242"/>
  <c r="O35" i="242"/>
  <c r="N35" i="242"/>
  <c r="M35" i="242"/>
  <c r="L35" i="242"/>
  <c r="K35" i="242"/>
  <c r="F35" i="242"/>
  <c r="AJ34" i="242"/>
  <c r="AI34" i="242"/>
  <c r="AH34" i="242"/>
  <c r="AG34" i="242"/>
  <c r="AF34" i="242"/>
  <c r="AE34" i="242"/>
  <c r="AD34" i="242"/>
  <c r="AC34" i="242"/>
  <c r="AB34" i="242"/>
  <c r="AA34" i="242"/>
  <c r="Z34" i="242"/>
  <c r="Y34" i="242"/>
  <c r="X34" i="242"/>
  <c r="W34" i="242"/>
  <c r="V34" i="242"/>
  <c r="U34" i="242"/>
  <c r="T34" i="242"/>
  <c r="S34" i="242"/>
  <c r="R34" i="242"/>
  <c r="Q34" i="242"/>
  <c r="P34" i="242"/>
  <c r="O34" i="242"/>
  <c r="N34" i="242"/>
  <c r="M34" i="242"/>
  <c r="L34" i="242"/>
  <c r="K34" i="242"/>
  <c r="F34" i="242"/>
  <c r="AJ33" i="242"/>
  <c r="AI33" i="242"/>
  <c r="AH33" i="242"/>
  <c r="AG33" i="242"/>
  <c r="AF33" i="242"/>
  <c r="AE33" i="242"/>
  <c r="AD33" i="242"/>
  <c r="AC33" i="242"/>
  <c r="AB33" i="242"/>
  <c r="AA33" i="242"/>
  <c r="Z33" i="242"/>
  <c r="Y33" i="242"/>
  <c r="X33" i="242"/>
  <c r="W33" i="242"/>
  <c r="V33" i="242"/>
  <c r="U33" i="242"/>
  <c r="T33" i="242"/>
  <c r="S33" i="242"/>
  <c r="R33" i="242"/>
  <c r="Q33" i="242"/>
  <c r="P33" i="242"/>
  <c r="O33" i="242"/>
  <c r="N33" i="242"/>
  <c r="M33" i="242"/>
  <c r="L33" i="242"/>
  <c r="K33" i="242"/>
  <c r="F33" i="242"/>
  <c r="AJ32" i="242"/>
  <c r="AI32" i="242"/>
  <c r="AH32" i="242"/>
  <c r="AG32" i="242"/>
  <c r="AF32" i="242"/>
  <c r="AE32" i="242"/>
  <c r="AD32" i="242"/>
  <c r="AC32" i="242"/>
  <c r="AB32" i="242"/>
  <c r="AA32" i="242"/>
  <c r="Z32" i="242"/>
  <c r="Y32" i="242"/>
  <c r="X32" i="242"/>
  <c r="W32" i="242"/>
  <c r="V32" i="242"/>
  <c r="U32" i="242"/>
  <c r="T32" i="242"/>
  <c r="S32" i="242"/>
  <c r="R32" i="242"/>
  <c r="Q32" i="242"/>
  <c r="P32" i="242"/>
  <c r="O32" i="242"/>
  <c r="N32" i="242"/>
  <c r="M32" i="242"/>
  <c r="L32" i="242"/>
  <c r="K32" i="242"/>
  <c r="F32" i="242"/>
  <c r="AJ31" i="242"/>
  <c r="AI31" i="242"/>
  <c r="AH31" i="242"/>
  <c r="AG31" i="242"/>
  <c r="AF31" i="242"/>
  <c r="AE31" i="242"/>
  <c r="AD31" i="242"/>
  <c r="AC31" i="242"/>
  <c r="AB31" i="242"/>
  <c r="AA31" i="242"/>
  <c r="Z31" i="242"/>
  <c r="Y31" i="242"/>
  <c r="X31" i="242"/>
  <c r="W31" i="242"/>
  <c r="V31" i="242"/>
  <c r="U31" i="242"/>
  <c r="T31" i="242"/>
  <c r="S31" i="242"/>
  <c r="R31" i="242"/>
  <c r="Q31" i="242"/>
  <c r="P31" i="242"/>
  <c r="O31" i="242"/>
  <c r="N31" i="242"/>
  <c r="M31" i="242"/>
  <c r="L31" i="242"/>
  <c r="K31" i="242"/>
  <c r="F31" i="242"/>
  <c r="AJ30" i="242"/>
  <c r="AI30" i="242"/>
  <c r="AH30" i="242"/>
  <c r="AG30" i="242"/>
  <c r="AF30" i="242"/>
  <c r="AE30" i="242"/>
  <c r="AD30" i="242"/>
  <c r="AC30" i="242"/>
  <c r="AB30" i="242"/>
  <c r="AA30" i="242"/>
  <c r="Z30" i="242"/>
  <c r="Y30" i="242"/>
  <c r="X30" i="242"/>
  <c r="W30" i="242"/>
  <c r="V30" i="242"/>
  <c r="U30" i="242"/>
  <c r="T30" i="242"/>
  <c r="S30" i="242"/>
  <c r="R30" i="242"/>
  <c r="Q30" i="242"/>
  <c r="P30" i="242"/>
  <c r="O30" i="242"/>
  <c r="N30" i="242"/>
  <c r="M30" i="242"/>
  <c r="L30" i="242"/>
  <c r="K30" i="242"/>
  <c r="F30" i="242"/>
  <c r="AJ29" i="242"/>
  <c r="AI29" i="242"/>
  <c r="AH29" i="242"/>
  <c r="AG29" i="242"/>
  <c r="AF29" i="242"/>
  <c r="AE29" i="242"/>
  <c r="AD29" i="242"/>
  <c r="AC29" i="242"/>
  <c r="AB29" i="242"/>
  <c r="AA29" i="242"/>
  <c r="Z29" i="242"/>
  <c r="Y29" i="242"/>
  <c r="X29" i="242"/>
  <c r="W29" i="242"/>
  <c r="V29" i="242"/>
  <c r="U29" i="242"/>
  <c r="T29" i="242"/>
  <c r="S29" i="242"/>
  <c r="R29" i="242"/>
  <c r="Q29" i="242"/>
  <c r="P29" i="242"/>
  <c r="O29" i="242"/>
  <c r="N29" i="242"/>
  <c r="M29" i="242"/>
  <c r="L29" i="242"/>
  <c r="K29" i="242"/>
  <c r="F29" i="242"/>
  <c r="AJ28" i="242"/>
  <c r="AI28" i="242"/>
  <c r="AH28" i="242"/>
  <c r="AG28" i="242"/>
  <c r="AF28" i="242"/>
  <c r="AE28" i="242"/>
  <c r="AD28" i="242"/>
  <c r="AC28" i="242"/>
  <c r="AB28" i="242"/>
  <c r="AA28" i="242"/>
  <c r="Z28" i="242"/>
  <c r="Y28" i="242"/>
  <c r="X28" i="242"/>
  <c r="W28" i="242"/>
  <c r="V28" i="242"/>
  <c r="U28" i="242"/>
  <c r="T28" i="242"/>
  <c r="S28" i="242"/>
  <c r="R28" i="242"/>
  <c r="Q28" i="242"/>
  <c r="P28" i="242"/>
  <c r="O28" i="242"/>
  <c r="N28" i="242"/>
  <c r="M28" i="242"/>
  <c r="L28" i="242"/>
  <c r="K28" i="242"/>
  <c r="F28" i="242"/>
  <c r="AJ27" i="242"/>
  <c r="AI27" i="242"/>
  <c r="AH27" i="242"/>
  <c r="AG27" i="242"/>
  <c r="AF27" i="242"/>
  <c r="AE27" i="242"/>
  <c r="AD27" i="242"/>
  <c r="AC27" i="242"/>
  <c r="AB27" i="242"/>
  <c r="AA27" i="242"/>
  <c r="Z27" i="242"/>
  <c r="Y27" i="242"/>
  <c r="X27" i="242"/>
  <c r="W27" i="242"/>
  <c r="V27" i="242"/>
  <c r="U27" i="242"/>
  <c r="T27" i="242"/>
  <c r="S27" i="242"/>
  <c r="R27" i="242"/>
  <c r="Q27" i="242"/>
  <c r="P27" i="242"/>
  <c r="O27" i="242"/>
  <c r="N27" i="242"/>
  <c r="M27" i="242"/>
  <c r="L27" i="242"/>
  <c r="K27" i="242"/>
  <c r="F27" i="242"/>
  <c r="AJ26" i="242"/>
  <c r="AI26" i="242"/>
  <c r="AH26" i="242"/>
  <c r="AG26" i="242"/>
  <c r="AF26" i="242"/>
  <c r="AE26" i="242"/>
  <c r="AD26" i="242"/>
  <c r="AC26" i="242"/>
  <c r="AB26" i="242"/>
  <c r="AA26" i="242"/>
  <c r="Z26" i="242"/>
  <c r="Y26" i="242"/>
  <c r="X26" i="242"/>
  <c r="W26" i="242"/>
  <c r="V26" i="242"/>
  <c r="U26" i="242"/>
  <c r="T26" i="242"/>
  <c r="S26" i="242"/>
  <c r="R26" i="242"/>
  <c r="Q26" i="242"/>
  <c r="P26" i="242"/>
  <c r="O26" i="242"/>
  <c r="N26" i="242"/>
  <c r="M26" i="242"/>
  <c r="L26" i="242"/>
  <c r="K26" i="242"/>
  <c r="F26" i="242"/>
  <c r="AJ25" i="242"/>
  <c r="AI25" i="242"/>
  <c r="AH25" i="242"/>
  <c r="AG25" i="242"/>
  <c r="AF25" i="242"/>
  <c r="AE25" i="242"/>
  <c r="AD25" i="242"/>
  <c r="AC25" i="242"/>
  <c r="AB25" i="242"/>
  <c r="AA25" i="242"/>
  <c r="Z25" i="242"/>
  <c r="Y25" i="242"/>
  <c r="X25" i="242"/>
  <c r="W25" i="242"/>
  <c r="V25" i="242"/>
  <c r="U25" i="242"/>
  <c r="T25" i="242"/>
  <c r="S25" i="242"/>
  <c r="R25" i="242"/>
  <c r="Q25" i="242"/>
  <c r="P25" i="242"/>
  <c r="O25" i="242"/>
  <c r="N25" i="242"/>
  <c r="M25" i="242"/>
  <c r="L25" i="242"/>
  <c r="K25" i="242"/>
  <c r="F25" i="242"/>
  <c r="AJ24" i="242"/>
  <c r="AI24" i="242"/>
  <c r="AH24" i="242"/>
  <c r="AG24" i="242"/>
  <c r="AF24" i="242"/>
  <c r="AE24" i="242"/>
  <c r="AD24" i="242"/>
  <c r="AC24" i="242"/>
  <c r="AB24" i="242"/>
  <c r="AA24" i="242"/>
  <c r="Z24" i="242"/>
  <c r="Y24" i="242"/>
  <c r="X24" i="242"/>
  <c r="W24" i="242"/>
  <c r="V24" i="242"/>
  <c r="U24" i="242"/>
  <c r="T24" i="242"/>
  <c r="S24" i="242"/>
  <c r="R24" i="242"/>
  <c r="Q24" i="242"/>
  <c r="P24" i="242"/>
  <c r="O24" i="242"/>
  <c r="N24" i="242"/>
  <c r="M24" i="242"/>
  <c r="L24" i="242"/>
  <c r="K24" i="242"/>
  <c r="F24" i="242"/>
  <c r="AJ23" i="242"/>
  <c r="AI23" i="242"/>
  <c r="AH23" i="242"/>
  <c r="AG23" i="242"/>
  <c r="AF23" i="242"/>
  <c r="AE23" i="242"/>
  <c r="AD23" i="242"/>
  <c r="AC23" i="242"/>
  <c r="AB23" i="242"/>
  <c r="AA23" i="242"/>
  <c r="Z23" i="242"/>
  <c r="Y23" i="242"/>
  <c r="X23" i="242"/>
  <c r="W23" i="242"/>
  <c r="V23" i="242"/>
  <c r="U23" i="242"/>
  <c r="T23" i="242"/>
  <c r="S23" i="242"/>
  <c r="R23" i="242"/>
  <c r="Q23" i="242"/>
  <c r="P23" i="242"/>
  <c r="O23" i="242"/>
  <c r="N23" i="242"/>
  <c r="M23" i="242"/>
  <c r="L23" i="242"/>
  <c r="K23" i="242"/>
  <c r="F23" i="242"/>
  <c r="AJ22" i="242"/>
  <c r="AI22" i="242"/>
  <c r="AH22" i="242"/>
  <c r="AG22" i="242"/>
  <c r="AF22" i="242"/>
  <c r="AE22" i="242"/>
  <c r="AD22" i="242"/>
  <c r="AC22" i="242"/>
  <c r="AB22" i="242"/>
  <c r="AA22" i="242"/>
  <c r="Z22" i="242"/>
  <c r="Y22" i="242"/>
  <c r="X22" i="242"/>
  <c r="W22" i="242"/>
  <c r="V22" i="242"/>
  <c r="U22" i="242"/>
  <c r="T22" i="242"/>
  <c r="S22" i="242"/>
  <c r="R22" i="242"/>
  <c r="Q22" i="242"/>
  <c r="P22" i="242"/>
  <c r="O22" i="242"/>
  <c r="N22" i="242"/>
  <c r="M22" i="242"/>
  <c r="L22" i="242"/>
  <c r="K22" i="242"/>
  <c r="F22" i="242"/>
  <c r="AJ21" i="242"/>
  <c r="AI21" i="242"/>
  <c r="AH21" i="242"/>
  <c r="AG21" i="242"/>
  <c r="AF21" i="242"/>
  <c r="AE21" i="242"/>
  <c r="AD21" i="242"/>
  <c r="AC21" i="242"/>
  <c r="AB21" i="242"/>
  <c r="AA21" i="242"/>
  <c r="Z21" i="242"/>
  <c r="Y21" i="242"/>
  <c r="X21" i="242"/>
  <c r="W21" i="242"/>
  <c r="V21" i="242"/>
  <c r="U21" i="242"/>
  <c r="T21" i="242"/>
  <c r="S21" i="242"/>
  <c r="R21" i="242"/>
  <c r="Q21" i="242"/>
  <c r="P21" i="242"/>
  <c r="O21" i="242"/>
  <c r="N21" i="242"/>
  <c r="M21" i="242"/>
  <c r="L21" i="242"/>
  <c r="K21" i="242"/>
  <c r="F21" i="242"/>
  <c r="AJ20" i="242"/>
  <c r="AI20" i="242"/>
  <c r="AH20" i="242"/>
  <c r="AG20" i="242"/>
  <c r="AF20" i="242"/>
  <c r="AE20" i="242"/>
  <c r="AD20" i="242"/>
  <c r="AC20" i="242"/>
  <c r="AB20" i="242"/>
  <c r="AA20" i="242"/>
  <c r="Z20" i="242"/>
  <c r="Y20" i="242"/>
  <c r="X20" i="242"/>
  <c r="W20" i="242"/>
  <c r="V20" i="242"/>
  <c r="U20" i="242"/>
  <c r="T20" i="242"/>
  <c r="S20" i="242"/>
  <c r="R20" i="242"/>
  <c r="Q20" i="242"/>
  <c r="P20" i="242"/>
  <c r="O20" i="242"/>
  <c r="N20" i="242"/>
  <c r="M20" i="242"/>
  <c r="L20" i="242"/>
  <c r="K20" i="242"/>
  <c r="F20" i="242"/>
  <c r="AJ19" i="242"/>
  <c r="AI19" i="242"/>
  <c r="AH19" i="242"/>
  <c r="AG19" i="242"/>
  <c r="AF19" i="242"/>
  <c r="AE19" i="242"/>
  <c r="AD19" i="242"/>
  <c r="AC19" i="242"/>
  <c r="AB19" i="242"/>
  <c r="AA19" i="242"/>
  <c r="Z19" i="242"/>
  <c r="Y19" i="242"/>
  <c r="X19" i="242"/>
  <c r="W19" i="242"/>
  <c r="V19" i="242"/>
  <c r="U19" i="242"/>
  <c r="T19" i="242"/>
  <c r="S19" i="242"/>
  <c r="R19" i="242"/>
  <c r="Q19" i="242"/>
  <c r="P19" i="242"/>
  <c r="O19" i="242"/>
  <c r="N19" i="242"/>
  <c r="M19" i="242"/>
  <c r="L19" i="242"/>
  <c r="K19" i="242"/>
  <c r="F19" i="242"/>
  <c r="AJ18" i="242"/>
  <c r="AI18" i="242"/>
  <c r="AH18" i="242"/>
  <c r="AG18" i="242"/>
  <c r="AF18" i="242"/>
  <c r="AE18" i="242"/>
  <c r="AD18" i="242"/>
  <c r="AC18" i="242"/>
  <c r="AB18" i="242"/>
  <c r="AA18" i="242"/>
  <c r="Z18" i="242"/>
  <c r="Y18" i="242"/>
  <c r="X18" i="242"/>
  <c r="W18" i="242"/>
  <c r="V18" i="242"/>
  <c r="U18" i="242"/>
  <c r="T18" i="242"/>
  <c r="S18" i="242"/>
  <c r="R18" i="242"/>
  <c r="Q18" i="242"/>
  <c r="P18" i="242"/>
  <c r="O18" i="242"/>
  <c r="N18" i="242"/>
  <c r="M18" i="242"/>
  <c r="L18" i="242"/>
  <c r="K18" i="242"/>
  <c r="F18" i="242"/>
  <c r="AI17" i="242"/>
  <c r="AH17" i="242"/>
  <c r="AJ17" i="242" s="1"/>
  <c r="AG17" i="242"/>
  <c r="AE17" i="242"/>
  <c r="AD17" i="242"/>
  <c r="AC17" i="242"/>
  <c r="AF17" i="242" s="1"/>
  <c r="AB17" i="242"/>
  <c r="AA17" i="242"/>
  <c r="Y17" i="242"/>
  <c r="X17" i="242"/>
  <c r="Z17" i="242" s="1"/>
  <c r="W17" i="242"/>
  <c r="V17" i="242"/>
  <c r="T17" i="242"/>
  <c r="S17" i="242"/>
  <c r="U17" i="242" s="1"/>
  <c r="R17" i="242"/>
  <c r="Q17" i="242"/>
  <c r="O17" i="242"/>
  <c r="N17" i="242"/>
  <c r="M17" i="242"/>
  <c r="P17" i="242" s="1"/>
  <c r="F17" i="242" s="1"/>
  <c r="L17" i="242"/>
  <c r="K17" i="242"/>
  <c r="AI16" i="242"/>
  <c r="AH16" i="242"/>
  <c r="AJ16" i="242" s="1"/>
  <c r="AG16" i="242"/>
  <c r="AE16" i="242"/>
  <c r="AD16" i="242"/>
  <c r="AC16" i="242"/>
  <c r="AB16" i="242"/>
  <c r="AA16" i="242"/>
  <c r="Y16" i="242"/>
  <c r="X16" i="242"/>
  <c r="W16" i="242"/>
  <c r="V16" i="242"/>
  <c r="T16" i="242"/>
  <c r="S16" i="242"/>
  <c r="R16" i="242"/>
  <c r="Q16" i="242"/>
  <c r="O16" i="242"/>
  <c r="N16" i="242"/>
  <c r="M16" i="242"/>
  <c r="L16" i="242"/>
  <c r="K16" i="242"/>
  <c r="AI15" i="242"/>
  <c r="AH15" i="242"/>
  <c r="AJ15" i="242" s="1"/>
  <c r="AG15" i="242"/>
  <c r="AE15" i="242"/>
  <c r="AD15" i="242"/>
  <c r="AC15" i="242"/>
  <c r="AB15" i="242"/>
  <c r="AA15" i="242"/>
  <c r="Y15" i="242"/>
  <c r="X15" i="242"/>
  <c r="W15" i="242"/>
  <c r="Z15" i="242" s="1"/>
  <c r="V15" i="242"/>
  <c r="T15" i="242"/>
  <c r="S15" i="242"/>
  <c r="R15" i="242"/>
  <c r="Q15" i="242"/>
  <c r="O15" i="242"/>
  <c r="N15" i="242"/>
  <c r="M15" i="242"/>
  <c r="L15" i="242"/>
  <c r="K15" i="242"/>
  <c r="AI14" i="242"/>
  <c r="AH14" i="242"/>
  <c r="AJ14" i="242" s="1"/>
  <c r="AG14" i="242"/>
  <c r="AE14" i="242"/>
  <c r="AD14" i="242"/>
  <c r="AF14" i="242" s="1"/>
  <c r="AC14" i="242"/>
  <c r="AB14" i="242"/>
  <c r="AA14" i="242"/>
  <c r="Y14" i="242"/>
  <c r="X14" i="242"/>
  <c r="Z14" i="242" s="1"/>
  <c r="W14" i="242"/>
  <c r="V14" i="242"/>
  <c r="T14" i="242"/>
  <c r="U14" i="242" s="1"/>
  <c r="S14" i="242"/>
  <c r="R14" i="242"/>
  <c r="Q14" i="242"/>
  <c r="O14" i="242"/>
  <c r="N14" i="242"/>
  <c r="P14" i="242" s="1"/>
  <c r="F14" i="242" s="1"/>
  <c r="M14" i="242"/>
  <c r="L14" i="242"/>
  <c r="K14" i="242"/>
  <c r="AI13" i="242"/>
  <c r="AH13" i="242"/>
  <c r="AJ13" i="242" s="1"/>
  <c r="AG13" i="242"/>
  <c r="AE13" i="242"/>
  <c r="AD13" i="242"/>
  <c r="AC13" i="242"/>
  <c r="AB13" i="242"/>
  <c r="AA13" i="242"/>
  <c r="Y13" i="242"/>
  <c r="X13" i="242"/>
  <c r="W13" i="242"/>
  <c r="V13" i="242"/>
  <c r="T13" i="242"/>
  <c r="S13" i="242"/>
  <c r="R13" i="242"/>
  <c r="Q13" i="242"/>
  <c r="O13" i="242"/>
  <c r="N13" i="242"/>
  <c r="M13" i="242"/>
  <c r="L13" i="242"/>
  <c r="K13" i="242"/>
  <c r="AI12" i="242"/>
  <c r="AH12" i="242"/>
  <c r="AJ12" i="242" s="1"/>
  <c r="AG12" i="242"/>
  <c r="AE12" i="242"/>
  <c r="AD12" i="242"/>
  <c r="AC12" i="242"/>
  <c r="AB12" i="242"/>
  <c r="AF12" i="242" s="1"/>
  <c r="AA12" i="242"/>
  <c r="Y12" i="242"/>
  <c r="X12" i="242"/>
  <c r="W12" i="242"/>
  <c r="V12" i="242"/>
  <c r="T12" i="242"/>
  <c r="S12" i="242"/>
  <c r="R12" i="242"/>
  <c r="Q12" i="242"/>
  <c r="O12" i="242"/>
  <c r="N12" i="242"/>
  <c r="M12" i="242"/>
  <c r="L12" i="242"/>
  <c r="P12" i="242" s="1"/>
  <c r="F12" i="242" s="1"/>
  <c r="K12" i="242"/>
  <c r="AI11" i="242"/>
  <c r="AH11" i="242"/>
  <c r="AJ11" i="242" s="1"/>
  <c r="AG11" i="242"/>
  <c r="AE11" i="242"/>
  <c r="AD11" i="242"/>
  <c r="AC11" i="242"/>
  <c r="AB11" i="242"/>
  <c r="AA11" i="242"/>
  <c r="Y11" i="242"/>
  <c r="X11" i="242"/>
  <c r="Z11" i="242" s="1"/>
  <c r="W11" i="242"/>
  <c r="V11" i="242"/>
  <c r="T11" i="242"/>
  <c r="U11" i="242" s="1"/>
  <c r="S11" i="242"/>
  <c r="R11" i="242"/>
  <c r="Q11" i="242"/>
  <c r="O11" i="242"/>
  <c r="N11" i="242"/>
  <c r="M11" i="242"/>
  <c r="L11" i="242"/>
  <c r="K11" i="242"/>
  <c r="AI10" i="242"/>
  <c r="AH10" i="242"/>
  <c r="AJ10" i="242" s="1"/>
  <c r="AG10" i="242"/>
  <c r="AE10" i="242"/>
  <c r="AD10" i="242"/>
  <c r="AC10" i="242"/>
  <c r="AF10" i="242" s="1"/>
  <c r="AB10" i="242"/>
  <c r="AA10" i="242"/>
  <c r="Y10" i="242"/>
  <c r="X10" i="242"/>
  <c r="Z10" i="242" s="1"/>
  <c r="W10" i="242"/>
  <c r="V10" i="242"/>
  <c r="T10" i="242"/>
  <c r="S10" i="242"/>
  <c r="U10" i="242" s="1"/>
  <c r="R10" i="242"/>
  <c r="Q10" i="242"/>
  <c r="O10" i="242"/>
  <c r="N10" i="242"/>
  <c r="M10" i="242"/>
  <c r="L10" i="242"/>
  <c r="K10" i="242"/>
  <c r="AI9" i="242"/>
  <c r="AH9" i="242"/>
  <c r="AJ9" i="242" s="1"/>
  <c r="AG9" i="242"/>
  <c r="AE9" i="242"/>
  <c r="AD9" i="242"/>
  <c r="AC9" i="242"/>
  <c r="AF9" i="242" s="1"/>
  <c r="AB9" i="242"/>
  <c r="AA9" i="242"/>
  <c r="Y9" i="242"/>
  <c r="X9" i="242"/>
  <c r="Z9" i="242" s="1"/>
  <c r="W9" i="242"/>
  <c r="V9" i="242"/>
  <c r="T9" i="242"/>
  <c r="S9" i="242"/>
  <c r="U9" i="242" s="1"/>
  <c r="R9" i="242"/>
  <c r="Q9" i="242"/>
  <c r="O9" i="242"/>
  <c r="N9" i="242"/>
  <c r="M9" i="242"/>
  <c r="P9" i="242" s="1"/>
  <c r="F9" i="242" s="1"/>
  <c r="L9" i="242"/>
  <c r="K9" i="242"/>
  <c r="AI8" i="242"/>
  <c r="AH8" i="242"/>
  <c r="AJ8" i="242" s="1"/>
  <c r="AG8" i="242"/>
  <c r="AE8" i="242"/>
  <c r="AD8" i="242"/>
  <c r="AC8" i="242"/>
  <c r="AB8" i="242"/>
  <c r="AA8" i="242"/>
  <c r="Y8" i="242"/>
  <c r="X8" i="242"/>
  <c r="Z8" i="242" s="1"/>
  <c r="W8" i="242"/>
  <c r="V8" i="242"/>
  <c r="T8" i="242"/>
  <c r="S8" i="242"/>
  <c r="R8" i="242"/>
  <c r="Q8" i="242"/>
  <c r="O8" i="242"/>
  <c r="N8" i="242"/>
  <c r="M8" i="242"/>
  <c r="L8" i="242"/>
  <c r="K8" i="242"/>
  <c r="AI7" i="242"/>
  <c r="AH7" i="242"/>
  <c r="AJ7" i="242" s="1"/>
  <c r="AG7" i="242"/>
  <c r="AE7" i="242"/>
  <c r="AD7" i="242"/>
  <c r="AC7" i="242"/>
  <c r="AF7" i="242" s="1"/>
  <c r="AB7" i="242"/>
  <c r="AA7" i="242"/>
  <c r="Y7" i="242"/>
  <c r="X7" i="242"/>
  <c r="Z7" i="242" s="1"/>
  <c r="W7" i="242"/>
  <c r="V7" i="242"/>
  <c r="T7" i="242"/>
  <c r="S7" i="242"/>
  <c r="U7" i="242" s="1"/>
  <c r="R7" i="242"/>
  <c r="Q7" i="242"/>
  <c r="O7" i="242"/>
  <c r="N7" i="242"/>
  <c r="M7" i="242"/>
  <c r="P7" i="242" s="1"/>
  <c r="F7" i="242" s="1"/>
  <c r="L7" i="242"/>
  <c r="K7" i="242"/>
  <c r="AI6" i="242"/>
  <c r="AH6" i="242"/>
  <c r="AJ6" i="242" s="1"/>
  <c r="AG6" i="242"/>
  <c r="AE6" i="242"/>
  <c r="AD6" i="242"/>
  <c r="AC6" i="242"/>
  <c r="AF6" i="242" s="1"/>
  <c r="AB6" i="242"/>
  <c r="AA6" i="242"/>
  <c r="Y6" i="242"/>
  <c r="X6" i="242"/>
  <c r="Z6" i="242" s="1"/>
  <c r="W6" i="242"/>
  <c r="V6" i="242"/>
  <c r="T6" i="242"/>
  <c r="S6" i="242"/>
  <c r="U6" i="242" s="1"/>
  <c r="R6" i="242"/>
  <c r="Q6" i="242"/>
  <c r="O6" i="242"/>
  <c r="N6" i="242"/>
  <c r="M6" i="242"/>
  <c r="P6" i="242" s="1"/>
  <c r="F6" i="242" s="1"/>
  <c r="L6" i="242"/>
  <c r="K6" i="242"/>
  <c r="AI5" i="242"/>
  <c r="AH5" i="242"/>
  <c r="AJ5" i="242" s="1"/>
  <c r="AG5" i="242"/>
  <c r="AE5" i="242"/>
  <c r="AD5" i="242"/>
  <c r="AC5" i="242"/>
  <c r="AB5" i="242"/>
  <c r="AA5" i="242"/>
  <c r="Y5" i="242"/>
  <c r="X5" i="242"/>
  <c r="W5" i="242"/>
  <c r="V5" i="242"/>
  <c r="T5" i="242"/>
  <c r="S5" i="242"/>
  <c r="R5" i="242"/>
  <c r="Q5" i="242"/>
  <c r="O5" i="242"/>
  <c r="N5" i="242"/>
  <c r="M5" i="242"/>
  <c r="L5" i="242"/>
  <c r="K5" i="242"/>
  <c r="AI4" i="242"/>
  <c r="AH4" i="242"/>
  <c r="AJ4" i="242" s="1"/>
  <c r="AG4" i="242"/>
  <c r="AE4" i="242"/>
  <c r="AD4" i="242"/>
  <c r="AF4" i="242" s="1"/>
  <c r="AC4" i="242"/>
  <c r="AB4" i="242"/>
  <c r="AA4" i="242"/>
  <c r="Y4" i="242"/>
  <c r="X4" i="242"/>
  <c r="Z4" i="242" s="1"/>
  <c r="W4" i="242"/>
  <c r="V4" i="242"/>
  <c r="T4" i="242"/>
  <c r="U4" i="242" s="1"/>
  <c r="S4" i="242"/>
  <c r="R4" i="242"/>
  <c r="Q4" i="242"/>
  <c r="O4" i="242"/>
  <c r="N4" i="242"/>
  <c r="P4" i="242" s="1"/>
  <c r="F4" i="242" s="1"/>
  <c r="M4" i="242"/>
  <c r="L4" i="242"/>
  <c r="K4" i="242"/>
  <c r="J78" i="241"/>
  <c r="I78" i="241"/>
  <c r="J77" i="241"/>
  <c r="I77" i="241"/>
  <c r="J76" i="241"/>
  <c r="I76" i="241"/>
  <c r="J75" i="241"/>
  <c r="I75" i="241"/>
  <c r="J74" i="241"/>
  <c r="I74" i="241"/>
  <c r="H74" i="241"/>
  <c r="G74" i="241"/>
  <c r="F74" i="241"/>
  <c r="E74" i="241"/>
  <c r="D74" i="241"/>
  <c r="C74" i="241"/>
  <c r="J71" i="241"/>
  <c r="I71" i="241"/>
  <c r="J70" i="241"/>
  <c r="I70" i="241"/>
  <c r="J69" i="241"/>
  <c r="I69" i="241"/>
  <c r="J68" i="241"/>
  <c r="I68" i="241"/>
  <c r="J67" i="241"/>
  <c r="I67" i="241"/>
  <c r="H67" i="241"/>
  <c r="G67" i="241"/>
  <c r="F67" i="241"/>
  <c r="E67" i="241"/>
  <c r="D67" i="241"/>
  <c r="C67" i="241"/>
  <c r="J63" i="241"/>
  <c r="I63" i="241"/>
  <c r="J62" i="241"/>
  <c r="I62" i="241"/>
  <c r="J61" i="241"/>
  <c r="I61" i="241"/>
  <c r="J60" i="241"/>
  <c r="I60" i="241"/>
  <c r="J59" i="241"/>
  <c r="I59" i="241"/>
  <c r="H59" i="241"/>
  <c r="G59" i="241"/>
  <c r="F59" i="241"/>
  <c r="E59" i="241"/>
  <c r="D59" i="241"/>
  <c r="J50" i="241"/>
  <c r="I50" i="241"/>
  <c r="J49" i="241"/>
  <c r="I49" i="241"/>
  <c r="J48" i="241"/>
  <c r="I48" i="241"/>
  <c r="J47" i="241"/>
  <c r="I47" i="241"/>
  <c r="J46" i="241"/>
  <c r="I46" i="241"/>
  <c r="H46" i="241"/>
  <c r="G46" i="241"/>
  <c r="F46" i="241"/>
  <c r="E46" i="241"/>
  <c r="D46" i="241"/>
  <c r="C46" i="241"/>
  <c r="J43" i="241"/>
  <c r="I43" i="241"/>
  <c r="J42" i="241"/>
  <c r="I42" i="241"/>
  <c r="J41" i="241"/>
  <c r="I41" i="241"/>
  <c r="J40" i="241"/>
  <c r="I40" i="241"/>
  <c r="J39" i="241"/>
  <c r="I39" i="241"/>
  <c r="H39" i="241"/>
  <c r="G39" i="241"/>
  <c r="F39" i="241"/>
  <c r="E39" i="241"/>
  <c r="D39" i="241"/>
  <c r="C39" i="241"/>
  <c r="J36" i="241"/>
  <c r="I36" i="241"/>
  <c r="J35" i="241"/>
  <c r="I35" i="241"/>
  <c r="J34" i="241"/>
  <c r="I34" i="241"/>
  <c r="J33" i="241"/>
  <c r="I33" i="241"/>
  <c r="J32" i="241"/>
  <c r="I32" i="241"/>
  <c r="H32" i="241"/>
  <c r="G32" i="241"/>
  <c r="F32" i="241"/>
  <c r="E32" i="241"/>
  <c r="D32" i="241"/>
  <c r="J28" i="241"/>
  <c r="I28" i="241"/>
  <c r="J27" i="241"/>
  <c r="I27" i="241"/>
  <c r="J26" i="241"/>
  <c r="I26" i="241"/>
  <c r="J25" i="241"/>
  <c r="I25" i="241"/>
  <c r="J24" i="241"/>
  <c r="I24" i="241"/>
  <c r="H24" i="241"/>
  <c r="G24" i="241"/>
  <c r="F24" i="241"/>
  <c r="E24" i="241"/>
  <c r="D24" i="241"/>
  <c r="C24" i="241"/>
  <c r="J21" i="241"/>
  <c r="I21" i="241"/>
  <c r="J20" i="241"/>
  <c r="I20" i="241"/>
  <c r="J19" i="241"/>
  <c r="I19" i="241"/>
  <c r="J18" i="241"/>
  <c r="I18" i="241"/>
  <c r="J17" i="241"/>
  <c r="I17" i="241"/>
  <c r="H17" i="241"/>
  <c r="G17" i="241"/>
  <c r="F17" i="241"/>
  <c r="E17" i="241"/>
  <c r="D17" i="241"/>
  <c r="C17" i="241"/>
  <c r="J13" i="241"/>
  <c r="I13" i="241"/>
  <c r="J12" i="241"/>
  <c r="I12" i="241"/>
  <c r="J11" i="241"/>
  <c r="I11" i="241"/>
  <c r="J10" i="241"/>
  <c r="I10" i="241"/>
  <c r="J9" i="241"/>
  <c r="I9" i="241"/>
  <c r="H9" i="241"/>
  <c r="G9" i="241"/>
  <c r="F9" i="241"/>
  <c r="E9" i="241"/>
  <c r="D9" i="241"/>
  <c r="A5" i="241"/>
  <c r="E54" i="240"/>
  <c r="E55" i="240" s="1"/>
  <c r="D54" i="240"/>
  <c r="D56" i="240" s="1"/>
  <c r="C54" i="240"/>
  <c r="C55" i="240" s="1"/>
  <c r="G55" i="240" s="1"/>
  <c r="E47" i="240"/>
  <c r="E49" i="240" s="1"/>
  <c r="D47" i="240"/>
  <c r="AJ43" i="240"/>
  <c r="AI43" i="240"/>
  <c r="AH43" i="240"/>
  <c r="AG43" i="240"/>
  <c r="AF43" i="240"/>
  <c r="AE43" i="240"/>
  <c r="AD43" i="240"/>
  <c r="AC43" i="240"/>
  <c r="AB43" i="240"/>
  <c r="AA43" i="240"/>
  <c r="Z43" i="240"/>
  <c r="Y43" i="240"/>
  <c r="X43" i="240"/>
  <c r="W43" i="240"/>
  <c r="V43" i="240"/>
  <c r="U43" i="240"/>
  <c r="T43" i="240"/>
  <c r="S43" i="240"/>
  <c r="R43" i="240"/>
  <c r="Q43" i="240"/>
  <c r="P43" i="240"/>
  <c r="O43" i="240"/>
  <c r="N43" i="240"/>
  <c r="M43" i="240"/>
  <c r="L43" i="240"/>
  <c r="K43" i="240"/>
  <c r="F43" i="240"/>
  <c r="AJ42" i="240"/>
  <c r="AI42" i="240"/>
  <c r="AH42" i="240"/>
  <c r="AG42" i="240"/>
  <c r="AF42" i="240"/>
  <c r="AE42" i="240"/>
  <c r="AD42" i="240"/>
  <c r="AC42" i="240"/>
  <c r="AB42" i="240"/>
  <c r="AA42" i="240"/>
  <c r="Z42" i="240"/>
  <c r="Y42" i="240"/>
  <c r="X42" i="240"/>
  <c r="W42" i="240"/>
  <c r="V42" i="240"/>
  <c r="U42" i="240"/>
  <c r="T42" i="240"/>
  <c r="S42" i="240"/>
  <c r="R42" i="240"/>
  <c r="Q42" i="240"/>
  <c r="P42" i="240"/>
  <c r="O42" i="240"/>
  <c r="N42" i="240"/>
  <c r="M42" i="240"/>
  <c r="L42" i="240"/>
  <c r="K42" i="240"/>
  <c r="F42" i="240"/>
  <c r="AJ41" i="240"/>
  <c r="AI41" i="240"/>
  <c r="AH41" i="240"/>
  <c r="AG41" i="240"/>
  <c r="AF41" i="240"/>
  <c r="AE41" i="240"/>
  <c r="AD41" i="240"/>
  <c r="AC41" i="240"/>
  <c r="AB41" i="240"/>
  <c r="AA41" i="240"/>
  <c r="Z41" i="240"/>
  <c r="Y41" i="240"/>
  <c r="X41" i="240"/>
  <c r="W41" i="240"/>
  <c r="V41" i="240"/>
  <c r="U41" i="240"/>
  <c r="T41" i="240"/>
  <c r="S41" i="240"/>
  <c r="R41" i="240"/>
  <c r="Q41" i="240"/>
  <c r="P41" i="240"/>
  <c r="O41" i="240"/>
  <c r="N41" i="240"/>
  <c r="M41" i="240"/>
  <c r="L41" i="240"/>
  <c r="K41" i="240"/>
  <c r="F41" i="240"/>
  <c r="AJ40" i="240"/>
  <c r="AI40" i="240"/>
  <c r="AH40" i="240"/>
  <c r="AG40" i="240"/>
  <c r="AF40" i="240"/>
  <c r="AE40" i="240"/>
  <c r="AD40" i="240"/>
  <c r="AC40" i="240"/>
  <c r="AB40" i="240"/>
  <c r="AA40" i="240"/>
  <c r="Z40" i="240"/>
  <c r="Y40" i="240"/>
  <c r="X40" i="240"/>
  <c r="W40" i="240"/>
  <c r="V40" i="240"/>
  <c r="U40" i="240"/>
  <c r="T40" i="240"/>
  <c r="S40" i="240"/>
  <c r="R40" i="240"/>
  <c r="Q40" i="240"/>
  <c r="P40" i="240"/>
  <c r="O40" i="240"/>
  <c r="N40" i="240"/>
  <c r="M40" i="240"/>
  <c r="L40" i="240"/>
  <c r="K40" i="240"/>
  <c r="F40" i="240"/>
  <c r="AJ39" i="240"/>
  <c r="AI39" i="240"/>
  <c r="AH39" i="240"/>
  <c r="AG39" i="240"/>
  <c r="AF39" i="240"/>
  <c r="AE39" i="240"/>
  <c r="AD39" i="240"/>
  <c r="AC39" i="240"/>
  <c r="AB39" i="240"/>
  <c r="AA39" i="240"/>
  <c r="Z39" i="240"/>
  <c r="Y39" i="240"/>
  <c r="X39" i="240"/>
  <c r="W39" i="240"/>
  <c r="V39" i="240"/>
  <c r="U39" i="240"/>
  <c r="T39" i="240"/>
  <c r="S39" i="240"/>
  <c r="R39" i="240"/>
  <c r="Q39" i="240"/>
  <c r="P39" i="240"/>
  <c r="O39" i="240"/>
  <c r="N39" i="240"/>
  <c r="M39" i="240"/>
  <c r="L39" i="240"/>
  <c r="K39" i="240"/>
  <c r="F39" i="240"/>
  <c r="AJ38" i="240"/>
  <c r="AI38" i="240"/>
  <c r="AH38" i="240"/>
  <c r="AG38" i="240"/>
  <c r="AF38" i="240"/>
  <c r="AE38" i="240"/>
  <c r="AD38" i="240"/>
  <c r="AC38" i="240"/>
  <c r="AB38" i="240"/>
  <c r="AA38" i="240"/>
  <c r="Z38" i="240"/>
  <c r="Y38" i="240"/>
  <c r="X38" i="240"/>
  <c r="W38" i="240"/>
  <c r="V38" i="240"/>
  <c r="U38" i="240"/>
  <c r="T38" i="240"/>
  <c r="S38" i="240"/>
  <c r="R38" i="240"/>
  <c r="Q38" i="240"/>
  <c r="P38" i="240"/>
  <c r="O38" i="240"/>
  <c r="N38" i="240"/>
  <c r="M38" i="240"/>
  <c r="L38" i="240"/>
  <c r="K38" i="240"/>
  <c r="F38" i="240"/>
  <c r="AJ37" i="240"/>
  <c r="AI37" i="240"/>
  <c r="AH37" i="240"/>
  <c r="AG37" i="240"/>
  <c r="AF37" i="240"/>
  <c r="AE37" i="240"/>
  <c r="AD37" i="240"/>
  <c r="AC37" i="240"/>
  <c r="AB37" i="240"/>
  <c r="AA37" i="240"/>
  <c r="Z37" i="240"/>
  <c r="Y37" i="240"/>
  <c r="X37" i="240"/>
  <c r="W37" i="240"/>
  <c r="V37" i="240"/>
  <c r="U37" i="240"/>
  <c r="T37" i="240"/>
  <c r="S37" i="240"/>
  <c r="R37" i="240"/>
  <c r="Q37" i="240"/>
  <c r="P37" i="240"/>
  <c r="O37" i="240"/>
  <c r="N37" i="240"/>
  <c r="M37" i="240"/>
  <c r="L37" i="240"/>
  <c r="K37" i="240"/>
  <c r="F37" i="240"/>
  <c r="AJ36" i="240"/>
  <c r="AI36" i="240"/>
  <c r="AH36" i="240"/>
  <c r="AG36" i="240"/>
  <c r="AF36" i="240"/>
  <c r="AE36" i="240"/>
  <c r="AD36" i="240"/>
  <c r="AC36" i="240"/>
  <c r="AB36" i="240"/>
  <c r="AA36" i="240"/>
  <c r="Z36" i="240"/>
  <c r="Y36" i="240"/>
  <c r="X36" i="240"/>
  <c r="W36" i="240"/>
  <c r="V36" i="240"/>
  <c r="U36" i="240"/>
  <c r="T36" i="240"/>
  <c r="S36" i="240"/>
  <c r="R36" i="240"/>
  <c r="Q36" i="240"/>
  <c r="P36" i="240"/>
  <c r="O36" i="240"/>
  <c r="N36" i="240"/>
  <c r="M36" i="240"/>
  <c r="L36" i="240"/>
  <c r="K36" i="240"/>
  <c r="F36" i="240"/>
  <c r="AJ35" i="240"/>
  <c r="AI35" i="240"/>
  <c r="AH35" i="240"/>
  <c r="AG35" i="240"/>
  <c r="AF35" i="240"/>
  <c r="AE35" i="240"/>
  <c r="AD35" i="240"/>
  <c r="AC35" i="240"/>
  <c r="AB35" i="240"/>
  <c r="AA35" i="240"/>
  <c r="Z35" i="240"/>
  <c r="Y35" i="240"/>
  <c r="X35" i="240"/>
  <c r="W35" i="240"/>
  <c r="V35" i="240"/>
  <c r="U35" i="240"/>
  <c r="T35" i="240"/>
  <c r="S35" i="240"/>
  <c r="R35" i="240"/>
  <c r="Q35" i="240"/>
  <c r="P35" i="240"/>
  <c r="O35" i="240"/>
  <c r="N35" i="240"/>
  <c r="M35" i="240"/>
  <c r="L35" i="240"/>
  <c r="K35" i="240"/>
  <c r="F35" i="240"/>
  <c r="AJ34" i="240"/>
  <c r="AI34" i="240"/>
  <c r="AH34" i="240"/>
  <c r="AG34" i="240"/>
  <c r="AF34" i="240"/>
  <c r="AE34" i="240"/>
  <c r="AD34" i="240"/>
  <c r="AC34" i="240"/>
  <c r="AB34" i="240"/>
  <c r="AA34" i="240"/>
  <c r="Z34" i="240"/>
  <c r="Y34" i="240"/>
  <c r="X34" i="240"/>
  <c r="W34" i="240"/>
  <c r="V34" i="240"/>
  <c r="U34" i="240"/>
  <c r="T34" i="240"/>
  <c r="S34" i="240"/>
  <c r="R34" i="240"/>
  <c r="Q34" i="240"/>
  <c r="P34" i="240"/>
  <c r="O34" i="240"/>
  <c r="N34" i="240"/>
  <c r="M34" i="240"/>
  <c r="L34" i="240"/>
  <c r="K34" i="240"/>
  <c r="F34" i="240"/>
  <c r="AJ33" i="240"/>
  <c r="AI33" i="240"/>
  <c r="AH33" i="240"/>
  <c r="AG33" i="240"/>
  <c r="AF33" i="240"/>
  <c r="AE33" i="240"/>
  <c r="AD33" i="240"/>
  <c r="AC33" i="240"/>
  <c r="AB33" i="240"/>
  <c r="AA33" i="240"/>
  <c r="Z33" i="240"/>
  <c r="Y33" i="240"/>
  <c r="X33" i="240"/>
  <c r="W33" i="240"/>
  <c r="V33" i="240"/>
  <c r="U33" i="240"/>
  <c r="T33" i="240"/>
  <c r="S33" i="240"/>
  <c r="R33" i="240"/>
  <c r="Q33" i="240"/>
  <c r="P33" i="240"/>
  <c r="O33" i="240"/>
  <c r="N33" i="240"/>
  <c r="M33" i="240"/>
  <c r="L33" i="240"/>
  <c r="K33" i="240"/>
  <c r="F33" i="240"/>
  <c r="AJ32" i="240"/>
  <c r="AI32" i="240"/>
  <c r="AH32" i="240"/>
  <c r="AG32" i="240"/>
  <c r="AF32" i="240"/>
  <c r="AE32" i="240"/>
  <c r="AD32" i="240"/>
  <c r="AC32" i="240"/>
  <c r="AB32" i="240"/>
  <c r="AA32" i="240"/>
  <c r="Z32" i="240"/>
  <c r="Y32" i="240"/>
  <c r="X32" i="240"/>
  <c r="W32" i="240"/>
  <c r="V32" i="240"/>
  <c r="U32" i="240"/>
  <c r="T32" i="240"/>
  <c r="S32" i="240"/>
  <c r="R32" i="240"/>
  <c r="Q32" i="240"/>
  <c r="P32" i="240"/>
  <c r="O32" i="240"/>
  <c r="N32" i="240"/>
  <c r="M32" i="240"/>
  <c r="L32" i="240"/>
  <c r="K32" i="240"/>
  <c r="F32" i="240"/>
  <c r="AJ31" i="240"/>
  <c r="AI31" i="240"/>
  <c r="AH31" i="240"/>
  <c r="AG31" i="240"/>
  <c r="AF31" i="240"/>
  <c r="AE31" i="240"/>
  <c r="AD31" i="240"/>
  <c r="AC31" i="240"/>
  <c r="AB31" i="240"/>
  <c r="AA31" i="240"/>
  <c r="Z31" i="240"/>
  <c r="Y31" i="240"/>
  <c r="X31" i="240"/>
  <c r="W31" i="240"/>
  <c r="V31" i="240"/>
  <c r="U31" i="240"/>
  <c r="T31" i="240"/>
  <c r="S31" i="240"/>
  <c r="R31" i="240"/>
  <c r="Q31" i="240"/>
  <c r="P31" i="240"/>
  <c r="O31" i="240"/>
  <c r="N31" i="240"/>
  <c r="M31" i="240"/>
  <c r="L31" i="240"/>
  <c r="K31" i="240"/>
  <c r="F31" i="240"/>
  <c r="AJ30" i="240"/>
  <c r="AI30" i="240"/>
  <c r="AH30" i="240"/>
  <c r="AG30" i="240"/>
  <c r="AE30" i="240"/>
  <c r="AD30" i="240"/>
  <c r="AC30" i="240"/>
  <c r="AB30" i="240"/>
  <c r="AF30" i="240" s="1"/>
  <c r="AA30" i="240"/>
  <c r="Z30" i="240"/>
  <c r="Y30" i="240"/>
  <c r="X30" i="240"/>
  <c r="W30" i="240"/>
  <c r="V30" i="240"/>
  <c r="U30" i="240"/>
  <c r="T30" i="240"/>
  <c r="S30" i="240"/>
  <c r="R30" i="240"/>
  <c r="Q30" i="240"/>
  <c r="O30" i="240"/>
  <c r="N30" i="240"/>
  <c r="M30" i="240"/>
  <c r="L30" i="240"/>
  <c r="P30" i="240" s="1"/>
  <c r="F30" i="240" s="1"/>
  <c r="K30" i="240"/>
  <c r="AJ29" i="240"/>
  <c r="AI29" i="240"/>
  <c r="AH29" i="240"/>
  <c r="AG29" i="240"/>
  <c r="AF29" i="240"/>
  <c r="AE29" i="240"/>
  <c r="AD29" i="240"/>
  <c r="AC29" i="240"/>
  <c r="AB29" i="240"/>
  <c r="AA29" i="240"/>
  <c r="Y29" i="240"/>
  <c r="X29" i="240"/>
  <c r="W29" i="240"/>
  <c r="Z29" i="240" s="1"/>
  <c r="V29" i="240"/>
  <c r="U29" i="240"/>
  <c r="T29" i="240"/>
  <c r="S29" i="240"/>
  <c r="R29" i="240"/>
  <c r="Q29" i="240"/>
  <c r="P29" i="240"/>
  <c r="F29" i="240" s="1"/>
  <c r="O29" i="240"/>
  <c r="N29" i="240"/>
  <c r="M29" i="240"/>
  <c r="L29" i="240"/>
  <c r="K29" i="240"/>
  <c r="AI28" i="240"/>
  <c r="AH28" i="240"/>
  <c r="AJ28" i="240" s="1"/>
  <c r="AG28" i="240"/>
  <c r="AF28" i="240"/>
  <c r="AE28" i="240"/>
  <c r="AD28" i="240"/>
  <c r="AC28" i="240"/>
  <c r="AB28" i="240"/>
  <c r="AA28" i="240"/>
  <c r="Z28" i="240"/>
  <c r="Y28" i="240"/>
  <c r="X28" i="240"/>
  <c r="W28" i="240"/>
  <c r="V28" i="240"/>
  <c r="T28" i="240"/>
  <c r="S28" i="240"/>
  <c r="R28" i="240"/>
  <c r="U28" i="240" s="1"/>
  <c r="Q28" i="240"/>
  <c r="P28" i="240"/>
  <c r="F28" i="240" s="1"/>
  <c r="O28" i="240"/>
  <c r="N28" i="240"/>
  <c r="M28" i="240"/>
  <c r="L28" i="240"/>
  <c r="K28" i="240"/>
  <c r="AI27" i="240"/>
  <c r="AH27" i="240"/>
  <c r="AG27" i="240"/>
  <c r="AJ27" i="240" s="1"/>
  <c r="AE27" i="240"/>
  <c r="AD27" i="240"/>
  <c r="AC27" i="240"/>
  <c r="AB27" i="240"/>
  <c r="AA27" i="240"/>
  <c r="AF27" i="240" s="1"/>
  <c r="Y27" i="240"/>
  <c r="X27" i="240"/>
  <c r="W27" i="240"/>
  <c r="V27" i="240"/>
  <c r="Z27" i="240" s="1"/>
  <c r="U27" i="240"/>
  <c r="T27" i="240"/>
  <c r="S27" i="240"/>
  <c r="R27" i="240"/>
  <c r="Q27" i="240"/>
  <c r="O27" i="240"/>
  <c r="N27" i="240"/>
  <c r="M27" i="240"/>
  <c r="L27" i="240"/>
  <c r="K27" i="240"/>
  <c r="P27" i="240" s="1"/>
  <c r="F27" i="240" s="1"/>
  <c r="AI26" i="240"/>
  <c r="AH26" i="240"/>
  <c r="AG26" i="240"/>
  <c r="AJ26" i="240" s="1"/>
  <c r="AF26" i="240"/>
  <c r="AE26" i="240"/>
  <c r="AD26" i="240"/>
  <c r="AC26" i="240"/>
  <c r="AB26" i="240"/>
  <c r="AA26" i="240"/>
  <c r="Y26" i="240"/>
  <c r="X26" i="240"/>
  <c r="W26" i="240"/>
  <c r="V26" i="240"/>
  <c r="Z26" i="240" s="1"/>
  <c r="T26" i="240"/>
  <c r="S26" i="240"/>
  <c r="R26" i="240"/>
  <c r="Q26" i="240"/>
  <c r="U26" i="240" s="1"/>
  <c r="P26" i="240"/>
  <c r="F26" i="240" s="1"/>
  <c r="O26" i="240"/>
  <c r="N26" i="240"/>
  <c r="M26" i="240"/>
  <c r="L26" i="240"/>
  <c r="K26" i="240"/>
  <c r="AJ25" i="240"/>
  <c r="AI25" i="240"/>
  <c r="AH25" i="240"/>
  <c r="AG25" i="240"/>
  <c r="AF25" i="240"/>
  <c r="AE25" i="240"/>
  <c r="AD25" i="240"/>
  <c r="AC25" i="240"/>
  <c r="AB25" i="240"/>
  <c r="AA25" i="240"/>
  <c r="Y25" i="240"/>
  <c r="X25" i="240"/>
  <c r="Z25" i="240" s="1"/>
  <c r="W25" i="240"/>
  <c r="V25" i="240"/>
  <c r="T25" i="240"/>
  <c r="S25" i="240"/>
  <c r="U25" i="240" s="1"/>
  <c r="R25" i="240"/>
  <c r="Q25" i="240"/>
  <c r="P25" i="240"/>
  <c r="F25" i="240" s="1"/>
  <c r="O25" i="240"/>
  <c r="N25" i="240"/>
  <c r="M25" i="240"/>
  <c r="L25" i="240"/>
  <c r="K25" i="240"/>
  <c r="AJ24" i="240"/>
  <c r="AI24" i="240"/>
  <c r="AH24" i="240"/>
  <c r="AG24" i="240"/>
  <c r="AE24" i="240"/>
  <c r="AD24" i="240"/>
  <c r="AC24" i="240"/>
  <c r="AB24" i="240"/>
  <c r="AF24" i="240" s="1"/>
  <c r="AA24" i="240"/>
  <c r="Y24" i="240"/>
  <c r="X24" i="240"/>
  <c r="W24" i="240"/>
  <c r="Z24" i="240" s="1"/>
  <c r="V24" i="240"/>
  <c r="T24" i="240"/>
  <c r="S24" i="240"/>
  <c r="R24" i="240"/>
  <c r="U24" i="240" s="1"/>
  <c r="Q24" i="240"/>
  <c r="O24" i="240"/>
  <c r="N24" i="240"/>
  <c r="M24" i="240"/>
  <c r="L24" i="240"/>
  <c r="P24" i="240" s="1"/>
  <c r="F24" i="240" s="1"/>
  <c r="K24" i="240"/>
  <c r="AI23" i="240"/>
  <c r="AH23" i="240"/>
  <c r="AG23" i="240"/>
  <c r="AJ23" i="240" s="1"/>
  <c r="AF23" i="240"/>
  <c r="AE23" i="240"/>
  <c r="AD23" i="240"/>
  <c r="AC23" i="240"/>
  <c r="AB23" i="240"/>
  <c r="AA23" i="240"/>
  <c r="Z23" i="240"/>
  <c r="Y23" i="240"/>
  <c r="X23" i="240"/>
  <c r="W23" i="240"/>
  <c r="V23" i="240"/>
  <c r="T23" i="240"/>
  <c r="S23" i="240"/>
  <c r="R23" i="240"/>
  <c r="Q23" i="240"/>
  <c r="U23" i="240" s="1"/>
  <c r="P23" i="240"/>
  <c r="F23" i="240" s="1"/>
  <c r="O23" i="240"/>
  <c r="N23" i="240"/>
  <c r="M23" i="240"/>
  <c r="L23" i="240"/>
  <c r="K23" i="240"/>
  <c r="AJ22" i="240"/>
  <c r="F22" i="240" s="1"/>
  <c r="AI22" i="240"/>
  <c r="AH22" i="240"/>
  <c r="AG22" i="240"/>
  <c r="AE22" i="240"/>
  <c r="AD22" i="240"/>
  <c r="AC22" i="240"/>
  <c r="AB22" i="240"/>
  <c r="AA22" i="240"/>
  <c r="AF22" i="240" s="1"/>
  <c r="Z22" i="240"/>
  <c r="Y22" i="240"/>
  <c r="X22" i="240"/>
  <c r="W22" i="240"/>
  <c r="V22" i="240"/>
  <c r="U22" i="240"/>
  <c r="T22" i="240"/>
  <c r="S22" i="240"/>
  <c r="R22" i="240"/>
  <c r="Q22" i="240"/>
  <c r="O22" i="240"/>
  <c r="N22" i="240"/>
  <c r="M22" i="240"/>
  <c r="L22" i="240"/>
  <c r="K22" i="240"/>
  <c r="P22" i="240" s="1"/>
  <c r="AJ21" i="240"/>
  <c r="AI21" i="240"/>
  <c r="AH21" i="240"/>
  <c r="AG21" i="240"/>
  <c r="AF21" i="240"/>
  <c r="AE21" i="240"/>
  <c r="AD21" i="240"/>
  <c r="AC21" i="240"/>
  <c r="AB21" i="240"/>
  <c r="AA21" i="240"/>
  <c r="Y21" i="240"/>
  <c r="X21" i="240"/>
  <c r="W21" i="240"/>
  <c r="V21" i="240"/>
  <c r="Z21" i="240" s="1"/>
  <c r="U21" i="240"/>
  <c r="T21" i="240"/>
  <c r="S21" i="240"/>
  <c r="R21" i="240"/>
  <c r="Q21" i="240"/>
  <c r="P21" i="240"/>
  <c r="F21" i="240" s="1"/>
  <c r="O21" i="240"/>
  <c r="N21" i="240"/>
  <c r="M21" i="240"/>
  <c r="L21" i="240"/>
  <c r="K21" i="240"/>
  <c r="AI20" i="240"/>
  <c r="AH20" i="240"/>
  <c r="AJ20" i="240" s="1"/>
  <c r="AG20" i="240"/>
  <c r="AF20" i="240"/>
  <c r="AE20" i="240"/>
  <c r="AD20" i="240"/>
  <c r="AC20" i="240"/>
  <c r="AB20" i="240"/>
  <c r="AA20" i="240"/>
  <c r="Z20" i="240"/>
  <c r="Y20" i="240"/>
  <c r="X20" i="240"/>
  <c r="W20" i="240"/>
  <c r="V20" i="240"/>
  <c r="T20" i="240"/>
  <c r="S20" i="240"/>
  <c r="R20" i="240"/>
  <c r="U20" i="240" s="1"/>
  <c r="Q20" i="240"/>
  <c r="P20" i="240"/>
  <c r="F20" i="240" s="1"/>
  <c r="O20" i="240"/>
  <c r="N20" i="240"/>
  <c r="M20" i="240"/>
  <c r="L20" i="240"/>
  <c r="K20" i="240"/>
  <c r="AJ19" i="240"/>
  <c r="AI19" i="240"/>
  <c r="AH19" i="240"/>
  <c r="AG19" i="240"/>
  <c r="AE19" i="240"/>
  <c r="AD19" i="240"/>
  <c r="AC19" i="240"/>
  <c r="AB19" i="240"/>
  <c r="AA19" i="240"/>
  <c r="AF19" i="240" s="1"/>
  <c r="Y19" i="240"/>
  <c r="X19" i="240"/>
  <c r="W19" i="240"/>
  <c r="V19" i="240"/>
  <c r="Z19" i="240" s="1"/>
  <c r="U19" i="240"/>
  <c r="T19" i="240"/>
  <c r="S19" i="240"/>
  <c r="R19" i="240"/>
  <c r="Q19" i="240"/>
  <c r="O19" i="240"/>
  <c r="N19" i="240"/>
  <c r="M19" i="240"/>
  <c r="L19" i="240"/>
  <c r="K19" i="240"/>
  <c r="P19" i="240" s="1"/>
  <c r="F19" i="240" s="1"/>
  <c r="AI18" i="240"/>
  <c r="AH18" i="240"/>
  <c r="AG18" i="240"/>
  <c r="AJ18" i="240" s="1"/>
  <c r="AF18" i="240"/>
  <c r="AE18" i="240"/>
  <c r="AD18" i="240"/>
  <c r="AC18" i="240"/>
  <c r="AB18" i="240"/>
  <c r="AA18" i="240"/>
  <c r="Y18" i="240"/>
  <c r="X18" i="240"/>
  <c r="W18" i="240"/>
  <c r="V18" i="240"/>
  <c r="Z18" i="240" s="1"/>
  <c r="T18" i="240"/>
  <c r="S18" i="240"/>
  <c r="R18" i="240"/>
  <c r="Q18" i="240"/>
  <c r="U18" i="240" s="1"/>
  <c r="P18" i="240"/>
  <c r="F18" i="240" s="1"/>
  <c r="O18" i="240"/>
  <c r="N18" i="240"/>
  <c r="M18" i="240"/>
  <c r="L18" i="240"/>
  <c r="K18" i="240"/>
  <c r="AJ17" i="240"/>
  <c r="AI17" i="240"/>
  <c r="AH17" i="240"/>
  <c r="AG17" i="240"/>
  <c r="AE17" i="240"/>
  <c r="AD17" i="240"/>
  <c r="AC17" i="240"/>
  <c r="AB17" i="240"/>
  <c r="AA17" i="240"/>
  <c r="AF17" i="240" s="1"/>
  <c r="Z17" i="240"/>
  <c r="Y17" i="240"/>
  <c r="X17" i="240"/>
  <c r="W17" i="240"/>
  <c r="V17" i="240"/>
  <c r="T17" i="240"/>
  <c r="S17" i="240"/>
  <c r="R17" i="240"/>
  <c r="Q17" i="240"/>
  <c r="U17" i="240" s="1"/>
  <c r="O17" i="240"/>
  <c r="N17" i="240"/>
  <c r="M17" i="240"/>
  <c r="L17" i="240"/>
  <c r="K17" i="240"/>
  <c r="P17" i="240" s="1"/>
  <c r="F17" i="240" s="1"/>
  <c r="AJ16" i="240"/>
  <c r="AI16" i="240"/>
  <c r="AH16" i="240"/>
  <c r="AG16" i="240"/>
  <c r="AE16" i="240"/>
  <c r="AD16" i="240"/>
  <c r="AC16" i="240"/>
  <c r="AB16" i="240"/>
  <c r="AF16" i="240" s="1"/>
  <c r="AA16" i="240"/>
  <c r="Y16" i="240"/>
  <c r="X16" i="240"/>
  <c r="W16" i="240"/>
  <c r="Z16" i="240" s="1"/>
  <c r="V16" i="240"/>
  <c r="U16" i="240"/>
  <c r="T16" i="240"/>
  <c r="S16" i="240"/>
  <c r="R16" i="240"/>
  <c r="Q16" i="240"/>
  <c r="O16" i="240"/>
  <c r="N16" i="240"/>
  <c r="M16" i="240"/>
  <c r="L16" i="240"/>
  <c r="P16" i="240" s="1"/>
  <c r="F16" i="240" s="1"/>
  <c r="K16" i="240"/>
  <c r="AI15" i="240"/>
  <c r="AH15" i="240"/>
  <c r="AJ15" i="240" s="1"/>
  <c r="AG15" i="240"/>
  <c r="AF15" i="240"/>
  <c r="AE15" i="240"/>
  <c r="AD15" i="240"/>
  <c r="AC15" i="240"/>
  <c r="AB15" i="240"/>
  <c r="AA15" i="240"/>
  <c r="Z15" i="240"/>
  <c r="Y15" i="240"/>
  <c r="X15" i="240"/>
  <c r="W15" i="240"/>
  <c r="V15" i="240"/>
  <c r="T15" i="240"/>
  <c r="S15" i="240"/>
  <c r="R15" i="240"/>
  <c r="U15" i="240" s="1"/>
  <c r="Q15" i="240"/>
  <c r="P15" i="240"/>
  <c r="F15" i="240" s="1"/>
  <c r="O15" i="240"/>
  <c r="N15" i="240"/>
  <c r="M15" i="240"/>
  <c r="L15" i="240"/>
  <c r="K15" i="240"/>
  <c r="AI14" i="240"/>
  <c r="AH14" i="240"/>
  <c r="AJ14" i="240" s="1"/>
  <c r="AG14" i="240"/>
  <c r="AE14" i="240"/>
  <c r="AD14" i="240"/>
  <c r="AC14" i="240"/>
  <c r="AF14" i="240" s="1"/>
  <c r="AB14" i="240"/>
  <c r="AA14" i="240"/>
  <c r="Y14" i="240"/>
  <c r="X14" i="240"/>
  <c r="Z14" i="240" s="1"/>
  <c r="W14" i="240"/>
  <c r="V14" i="240"/>
  <c r="T14" i="240"/>
  <c r="S14" i="240"/>
  <c r="R14" i="240"/>
  <c r="Q14" i="240"/>
  <c r="O14" i="240"/>
  <c r="N14" i="240"/>
  <c r="M14" i="240"/>
  <c r="L14" i="240"/>
  <c r="K14" i="240"/>
  <c r="AJ13" i="240"/>
  <c r="AI13" i="240"/>
  <c r="AH13" i="240"/>
  <c r="AG13" i="240"/>
  <c r="AE13" i="240"/>
  <c r="AD13" i="240"/>
  <c r="AF13" i="240" s="1"/>
  <c r="AC13" i="240"/>
  <c r="AB13" i="240"/>
  <c r="AA13" i="240"/>
  <c r="Y13" i="240"/>
  <c r="X13" i="240"/>
  <c r="Z13" i="240" s="1"/>
  <c r="W13" i="240"/>
  <c r="V13" i="240"/>
  <c r="T13" i="240"/>
  <c r="U13" i="240" s="1"/>
  <c r="S13" i="240"/>
  <c r="R13" i="240"/>
  <c r="Q13" i="240"/>
  <c r="O13" i="240"/>
  <c r="N13" i="240"/>
  <c r="P13" i="240" s="1"/>
  <c r="F13" i="240" s="1"/>
  <c r="M13" i="240"/>
  <c r="L13" i="240"/>
  <c r="K13" i="240"/>
  <c r="AI12" i="240"/>
  <c r="AH12" i="240"/>
  <c r="AG12" i="240"/>
  <c r="AE12" i="240"/>
  <c r="AD12" i="240"/>
  <c r="AC12" i="240"/>
  <c r="AB12" i="240"/>
  <c r="AA12" i="240"/>
  <c r="Y12" i="240"/>
  <c r="X12" i="240"/>
  <c r="Z12" i="240" s="1"/>
  <c r="W12" i="240"/>
  <c r="V12" i="240"/>
  <c r="T12" i="240"/>
  <c r="S12" i="240"/>
  <c r="R12" i="240"/>
  <c r="Q12" i="240"/>
  <c r="U12" i="240" s="1"/>
  <c r="O12" i="240"/>
  <c r="N12" i="240"/>
  <c r="M12" i="240"/>
  <c r="L12" i="240"/>
  <c r="K12" i="240"/>
  <c r="AI11" i="240"/>
  <c r="AH11" i="240"/>
  <c r="AJ11" i="240" s="1"/>
  <c r="AG11" i="240"/>
  <c r="AE11" i="240"/>
  <c r="AD11" i="240"/>
  <c r="AC11" i="240"/>
  <c r="AB11" i="240"/>
  <c r="AA11" i="240"/>
  <c r="Y11" i="240"/>
  <c r="X11" i="240"/>
  <c r="W11" i="240"/>
  <c r="V11" i="240"/>
  <c r="Z11" i="240" s="1"/>
  <c r="T11" i="240"/>
  <c r="U11" i="240" s="1"/>
  <c r="S11" i="240"/>
  <c r="R11" i="240"/>
  <c r="Q11" i="240"/>
  <c r="O11" i="240"/>
  <c r="N11" i="240"/>
  <c r="M11" i="240"/>
  <c r="L11" i="240"/>
  <c r="K11" i="240"/>
  <c r="AI10" i="240"/>
  <c r="AH10" i="240"/>
  <c r="AJ10" i="240" s="1"/>
  <c r="AG10" i="240"/>
  <c r="AE10" i="240"/>
  <c r="AD10" i="240"/>
  <c r="AF10" i="240" s="1"/>
  <c r="AC10" i="240"/>
  <c r="AB10" i="240"/>
  <c r="AA10" i="240"/>
  <c r="Y10" i="240"/>
  <c r="X10" i="240"/>
  <c r="Z10" i="240" s="1"/>
  <c r="W10" i="240"/>
  <c r="V10" i="240"/>
  <c r="T10" i="240"/>
  <c r="U10" i="240" s="1"/>
  <c r="S10" i="240"/>
  <c r="R10" i="240"/>
  <c r="Q10" i="240"/>
  <c r="O10" i="240"/>
  <c r="N10" i="240"/>
  <c r="P10" i="240" s="1"/>
  <c r="F10" i="240" s="1"/>
  <c r="M10" i="240"/>
  <c r="L10" i="240"/>
  <c r="K10" i="240"/>
  <c r="AI9" i="240"/>
  <c r="AH9" i="240"/>
  <c r="AG9" i="240"/>
  <c r="AE9" i="240"/>
  <c r="AD9" i="240"/>
  <c r="AC9" i="240"/>
  <c r="AB9" i="240"/>
  <c r="AA9" i="240"/>
  <c r="Y9" i="240"/>
  <c r="X9" i="240"/>
  <c r="W9" i="240"/>
  <c r="V9" i="240"/>
  <c r="T9" i="240"/>
  <c r="U9" i="240" s="1"/>
  <c r="S9" i="240"/>
  <c r="R9" i="240"/>
  <c r="Q9" i="240"/>
  <c r="O9" i="240"/>
  <c r="N9" i="240"/>
  <c r="M9" i="240"/>
  <c r="L9" i="240"/>
  <c r="K9" i="240"/>
  <c r="AI8" i="240"/>
  <c r="AH8" i="240"/>
  <c r="AJ8" i="240" s="1"/>
  <c r="AG8" i="240"/>
  <c r="AE8" i="240"/>
  <c r="AD8" i="240"/>
  <c r="AC8" i="240"/>
  <c r="AB8" i="240"/>
  <c r="AA8" i="240"/>
  <c r="Y8" i="240"/>
  <c r="X8" i="240"/>
  <c r="W8" i="240"/>
  <c r="V8" i="240"/>
  <c r="T8" i="240"/>
  <c r="U8" i="240" s="1"/>
  <c r="S8" i="240"/>
  <c r="R8" i="240"/>
  <c r="Q8" i="240"/>
  <c r="O8" i="240"/>
  <c r="N8" i="240"/>
  <c r="M8" i="240"/>
  <c r="L8" i="240"/>
  <c r="K8" i="240"/>
  <c r="AI7" i="240"/>
  <c r="AH7" i="240"/>
  <c r="AJ7" i="240" s="1"/>
  <c r="AG7" i="240"/>
  <c r="AE7" i="240"/>
  <c r="AD7" i="240"/>
  <c r="AC7" i="240"/>
  <c r="AB7" i="240"/>
  <c r="AA7" i="240"/>
  <c r="Y7" i="240"/>
  <c r="X7" i="240"/>
  <c r="Z7" i="240" s="1"/>
  <c r="W7" i="240"/>
  <c r="V7" i="240"/>
  <c r="T7" i="240"/>
  <c r="S7" i="240"/>
  <c r="R7" i="240"/>
  <c r="Q7" i="240"/>
  <c r="O7" i="240"/>
  <c r="N7" i="240"/>
  <c r="M7" i="240"/>
  <c r="L7" i="240"/>
  <c r="K7" i="240"/>
  <c r="AI6" i="240"/>
  <c r="AH6" i="240"/>
  <c r="AJ6" i="240" s="1"/>
  <c r="AG6" i="240"/>
  <c r="AE6" i="240"/>
  <c r="AD6" i="240"/>
  <c r="AC6" i="240"/>
  <c r="AB6" i="240"/>
  <c r="AA6" i="240"/>
  <c r="Y6" i="240"/>
  <c r="X6" i="240"/>
  <c r="Z6" i="240" s="1"/>
  <c r="W6" i="240"/>
  <c r="V6" i="240"/>
  <c r="T6" i="240"/>
  <c r="S6" i="240"/>
  <c r="R6" i="240"/>
  <c r="Q6" i="240"/>
  <c r="O6" i="240"/>
  <c r="N6" i="240"/>
  <c r="M6" i="240"/>
  <c r="L6" i="240"/>
  <c r="K6" i="240"/>
  <c r="AI5" i="240"/>
  <c r="AH5" i="240"/>
  <c r="AJ5" i="240" s="1"/>
  <c r="AG5" i="240"/>
  <c r="AE5" i="240"/>
  <c r="AD5" i="240"/>
  <c r="AF5" i="240" s="1"/>
  <c r="AC5" i="240"/>
  <c r="AB5" i="240"/>
  <c r="AA5" i="240"/>
  <c r="Y5" i="240"/>
  <c r="X5" i="240"/>
  <c r="W5" i="240"/>
  <c r="V5" i="240"/>
  <c r="T5" i="240"/>
  <c r="U5" i="240" s="1"/>
  <c r="S5" i="240"/>
  <c r="R5" i="240"/>
  <c r="Q5" i="240"/>
  <c r="O5" i="240"/>
  <c r="N5" i="240"/>
  <c r="P5" i="240" s="1"/>
  <c r="F5" i="240" s="1"/>
  <c r="M5" i="240"/>
  <c r="L5" i="240"/>
  <c r="K5" i="240"/>
  <c r="AI4" i="240"/>
  <c r="AH4" i="240"/>
  <c r="AJ4" i="240" s="1"/>
  <c r="AG4" i="240"/>
  <c r="AE4" i="240"/>
  <c r="AD4" i="240"/>
  <c r="AC4" i="240"/>
  <c r="AB4" i="240"/>
  <c r="AA4" i="240"/>
  <c r="Y4" i="240"/>
  <c r="X4" i="240"/>
  <c r="W4" i="240"/>
  <c r="V4" i="240"/>
  <c r="T4" i="240"/>
  <c r="S4" i="240"/>
  <c r="R4" i="240"/>
  <c r="Q4" i="240"/>
  <c r="O4" i="240"/>
  <c r="N4" i="240"/>
  <c r="M4" i="240"/>
  <c r="L4" i="240"/>
  <c r="K4" i="240"/>
  <c r="E54" i="239"/>
  <c r="E55" i="239" s="1"/>
  <c r="D54" i="239"/>
  <c r="D55" i="239" s="1"/>
  <c r="C54" i="239"/>
  <c r="C55" i="239" s="1"/>
  <c r="G55" i="239" s="1"/>
  <c r="E47" i="239"/>
  <c r="E48" i="239" s="1"/>
  <c r="D47" i="239"/>
  <c r="AJ43" i="239"/>
  <c r="AI43" i="239"/>
  <c r="AH43" i="239"/>
  <c r="AG43" i="239"/>
  <c r="AF43" i="239"/>
  <c r="AE43" i="239"/>
  <c r="AD43" i="239"/>
  <c r="AC43" i="239"/>
  <c r="AB43" i="239"/>
  <c r="AA43" i="239"/>
  <c r="Z43" i="239"/>
  <c r="Y43" i="239"/>
  <c r="X43" i="239"/>
  <c r="W43" i="239"/>
  <c r="V43" i="239"/>
  <c r="U43" i="239"/>
  <c r="T43" i="239"/>
  <c r="S43" i="239"/>
  <c r="R43" i="239"/>
  <c r="Q43" i="239"/>
  <c r="P43" i="239"/>
  <c r="O43" i="239"/>
  <c r="N43" i="239"/>
  <c r="M43" i="239"/>
  <c r="L43" i="239"/>
  <c r="K43" i="239"/>
  <c r="F43" i="239"/>
  <c r="AJ42" i="239"/>
  <c r="AI42" i="239"/>
  <c r="AH42" i="239"/>
  <c r="AG42" i="239"/>
  <c r="AF42" i="239"/>
  <c r="AE42" i="239"/>
  <c r="AD42" i="239"/>
  <c r="AC42" i="239"/>
  <c r="AB42" i="239"/>
  <c r="AA42" i="239"/>
  <c r="Z42" i="239"/>
  <c r="Y42" i="239"/>
  <c r="X42" i="239"/>
  <c r="W42" i="239"/>
  <c r="V42" i="239"/>
  <c r="U42" i="239"/>
  <c r="T42" i="239"/>
  <c r="S42" i="239"/>
  <c r="R42" i="239"/>
  <c r="Q42" i="239"/>
  <c r="P42" i="239"/>
  <c r="O42" i="239"/>
  <c r="N42" i="239"/>
  <c r="M42" i="239"/>
  <c r="L42" i="239"/>
  <c r="K42" i="239"/>
  <c r="F42" i="239"/>
  <c r="AJ41" i="239"/>
  <c r="AI41" i="239"/>
  <c r="AH41" i="239"/>
  <c r="AG41" i="239"/>
  <c r="AF41" i="239"/>
  <c r="AE41" i="239"/>
  <c r="AD41" i="239"/>
  <c r="AC41" i="239"/>
  <c r="AB41" i="239"/>
  <c r="AA41" i="239"/>
  <c r="Z41" i="239"/>
  <c r="Y41" i="239"/>
  <c r="X41" i="239"/>
  <c r="W41" i="239"/>
  <c r="V41" i="239"/>
  <c r="U41" i="239"/>
  <c r="T41" i="239"/>
  <c r="S41" i="239"/>
  <c r="R41" i="239"/>
  <c r="Q41" i="239"/>
  <c r="P41" i="239"/>
  <c r="O41" i="239"/>
  <c r="N41" i="239"/>
  <c r="M41" i="239"/>
  <c r="L41" i="239"/>
  <c r="K41" i="239"/>
  <c r="F41" i="239"/>
  <c r="AJ40" i="239"/>
  <c r="AI40" i="239"/>
  <c r="AH40" i="239"/>
  <c r="AG40" i="239"/>
  <c r="AF40" i="239"/>
  <c r="AE40" i="239"/>
  <c r="AD40" i="239"/>
  <c r="AC40" i="239"/>
  <c r="AB40" i="239"/>
  <c r="AA40" i="239"/>
  <c r="Z40" i="239"/>
  <c r="Y40" i="239"/>
  <c r="X40" i="239"/>
  <c r="W40" i="239"/>
  <c r="V40" i="239"/>
  <c r="U40" i="239"/>
  <c r="T40" i="239"/>
  <c r="S40" i="239"/>
  <c r="R40" i="239"/>
  <c r="Q40" i="239"/>
  <c r="P40" i="239"/>
  <c r="O40" i="239"/>
  <c r="N40" i="239"/>
  <c r="M40" i="239"/>
  <c r="L40" i="239"/>
  <c r="K40" i="239"/>
  <c r="F40" i="239"/>
  <c r="AJ39" i="239"/>
  <c r="AI39" i="239"/>
  <c r="AH39" i="239"/>
  <c r="AG39" i="239"/>
  <c r="AF39" i="239"/>
  <c r="AE39" i="239"/>
  <c r="AD39" i="239"/>
  <c r="AC39" i="239"/>
  <c r="AB39" i="239"/>
  <c r="AA39" i="239"/>
  <c r="Z39" i="239"/>
  <c r="Y39" i="239"/>
  <c r="X39" i="239"/>
  <c r="W39" i="239"/>
  <c r="V39" i="239"/>
  <c r="U39" i="239"/>
  <c r="T39" i="239"/>
  <c r="S39" i="239"/>
  <c r="R39" i="239"/>
  <c r="Q39" i="239"/>
  <c r="P39" i="239"/>
  <c r="O39" i="239"/>
  <c r="N39" i="239"/>
  <c r="M39" i="239"/>
  <c r="L39" i="239"/>
  <c r="K39" i="239"/>
  <c r="F39" i="239"/>
  <c r="AJ38" i="239"/>
  <c r="AI38" i="239"/>
  <c r="AH38" i="239"/>
  <c r="AG38" i="239"/>
  <c r="AF38" i="239"/>
  <c r="AE38" i="239"/>
  <c r="AD38" i="239"/>
  <c r="AC38" i="239"/>
  <c r="AB38" i="239"/>
  <c r="AA38" i="239"/>
  <c r="Z38" i="239"/>
  <c r="Y38" i="239"/>
  <c r="X38" i="239"/>
  <c r="W38" i="239"/>
  <c r="V38" i="239"/>
  <c r="U38" i="239"/>
  <c r="T38" i="239"/>
  <c r="S38" i="239"/>
  <c r="R38" i="239"/>
  <c r="Q38" i="239"/>
  <c r="P38" i="239"/>
  <c r="O38" i="239"/>
  <c r="N38" i="239"/>
  <c r="M38" i="239"/>
  <c r="L38" i="239"/>
  <c r="K38" i="239"/>
  <c r="F38" i="239"/>
  <c r="AJ37" i="239"/>
  <c r="AI37" i="239"/>
  <c r="AH37" i="239"/>
  <c r="AG37" i="239"/>
  <c r="AF37" i="239"/>
  <c r="AE37" i="239"/>
  <c r="AD37" i="239"/>
  <c r="AC37" i="239"/>
  <c r="AB37" i="239"/>
  <c r="AA37" i="239"/>
  <c r="Z37" i="239"/>
  <c r="Y37" i="239"/>
  <c r="X37" i="239"/>
  <c r="W37" i="239"/>
  <c r="V37" i="239"/>
  <c r="U37" i="239"/>
  <c r="T37" i="239"/>
  <c r="S37" i="239"/>
  <c r="R37" i="239"/>
  <c r="Q37" i="239"/>
  <c r="P37" i="239"/>
  <c r="O37" i="239"/>
  <c r="N37" i="239"/>
  <c r="M37" i="239"/>
  <c r="L37" i="239"/>
  <c r="K37" i="239"/>
  <c r="F37" i="239"/>
  <c r="AJ36" i="239"/>
  <c r="AI36" i="239"/>
  <c r="AH36" i="239"/>
  <c r="AG36" i="239"/>
  <c r="AF36" i="239"/>
  <c r="AE36" i="239"/>
  <c r="AD36" i="239"/>
  <c r="AC36" i="239"/>
  <c r="AB36" i="239"/>
  <c r="AA36" i="239"/>
  <c r="Z36" i="239"/>
  <c r="Y36" i="239"/>
  <c r="X36" i="239"/>
  <c r="W36" i="239"/>
  <c r="V36" i="239"/>
  <c r="U36" i="239"/>
  <c r="T36" i="239"/>
  <c r="S36" i="239"/>
  <c r="R36" i="239"/>
  <c r="Q36" i="239"/>
  <c r="P36" i="239"/>
  <c r="O36" i="239"/>
  <c r="N36" i="239"/>
  <c r="M36" i="239"/>
  <c r="L36" i="239"/>
  <c r="K36" i="239"/>
  <c r="F36" i="239"/>
  <c r="AJ35" i="239"/>
  <c r="AI35" i="239"/>
  <c r="AH35" i="239"/>
  <c r="AG35" i="239"/>
  <c r="AF35" i="239"/>
  <c r="AE35" i="239"/>
  <c r="AD35" i="239"/>
  <c r="AC35" i="239"/>
  <c r="AB35" i="239"/>
  <c r="AA35" i="239"/>
  <c r="Z35" i="239"/>
  <c r="Y35" i="239"/>
  <c r="X35" i="239"/>
  <c r="W35" i="239"/>
  <c r="V35" i="239"/>
  <c r="U35" i="239"/>
  <c r="T35" i="239"/>
  <c r="S35" i="239"/>
  <c r="R35" i="239"/>
  <c r="Q35" i="239"/>
  <c r="P35" i="239"/>
  <c r="O35" i="239"/>
  <c r="N35" i="239"/>
  <c r="M35" i="239"/>
  <c r="L35" i="239"/>
  <c r="K35" i="239"/>
  <c r="F35" i="239"/>
  <c r="AJ34" i="239"/>
  <c r="AI34" i="239"/>
  <c r="AH34" i="239"/>
  <c r="AG34" i="239"/>
  <c r="AF34" i="239"/>
  <c r="AE34" i="239"/>
  <c r="AD34" i="239"/>
  <c r="AC34" i="239"/>
  <c r="AB34" i="239"/>
  <c r="AA34" i="239"/>
  <c r="Z34" i="239"/>
  <c r="Y34" i="239"/>
  <c r="X34" i="239"/>
  <c r="W34" i="239"/>
  <c r="V34" i="239"/>
  <c r="U34" i="239"/>
  <c r="T34" i="239"/>
  <c r="S34" i="239"/>
  <c r="R34" i="239"/>
  <c r="Q34" i="239"/>
  <c r="P34" i="239"/>
  <c r="O34" i="239"/>
  <c r="N34" i="239"/>
  <c r="M34" i="239"/>
  <c r="L34" i="239"/>
  <c r="K34" i="239"/>
  <c r="F34" i="239"/>
  <c r="AJ33" i="239"/>
  <c r="AI33" i="239"/>
  <c r="AH33" i="239"/>
  <c r="AG33" i="239"/>
  <c r="AF33" i="239"/>
  <c r="AE33" i="239"/>
  <c r="AD33" i="239"/>
  <c r="AC33" i="239"/>
  <c r="AB33" i="239"/>
  <c r="AA33" i="239"/>
  <c r="Z33" i="239"/>
  <c r="Y33" i="239"/>
  <c r="X33" i="239"/>
  <c r="W33" i="239"/>
  <c r="V33" i="239"/>
  <c r="U33" i="239"/>
  <c r="T33" i="239"/>
  <c r="S33" i="239"/>
  <c r="R33" i="239"/>
  <c r="Q33" i="239"/>
  <c r="P33" i="239"/>
  <c r="O33" i="239"/>
  <c r="N33" i="239"/>
  <c r="M33" i="239"/>
  <c r="L33" i="239"/>
  <c r="K33" i="239"/>
  <c r="F33" i="239"/>
  <c r="AJ32" i="239"/>
  <c r="AI32" i="239"/>
  <c r="AH32" i="239"/>
  <c r="AG32" i="239"/>
  <c r="AF32" i="239"/>
  <c r="AE32" i="239"/>
  <c r="AD32" i="239"/>
  <c r="AC32" i="239"/>
  <c r="AB32" i="239"/>
  <c r="AA32" i="239"/>
  <c r="Z32" i="239"/>
  <c r="Y32" i="239"/>
  <c r="X32" i="239"/>
  <c r="W32" i="239"/>
  <c r="V32" i="239"/>
  <c r="U32" i="239"/>
  <c r="T32" i="239"/>
  <c r="S32" i="239"/>
  <c r="R32" i="239"/>
  <c r="Q32" i="239"/>
  <c r="P32" i="239"/>
  <c r="O32" i="239"/>
  <c r="N32" i="239"/>
  <c r="M32" i="239"/>
  <c r="L32" i="239"/>
  <c r="K32" i="239"/>
  <c r="F32" i="239"/>
  <c r="AJ31" i="239"/>
  <c r="AI31" i="239"/>
  <c r="AH31" i="239"/>
  <c r="AG31" i="239"/>
  <c r="AF31" i="239"/>
  <c r="AE31" i="239"/>
  <c r="AD31" i="239"/>
  <c r="AC31" i="239"/>
  <c r="AB31" i="239"/>
  <c r="AA31" i="239"/>
  <c r="Z31" i="239"/>
  <c r="Y31" i="239"/>
  <c r="X31" i="239"/>
  <c r="W31" i="239"/>
  <c r="V31" i="239"/>
  <c r="U31" i="239"/>
  <c r="T31" i="239"/>
  <c r="S31" i="239"/>
  <c r="R31" i="239"/>
  <c r="Q31" i="239"/>
  <c r="P31" i="239"/>
  <c r="O31" i="239"/>
  <c r="N31" i="239"/>
  <c r="M31" i="239"/>
  <c r="L31" i="239"/>
  <c r="K31" i="239"/>
  <c r="F31" i="239"/>
  <c r="AJ30" i="239"/>
  <c r="AI30" i="239"/>
  <c r="AH30" i="239"/>
  <c r="AG30" i="239"/>
  <c r="AE30" i="239"/>
  <c r="AD30" i="239"/>
  <c r="AC30" i="239"/>
  <c r="AB30" i="239"/>
  <c r="AF30" i="239" s="1"/>
  <c r="AA30" i="239"/>
  <c r="Z30" i="239"/>
  <c r="Y30" i="239"/>
  <c r="X30" i="239"/>
  <c r="W30" i="239"/>
  <c r="V30" i="239"/>
  <c r="U30" i="239"/>
  <c r="T30" i="239"/>
  <c r="S30" i="239"/>
  <c r="R30" i="239"/>
  <c r="Q30" i="239"/>
  <c r="O30" i="239"/>
  <c r="N30" i="239"/>
  <c r="M30" i="239"/>
  <c r="L30" i="239"/>
  <c r="P30" i="239" s="1"/>
  <c r="F30" i="239" s="1"/>
  <c r="K30" i="239"/>
  <c r="AJ29" i="239"/>
  <c r="AI29" i="239"/>
  <c r="AH29" i="239"/>
  <c r="AG29" i="239"/>
  <c r="AF29" i="239"/>
  <c r="AE29" i="239"/>
  <c r="AD29" i="239"/>
  <c r="AC29" i="239"/>
  <c r="AB29" i="239"/>
  <c r="AA29" i="239"/>
  <c r="Y29" i="239"/>
  <c r="X29" i="239"/>
  <c r="W29" i="239"/>
  <c r="Z29" i="239" s="1"/>
  <c r="V29" i="239"/>
  <c r="U29" i="239"/>
  <c r="T29" i="239"/>
  <c r="S29" i="239"/>
  <c r="R29" i="239"/>
  <c r="Q29" i="239"/>
  <c r="P29" i="239"/>
  <c r="F29" i="239" s="1"/>
  <c r="O29" i="239"/>
  <c r="N29" i="239"/>
  <c r="M29" i="239"/>
  <c r="L29" i="239"/>
  <c r="K29" i="239"/>
  <c r="AI28" i="239"/>
  <c r="AH28" i="239"/>
  <c r="AJ28" i="239" s="1"/>
  <c r="AG28" i="239"/>
  <c r="AF28" i="239"/>
  <c r="AE28" i="239"/>
  <c r="AD28" i="239"/>
  <c r="AC28" i="239"/>
  <c r="AB28" i="239"/>
  <c r="AA28" i="239"/>
  <c r="Z28" i="239"/>
  <c r="Y28" i="239"/>
  <c r="X28" i="239"/>
  <c r="W28" i="239"/>
  <c r="V28" i="239"/>
  <c r="T28" i="239"/>
  <c r="S28" i="239"/>
  <c r="R28" i="239"/>
  <c r="U28" i="239" s="1"/>
  <c r="Q28" i="239"/>
  <c r="P28" i="239"/>
  <c r="F28" i="239" s="1"/>
  <c r="O28" i="239"/>
  <c r="N28" i="239"/>
  <c r="M28" i="239"/>
  <c r="L28" i="239"/>
  <c r="K28" i="239"/>
  <c r="AI27" i="239"/>
  <c r="AH27" i="239"/>
  <c r="AG27" i="239"/>
  <c r="AJ27" i="239" s="1"/>
  <c r="AE27" i="239"/>
  <c r="AD27" i="239"/>
  <c r="AC27" i="239"/>
  <c r="AB27" i="239"/>
  <c r="AA27" i="239"/>
  <c r="AF27" i="239" s="1"/>
  <c r="Y27" i="239"/>
  <c r="X27" i="239"/>
  <c r="W27" i="239"/>
  <c r="V27" i="239"/>
  <c r="Z27" i="239" s="1"/>
  <c r="U27" i="239"/>
  <c r="T27" i="239"/>
  <c r="S27" i="239"/>
  <c r="R27" i="239"/>
  <c r="Q27" i="239"/>
  <c r="O27" i="239"/>
  <c r="N27" i="239"/>
  <c r="M27" i="239"/>
  <c r="L27" i="239"/>
  <c r="K27" i="239"/>
  <c r="P27" i="239" s="1"/>
  <c r="F27" i="239" s="1"/>
  <c r="AI26" i="239"/>
  <c r="AH26" i="239"/>
  <c r="AG26" i="239"/>
  <c r="AJ26" i="239" s="1"/>
  <c r="AF26" i="239"/>
  <c r="AE26" i="239"/>
  <c r="AD26" i="239"/>
  <c r="AC26" i="239"/>
  <c r="AB26" i="239"/>
  <c r="AA26" i="239"/>
  <c r="Y26" i="239"/>
  <c r="X26" i="239"/>
  <c r="W26" i="239"/>
  <c r="V26" i="239"/>
  <c r="Z26" i="239" s="1"/>
  <c r="T26" i="239"/>
  <c r="S26" i="239"/>
  <c r="R26" i="239"/>
  <c r="Q26" i="239"/>
  <c r="U26" i="239" s="1"/>
  <c r="P26" i="239"/>
  <c r="F26" i="239" s="1"/>
  <c r="O26" i="239"/>
  <c r="N26" i="239"/>
  <c r="M26" i="239"/>
  <c r="L26" i="239"/>
  <c r="K26" i="239"/>
  <c r="AJ25" i="239"/>
  <c r="AI25" i="239"/>
  <c r="AH25" i="239"/>
  <c r="AG25" i="239"/>
  <c r="AF25" i="239"/>
  <c r="AE25" i="239"/>
  <c r="AD25" i="239"/>
  <c r="AC25" i="239"/>
  <c r="AB25" i="239"/>
  <c r="AA25" i="239"/>
  <c r="Y25" i="239"/>
  <c r="X25" i="239"/>
  <c r="Z25" i="239" s="1"/>
  <c r="W25" i="239"/>
  <c r="V25" i="239"/>
  <c r="T25" i="239"/>
  <c r="S25" i="239"/>
  <c r="U25" i="239" s="1"/>
  <c r="R25" i="239"/>
  <c r="Q25" i="239"/>
  <c r="P25" i="239"/>
  <c r="F25" i="239" s="1"/>
  <c r="O25" i="239"/>
  <c r="N25" i="239"/>
  <c r="M25" i="239"/>
  <c r="L25" i="239"/>
  <c r="K25" i="239"/>
  <c r="AJ24" i="239"/>
  <c r="AI24" i="239"/>
  <c r="AH24" i="239"/>
  <c r="AG24" i="239"/>
  <c r="AE24" i="239"/>
  <c r="AD24" i="239"/>
  <c r="AC24" i="239"/>
  <c r="AB24" i="239"/>
  <c r="AF24" i="239" s="1"/>
  <c r="AA24" i="239"/>
  <c r="Y24" i="239"/>
  <c r="X24" i="239"/>
  <c r="W24" i="239"/>
  <c r="Z24" i="239" s="1"/>
  <c r="V24" i="239"/>
  <c r="T24" i="239"/>
  <c r="S24" i="239"/>
  <c r="R24" i="239"/>
  <c r="U24" i="239" s="1"/>
  <c r="Q24" i="239"/>
  <c r="O24" i="239"/>
  <c r="N24" i="239"/>
  <c r="M24" i="239"/>
  <c r="L24" i="239"/>
  <c r="P24" i="239" s="1"/>
  <c r="F24" i="239" s="1"/>
  <c r="K24" i="239"/>
  <c r="AI23" i="239"/>
  <c r="AH23" i="239"/>
  <c r="AG23" i="239"/>
  <c r="AJ23" i="239" s="1"/>
  <c r="AE23" i="239"/>
  <c r="AD23" i="239"/>
  <c r="AC23" i="239"/>
  <c r="AB23" i="239"/>
  <c r="AA23" i="239"/>
  <c r="AF23" i="239" s="1"/>
  <c r="Z23" i="239"/>
  <c r="Y23" i="239"/>
  <c r="X23" i="239"/>
  <c r="W23" i="239"/>
  <c r="V23" i="239"/>
  <c r="T23" i="239"/>
  <c r="S23" i="239"/>
  <c r="R23" i="239"/>
  <c r="Q23" i="239"/>
  <c r="U23" i="239" s="1"/>
  <c r="O23" i="239"/>
  <c r="N23" i="239"/>
  <c r="M23" i="239"/>
  <c r="L23" i="239"/>
  <c r="K23" i="239"/>
  <c r="P23" i="239" s="1"/>
  <c r="F23" i="239" s="1"/>
  <c r="AJ22" i="239"/>
  <c r="F22" i="239" s="1"/>
  <c r="AI22" i="239"/>
  <c r="AH22" i="239"/>
  <c r="AG22" i="239"/>
  <c r="AF22" i="239"/>
  <c r="AE22" i="239"/>
  <c r="AD22" i="239"/>
  <c r="AC22" i="239"/>
  <c r="AB22" i="239"/>
  <c r="AA22" i="239"/>
  <c r="Z22" i="239"/>
  <c r="Y22" i="239"/>
  <c r="X22" i="239"/>
  <c r="W22" i="239"/>
  <c r="V22" i="239"/>
  <c r="U22" i="239"/>
  <c r="T22" i="239"/>
  <c r="S22" i="239"/>
  <c r="R22" i="239"/>
  <c r="Q22" i="239"/>
  <c r="P22" i="239"/>
  <c r="O22" i="239"/>
  <c r="N22" i="239"/>
  <c r="M22" i="239"/>
  <c r="L22" i="239"/>
  <c r="K22" i="239"/>
  <c r="AJ21" i="239"/>
  <c r="AI21" i="239"/>
  <c r="AH21" i="239"/>
  <c r="AG21" i="239"/>
  <c r="AF21" i="239"/>
  <c r="AE21" i="239"/>
  <c r="AD21" i="239"/>
  <c r="AC21" i="239"/>
  <c r="AB21" i="239"/>
  <c r="AA21" i="239"/>
  <c r="Y21" i="239"/>
  <c r="X21" i="239"/>
  <c r="W21" i="239"/>
  <c r="V21" i="239"/>
  <c r="Z21" i="239" s="1"/>
  <c r="U21" i="239"/>
  <c r="T21" i="239"/>
  <c r="S21" i="239"/>
  <c r="R21" i="239"/>
  <c r="Q21" i="239"/>
  <c r="P21" i="239"/>
  <c r="F21" i="239" s="1"/>
  <c r="O21" i="239"/>
  <c r="N21" i="239"/>
  <c r="M21" i="239"/>
  <c r="L21" i="239"/>
  <c r="K21" i="239"/>
  <c r="AI20" i="239"/>
  <c r="AH20" i="239"/>
  <c r="AJ20" i="239" s="1"/>
  <c r="AG20" i="239"/>
  <c r="AF20" i="239"/>
  <c r="AE20" i="239"/>
  <c r="AD20" i="239"/>
  <c r="AC20" i="239"/>
  <c r="AB20" i="239"/>
  <c r="AA20" i="239"/>
  <c r="Z20" i="239"/>
  <c r="Y20" i="239"/>
  <c r="X20" i="239"/>
  <c r="W20" i="239"/>
  <c r="V20" i="239"/>
  <c r="T20" i="239"/>
  <c r="S20" i="239"/>
  <c r="R20" i="239"/>
  <c r="U20" i="239" s="1"/>
  <c r="Q20" i="239"/>
  <c r="P20" i="239"/>
  <c r="F20" i="239" s="1"/>
  <c r="O20" i="239"/>
  <c r="N20" i="239"/>
  <c r="M20" i="239"/>
  <c r="L20" i="239"/>
  <c r="K20" i="239"/>
  <c r="AI19" i="239"/>
  <c r="AH19" i="239"/>
  <c r="AG19" i="239"/>
  <c r="AJ19" i="239" s="1"/>
  <c r="AE19" i="239"/>
  <c r="AD19" i="239"/>
  <c r="AC19" i="239"/>
  <c r="AB19" i="239"/>
  <c r="AA19" i="239"/>
  <c r="AF19" i="239" s="1"/>
  <c r="Y19" i="239"/>
  <c r="X19" i="239"/>
  <c r="W19" i="239"/>
  <c r="V19" i="239"/>
  <c r="Z19" i="239" s="1"/>
  <c r="U19" i="239"/>
  <c r="T19" i="239"/>
  <c r="S19" i="239"/>
  <c r="R19" i="239"/>
  <c r="Q19" i="239"/>
  <c r="O19" i="239"/>
  <c r="N19" i="239"/>
  <c r="M19" i="239"/>
  <c r="L19" i="239"/>
  <c r="K19" i="239"/>
  <c r="P19" i="239" s="1"/>
  <c r="F19" i="239" s="1"/>
  <c r="AI18" i="239"/>
  <c r="AH18" i="239"/>
  <c r="AG18" i="239"/>
  <c r="AJ18" i="239" s="1"/>
  <c r="AF18" i="239"/>
  <c r="AE18" i="239"/>
  <c r="AD18" i="239"/>
  <c r="AC18" i="239"/>
  <c r="AB18" i="239"/>
  <c r="AA18" i="239"/>
  <c r="Y18" i="239"/>
  <c r="X18" i="239"/>
  <c r="W18" i="239"/>
  <c r="V18" i="239"/>
  <c r="Z18" i="239" s="1"/>
  <c r="T18" i="239"/>
  <c r="S18" i="239"/>
  <c r="R18" i="239"/>
  <c r="Q18" i="239"/>
  <c r="U18" i="239" s="1"/>
  <c r="P18" i="239"/>
  <c r="F18" i="239" s="1"/>
  <c r="O18" i="239"/>
  <c r="N18" i="239"/>
  <c r="M18" i="239"/>
  <c r="L18" i="239"/>
  <c r="K18" i="239"/>
  <c r="AJ17" i="239"/>
  <c r="AI17" i="239"/>
  <c r="AH17" i="239"/>
  <c r="AG17" i="239"/>
  <c r="AE17" i="239"/>
  <c r="AD17" i="239"/>
  <c r="AC17" i="239"/>
  <c r="AB17" i="239"/>
  <c r="AA17" i="239"/>
  <c r="AF17" i="239" s="1"/>
  <c r="Y17" i="239"/>
  <c r="X17" i="239"/>
  <c r="W17" i="239"/>
  <c r="V17" i="239"/>
  <c r="Z17" i="239" s="1"/>
  <c r="T17" i="239"/>
  <c r="S17" i="239"/>
  <c r="R17" i="239"/>
  <c r="Q17" i="239"/>
  <c r="U17" i="239" s="1"/>
  <c r="O17" i="239"/>
  <c r="N17" i="239"/>
  <c r="M17" i="239"/>
  <c r="L17" i="239"/>
  <c r="K17" i="239"/>
  <c r="P17" i="239" s="1"/>
  <c r="F17" i="239" s="1"/>
  <c r="AI16" i="239"/>
  <c r="AH16" i="239"/>
  <c r="AJ16" i="239" s="1"/>
  <c r="AG16" i="239"/>
  <c r="AE16" i="239"/>
  <c r="AD16" i="239"/>
  <c r="AC16" i="239"/>
  <c r="AB16" i="239"/>
  <c r="AF16" i="239" s="1"/>
  <c r="AA16" i="239"/>
  <c r="Y16" i="239"/>
  <c r="X16" i="239"/>
  <c r="W16" i="239"/>
  <c r="V16" i="239"/>
  <c r="T16" i="239"/>
  <c r="S16" i="239"/>
  <c r="R16" i="239"/>
  <c r="U16" i="239" s="1"/>
  <c r="Q16" i="239"/>
  <c r="O16" i="239"/>
  <c r="N16" i="239"/>
  <c r="M16" i="239"/>
  <c r="L16" i="239"/>
  <c r="P16" i="239" s="1"/>
  <c r="F16" i="239" s="1"/>
  <c r="K16" i="239"/>
  <c r="AI15" i="239"/>
  <c r="AH15" i="239"/>
  <c r="AG15" i="239"/>
  <c r="AE15" i="239"/>
  <c r="AD15" i="239"/>
  <c r="AC15" i="239"/>
  <c r="AB15" i="239"/>
  <c r="AF15" i="239" s="1"/>
  <c r="AA15" i="239"/>
  <c r="Y15" i="239"/>
  <c r="Z15" i="239" s="1"/>
  <c r="X15" i="239"/>
  <c r="W15" i="239"/>
  <c r="V15" i="239"/>
  <c r="T15" i="239"/>
  <c r="S15" i="239"/>
  <c r="R15" i="239"/>
  <c r="Q15" i="239"/>
  <c r="O15" i="239"/>
  <c r="N15" i="239"/>
  <c r="M15" i="239"/>
  <c r="L15" i="239"/>
  <c r="K15" i="239"/>
  <c r="AI14" i="239"/>
  <c r="AJ14" i="239" s="1"/>
  <c r="AH14" i="239"/>
  <c r="AG14" i="239"/>
  <c r="AE14" i="239"/>
  <c r="AD14" i="239"/>
  <c r="AC14" i="239"/>
  <c r="AB14" i="239"/>
  <c r="AA14" i="239"/>
  <c r="Y14" i="239"/>
  <c r="Z14" i="239" s="1"/>
  <c r="X14" i="239"/>
  <c r="W14" i="239"/>
  <c r="V14" i="239"/>
  <c r="U14" i="239"/>
  <c r="T14" i="239"/>
  <c r="S14" i="239"/>
  <c r="R14" i="239"/>
  <c r="Q14" i="239"/>
  <c r="O14" i="239"/>
  <c r="N14" i="239"/>
  <c r="M14" i="239"/>
  <c r="P14" i="239" s="1"/>
  <c r="F14" i="239" s="1"/>
  <c r="L14" i="239"/>
  <c r="K14" i="239"/>
  <c r="AI13" i="239"/>
  <c r="AH13" i="239"/>
  <c r="AJ13" i="239" s="1"/>
  <c r="AG13" i="239"/>
  <c r="AE13" i="239"/>
  <c r="AD13" i="239"/>
  <c r="AC13" i="239"/>
  <c r="AB13" i="239"/>
  <c r="AA13" i="239"/>
  <c r="Y13" i="239"/>
  <c r="X13" i="239"/>
  <c r="W13" i="239"/>
  <c r="V13" i="239"/>
  <c r="T13" i="239"/>
  <c r="S13" i="239"/>
  <c r="R13" i="239"/>
  <c r="Q13" i="239"/>
  <c r="O13" i="239"/>
  <c r="N13" i="239"/>
  <c r="M13" i="239"/>
  <c r="L13" i="239"/>
  <c r="K13" i="239"/>
  <c r="AI12" i="239"/>
  <c r="AH12" i="239"/>
  <c r="AJ12" i="239" s="1"/>
  <c r="AG12" i="239"/>
  <c r="AE12" i="239"/>
  <c r="AD12" i="239"/>
  <c r="AC12" i="239"/>
  <c r="AB12" i="239"/>
  <c r="AA12" i="239"/>
  <c r="Y12" i="239"/>
  <c r="X12" i="239"/>
  <c r="W12" i="239"/>
  <c r="V12" i="239"/>
  <c r="T12" i="239"/>
  <c r="S12" i="239"/>
  <c r="R12" i="239"/>
  <c r="Q12" i="239"/>
  <c r="O12" i="239"/>
  <c r="N12" i="239"/>
  <c r="M12" i="239"/>
  <c r="L12" i="239"/>
  <c r="K12" i="239"/>
  <c r="AI11" i="239"/>
  <c r="AH11" i="239"/>
  <c r="AG11" i="239"/>
  <c r="AE11" i="239"/>
  <c r="AD11" i="239"/>
  <c r="AC11" i="239"/>
  <c r="AB11" i="239"/>
  <c r="AA11" i="239"/>
  <c r="Y11" i="239"/>
  <c r="X11" i="239"/>
  <c r="W11" i="239"/>
  <c r="V11" i="239"/>
  <c r="T11" i="239"/>
  <c r="U11" i="239" s="1"/>
  <c r="S11" i="239"/>
  <c r="R11" i="239"/>
  <c r="Q11" i="239"/>
  <c r="O11" i="239"/>
  <c r="N11" i="239"/>
  <c r="M11" i="239"/>
  <c r="L11" i="239"/>
  <c r="K11" i="239"/>
  <c r="AI10" i="239"/>
  <c r="AH10" i="239"/>
  <c r="AJ10" i="239" s="1"/>
  <c r="AG10" i="239"/>
  <c r="AE10" i="239"/>
  <c r="AD10" i="239"/>
  <c r="AF10" i="239" s="1"/>
  <c r="AC10" i="239"/>
  <c r="AB10" i="239"/>
  <c r="AA10" i="239"/>
  <c r="Y10" i="239"/>
  <c r="X10" i="239"/>
  <c r="Z10" i="239" s="1"/>
  <c r="W10" i="239"/>
  <c r="V10" i="239"/>
  <c r="T10" i="239"/>
  <c r="U10" i="239" s="1"/>
  <c r="S10" i="239"/>
  <c r="R10" i="239"/>
  <c r="Q10" i="239"/>
  <c r="O10" i="239"/>
  <c r="N10" i="239"/>
  <c r="M10" i="239"/>
  <c r="L10" i="239"/>
  <c r="K10" i="239"/>
  <c r="AI9" i="239"/>
  <c r="AH9" i="239"/>
  <c r="AJ9" i="239" s="1"/>
  <c r="AG9" i="239"/>
  <c r="AE9" i="239"/>
  <c r="AD9" i="239"/>
  <c r="AC9" i="239"/>
  <c r="AF9" i="239" s="1"/>
  <c r="AB9" i="239"/>
  <c r="AA9" i="239"/>
  <c r="Y9" i="239"/>
  <c r="X9" i="239"/>
  <c r="Z9" i="239" s="1"/>
  <c r="W9" i="239"/>
  <c r="V9" i="239"/>
  <c r="T9" i="239"/>
  <c r="S9" i="239"/>
  <c r="R9" i="239"/>
  <c r="Q9" i="239"/>
  <c r="O9" i="239"/>
  <c r="N9" i="239"/>
  <c r="M9" i="239"/>
  <c r="L9" i="239"/>
  <c r="K9" i="239"/>
  <c r="AI8" i="239"/>
  <c r="AH8" i="239"/>
  <c r="AJ8" i="239" s="1"/>
  <c r="AG8" i="239"/>
  <c r="AE8" i="239"/>
  <c r="AD8" i="239"/>
  <c r="AC8" i="239"/>
  <c r="AB8" i="239"/>
  <c r="AA8" i="239"/>
  <c r="Y8" i="239"/>
  <c r="X8" i="239"/>
  <c r="W8" i="239"/>
  <c r="V8" i="239"/>
  <c r="T8" i="239"/>
  <c r="S8" i="239"/>
  <c r="R8" i="239"/>
  <c r="Q8" i="239"/>
  <c r="O8" i="239"/>
  <c r="N8" i="239"/>
  <c r="M8" i="239"/>
  <c r="L8" i="239"/>
  <c r="K8" i="239"/>
  <c r="AI7" i="239"/>
  <c r="AH7" i="239"/>
  <c r="AJ7" i="239" s="1"/>
  <c r="AG7" i="239"/>
  <c r="AE7" i="239"/>
  <c r="AD7" i="239"/>
  <c r="AC7" i="239"/>
  <c r="AF7" i="239" s="1"/>
  <c r="AB7" i="239"/>
  <c r="AA7" i="239"/>
  <c r="Y7" i="239"/>
  <c r="X7" i="239"/>
  <c r="Z7" i="239" s="1"/>
  <c r="W7" i="239"/>
  <c r="V7" i="239"/>
  <c r="T7" i="239"/>
  <c r="S7" i="239"/>
  <c r="U7" i="239" s="1"/>
  <c r="R7" i="239"/>
  <c r="Q7" i="239"/>
  <c r="O7" i="239"/>
  <c r="N7" i="239"/>
  <c r="M7" i="239"/>
  <c r="P7" i="239" s="1"/>
  <c r="F7" i="239" s="1"/>
  <c r="L7" i="239"/>
  <c r="K7" i="239"/>
  <c r="AI6" i="239"/>
  <c r="AH6" i="239"/>
  <c r="AJ6" i="239" s="1"/>
  <c r="AG6" i="239"/>
  <c r="AE6" i="239"/>
  <c r="AD6" i="239"/>
  <c r="AC6" i="239"/>
  <c r="AB6" i="239"/>
  <c r="AA6" i="239"/>
  <c r="Y6" i="239"/>
  <c r="X6" i="239"/>
  <c r="Z6" i="239" s="1"/>
  <c r="W6" i="239"/>
  <c r="V6" i="239"/>
  <c r="T6" i="239"/>
  <c r="S6" i="239"/>
  <c r="U6" i="239" s="1"/>
  <c r="R6" i="239"/>
  <c r="Q6" i="239"/>
  <c r="O6" i="239"/>
  <c r="N6" i="239"/>
  <c r="M6" i="239"/>
  <c r="L6" i="239"/>
  <c r="K6" i="239"/>
  <c r="AI5" i="239"/>
  <c r="AH5" i="239"/>
  <c r="AJ5" i="239" s="1"/>
  <c r="AG5" i="239"/>
  <c r="AE5" i="239"/>
  <c r="AD5" i="239"/>
  <c r="AC5" i="239"/>
  <c r="AB5" i="239"/>
  <c r="AA5" i="239"/>
  <c r="Y5" i="239"/>
  <c r="X5" i="239"/>
  <c r="W5" i="239"/>
  <c r="V5" i="239"/>
  <c r="T5" i="239"/>
  <c r="U5" i="239" s="1"/>
  <c r="S5" i="239"/>
  <c r="R5" i="239"/>
  <c r="Q5" i="239"/>
  <c r="O5" i="239"/>
  <c r="N5" i="239"/>
  <c r="P5" i="239" s="1"/>
  <c r="F5" i="239" s="1"/>
  <c r="M5" i="239"/>
  <c r="L5" i="239"/>
  <c r="K5" i="239"/>
  <c r="AI4" i="239"/>
  <c r="AH4" i="239"/>
  <c r="AG4" i="239"/>
  <c r="AE4" i="239"/>
  <c r="AD4" i="239"/>
  <c r="AF4" i="239" s="1"/>
  <c r="AC4" i="239"/>
  <c r="AB4" i="239"/>
  <c r="AA4" i="239"/>
  <c r="Y4" i="239"/>
  <c r="X4" i="239"/>
  <c r="Z4" i="239" s="1"/>
  <c r="W4" i="239"/>
  <c r="V4" i="239"/>
  <c r="T4" i="239"/>
  <c r="S4" i="239"/>
  <c r="R4" i="239"/>
  <c r="Q4" i="239"/>
  <c r="O4" i="239"/>
  <c r="N4" i="239"/>
  <c r="P4" i="239" s="1"/>
  <c r="F4" i="239" s="1"/>
  <c r="M4" i="239"/>
  <c r="L4" i="239"/>
  <c r="K4" i="239"/>
  <c r="F61" i="241"/>
  <c r="G60" i="241"/>
  <c r="F35" i="241"/>
  <c r="G34" i="241"/>
  <c r="H33" i="241"/>
  <c r="G28" i="241"/>
  <c r="G27" i="241"/>
  <c r="G26" i="241"/>
  <c r="G25" i="241"/>
  <c r="G21" i="241"/>
  <c r="G20" i="241"/>
  <c r="G19" i="241"/>
  <c r="G18" i="241"/>
  <c r="F60" i="241"/>
  <c r="F34" i="241"/>
  <c r="G33" i="241"/>
  <c r="F28" i="241"/>
  <c r="F27" i="241"/>
  <c r="F26" i="241"/>
  <c r="F25" i="241"/>
  <c r="F21" i="241"/>
  <c r="F20" i="241"/>
  <c r="F19" i="241"/>
  <c r="F18" i="241"/>
  <c r="H13" i="241"/>
  <c r="H78" i="241"/>
  <c r="H77" i="241"/>
  <c r="H76" i="241"/>
  <c r="H75" i="241"/>
  <c r="H71" i="241"/>
  <c r="H70" i="241"/>
  <c r="H69" i="241"/>
  <c r="H68" i="241"/>
  <c r="F33" i="241"/>
  <c r="G13" i="241"/>
  <c r="H12" i="241"/>
  <c r="G78" i="241"/>
  <c r="G77" i="241"/>
  <c r="G76" i="241"/>
  <c r="G75" i="241"/>
  <c r="G71" i="241"/>
  <c r="G70" i="241"/>
  <c r="G69" i="241"/>
  <c r="G68" i="241"/>
  <c r="F13" i="241"/>
  <c r="G12" i="241"/>
  <c r="H11" i="241"/>
  <c r="F78" i="241"/>
  <c r="F77" i="241"/>
  <c r="F76" i="241"/>
  <c r="F75" i="241"/>
  <c r="F71" i="241"/>
  <c r="F70" i="241"/>
  <c r="F69" i="241"/>
  <c r="F68" i="241"/>
  <c r="H63" i="241"/>
  <c r="H50" i="241"/>
  <c r="H49" i="241"/>
  <c r="H48" i="241"/>
  <c r="H47" i="241"/>
  <c r="H43" i="241"/>
  <c r="H42" i="241"/>
  <c r="H41" i="241"/>
  <c r="H40" i="241"/>
  <c r="F12" i="241"/>
  <c r="G11" i="241"/>
  <c r="H10" i="241"/>
  <c r="F36" i="241"/>
  <c r="H26" i="241"/>
  <c r="H21" i="241"/>
  <c r="H20" i="241"/>
  <c r="G63" i="241"/>
  <c r="H62" i="241"/>
  <c r="G50" i="241"/>
  <c r="G49" i="241"/>
  <c r="G48" i="241"/>
  <c r="G47" i="241"/>
  <c r="G43" i="241"/>
  <c r="G42" i="241"/>
  <c r="G41" i="241"/>
  <c r="G40" i="241"/>
  <c r="H36" i="241"/>
  <c r="F11" i="241"/>
  <c r="G10" i="241"/>
  <c r="G61" i="241"/>
  <c r="G35" i="241"/>
  <c r="H25" i="241"/>
  <c r="H19" i="241"/>
  <c r="F63" i="241"/>
  <c r="G62" i="241"/>
  <c r="H61" i="241"/>
  <c r="F50" i="241"/>
  <c r="F49" i="241"/>
  <c r="F48" i="241"/>
  <c r="F47" i="241"/>
  <c r="F43" i="241"/>
  <c r="F42" i="241"/>
  <c r="F41" i="241"/>
  <c r="F40" i="241"/>
  <c r="G36" i="241"/>
  <c r="H35" i="241"/>
  <c r="F10" i="241"/>
  <c r="F62" i="241"/>
  <c r="H60" i="241"/>
  <c r="H34" i="241"/>
  <c r="H28" i="241"/>
  <c r="H27" i="241"/>
  <c r="H18" i="241"/>
  <c r="F19" i="283"/>
  <c r="F33" i="283"/>
  <c r="F68" i="283"/>
  <c r="F18" i="283"/>
  <c r="F40" i="283"/>
  <c r="F26" i="283"/>
  <c r="F42" i="283"/>
  <c r="F20" i="283"/>
  <c r="F21" i="283"/>
  <c r="F41" i="283"/>
  <c r="F27" i="283"/>
  <c r="F49" i="283"/>
  <c r="F34" i="283"/>
  <c r="F10" i="283"/>
  <c r="F47" i="283"/>
  <c r="F25" i="283"/>
  <c r="F12" i="283"/>
  <c r="F35" i="283"/>
  <c r="F70" i="283"/>
  <c r="F43" i="283"/>
  <c r="F48" i="283"/>
  <c r="D77" i="314"/>
  <c r="G63" i="253"/>
  <c r="E60" i="249"/>
  <c r="D61" i="306"/>
  <c r="F27" i="258"/>
  <c r="E75" i="306"/>
  <c r="E10" i="258"/>
  <c r="D10" i="283"/>
  <c r="D27" i="249"/>
  <c r="E43" i="249"/>
  <c r="F48" i="249"/>
  <c r="F41" i="258"/>
  <c r="D76" i="314"/>
  <c r="F49" i="249"/>
  <c r="D77" i="289"/>
  <c r="D34" i="249"/>
  <c r="E42" i="249"/>
  <c r="E62" i="303"/>
  <c r="E33" i="258"/>
  <c r="E61" i="303"/>
  <c r="F10" i="249"/>
  <c r="F43" i="253"/>
  <c r="D18" i="241"/>
  <c r="D40" i="249"/>
  <c r="D21" i="249"/>
  <c r="E21" i="258"/>
  <c r="D68" i="249"/>
  <c r="F21" i="253"/>
  <c r="D47" i="283"/>
  <c r="F20" i="249"/>
  <c r="F33" i="258"/>
  <c r="E35" i="283"/>
  <c r="F41" i="249"/>
  <c r="D48" i="283"/>
  <c r="E18" i="241"/>
  <c r="F34" i="253"/>
  <c r="E50" i="303"/>
  <c r="F10" i="258"/>
  <c r="F26" i="253"/>
  <c r="F75" i="289"/>
  <c r="D26" i="249"/>
  <c r="E21" i="283"/>
  <c r="E48" i="241"/>
  <c r="E61" i="306"/>
  <c r="E40" i="241"/>
  <c r="E47" i="283"/>
  <c r="F49" i="253"/>
  <c r="D10" i="249"/>
  <c r="D25" i="249"/>
  <c r="E62" i="306"/>
  <c r="I63" i="253"/>
  <c r="F76" i="310"/>
  <c r="E18" i="253"/>
  <c r="E42" i="253"/>
  <c r="F10" i="253"/>
  <c r="D77" i="303"/>
  <c r="D21" i="258"/>
  <c r="E33" i="249"/>
  <c r="E76" i="314"/>
  <c r="D20" i="283"/>
  <c r="E35" i="258"/>
  <c r="F20" i="258"/>
  <c r="E63" i="303"/>
  <c r="E34" i="283"/>
  <c r="E25" i="249"/>
  <c r="E50" i="289"/>
  <c r="E49" i="283"/>
  <c r="D18" i="283"/>
  <c r="E68" i="258"/>
  <c r="D19" i="249"/>
  <c r="E68" i="249"/>
  <c r="E34" i="249"/>
  <c r="D20" i="249"/>
  <c r="D18" i="249"/>
  <c r="G78" i="253"/>
  <c r="E18" i="249"/>
  <c r="E47" i="253"/>
  <c r="E26" i="249"/>
  <c r="E49" i="249"/>
  <c r="F62" i="289"/>
  <c r="E13" i="306"/>
  <c r="F68" i="258"/>
  <c r="E26" i="253"/>
  <c r="E10" i="249"/>
  <c r="D41" i="249"/>
  <c r="F47" i="249"/>
  <c r="E62" i="289"/>
  <c r="E20" i="258"/>
  <c r="F21" i="258"/>
  <c r="E49" i="258"/>
  <c r="D78" i="319"/>
  <c r="E47" i="258"/>
  <c r="E34" i="258"/>
  <c r="E27" i="258"/>
  <c r="E76" i="310"/>
  <c r="F42" i="253"/>
  <c r="E75" i="289"/>
  <c r="E27" i="241"/>
  <c r="E40" i="258"/>
  <c r="E34" i="253"/>
  <c r="E41" i="258"/>
  <c r="D25" i="241"/>
  <c r="E27" i="249"/>
  <c r="D26" i="241"/>
  <c r="D63" i="289"/>
  <c r="D68" i="283"/>
  <c r="E10" i="253"/>
  <c r="D60" i="249"/>
  <c r="F18" i="258"/>
  <c r="F19" i="249"/>
  <c r="E18" i="283"/>
  <c r="D27" i="283"/>
  <c r="D43" i="283"/>
  <c r="E20" i="283"/>
  <c r="E40" i="253"/>
  <c r="E40" i="283"/>
  <c r="D11" i="283"/>
  <c r="I76" i="253"/>
  <c r="E25" i="283"/>
  <c r="F68" i="249"/>
  <c r="E19" i="249"/>
  <c r="D25" i="283"/>
  <c r="D33" i="249"/>
  <c r="D21" i="283"/>
  <c r="F35" i="253"/>
  <c r="F42" i="249"/>
  <c r="D19" i="283"/>
  <c r="D78" i="303"/>
  <c r="E61" i="289"/>
  <c r="E77" i="314"/>
  <c r="E48" i="283"/>
  <c r="F19" i="258"/>
  <c r="D48" i="249"/>
  <c r="F33" i="249"/>
  <c r="F77" i="310"/>
  <c r="D40" i="258"/>
  <c r="H63" i="253"/>
  <c r="D26" i="258"/>
  <c r="F48" i="258"/>
  <c r="D35" i="283"/>
  <c r="F61" i="289"/>
  <c r="D25" i="258"/>
  <c r="E25" i="258"/>
  <c r="G77" i="253"/>
  <c r="F71" i="249"/>
  <c r="E36" i="283"/>
  <c r="D76" i="303"/>
  <c r="F25" i="249"/>
  <c r="D60" i="283"/>
  <c r="D63" i="303"/>
  <c r="F35" i="258"/>
  <c r="E68" i="283"/>
  <c r="E10" i="283"/>
  <c r="E48" i="249"/>
  <c r="D48" i="258"/>
  <c r="E20" i="249"/>
  <c r="E42" i="283"/>
  <c r="D42" i="249"/>
  <c r="D78" i="314"/>
  <c r="E33" i="283"/>
  <c r="D50" i="303"/>
  <c r="E75" i="303"/>
  <c r="E26" i="283"/>
  <c r="E43" i="258"/>
  <c r="E20" i="253"/>
  <c r="D41" i="283"/>
  <c r="E35" i="253"/>
  <c r="D49" i="249"/>
  <c r="F43" i="249"/>
  <c r="E40" i="249"/>
  <c r="E33" i="253"/>
  <c r="D26" i="283"/>
  <c r="E49" i="253"/>
  <c r="E62" i="249"/>
  <c r="E41" i="253"/>
  <c r="F49" i="258"/>
  <c r="E27" i="253"/>
  <c r="F19" i="253"/>
  <c r="E42" i="241"/>
  <c r="E19" i="258"/>
  <c r="E34" i="241"/>
  <c r="H76" i="253"/>
  <c r="D34" i="258"/>
  <c r="D50" i="289"/>
  <c r="D35" i="249"/>
  <c r="F43" i="258"/>
  <c r="D49" i="283"/>
  <c r="E25" i="241"/>
  <c r="D33" i="283"/>
  <c r="F25" i="258"/>
  <c r="E26" i="258"/>
  <c r="E33" i="241"/>
  <c r="F26" i="249"/>
  <c r="E78" i="310"/>
  <c r="E48" i="253"/>
  <c r="F40" i="249"/>
  <c r="E78" i="314"/>
  <c r="F42" i="258"/>
  <c r="E42" i="258"/>
  <c r="E41" i="283"/>
  <c r="E35" i="249"/>
  <c r="F68" i="253"/>
  <c r="D47" i="249"/>
  <c r="F34" i="249"/>
  <c r="F21" i="249"/>
  <c r="D43" i="249"/>
  <c r="D62" i="306"/>
  <c r="D47" i="258"/>
  <c r="D76" i="310"/>
  <c r="D76" i="289"/>
  <c r="D42" i="283"/>
  <c r="D63" i="306"/>
  <c r="F47" i="258"/>
  <c r="E68" i="253"/>
  <c r="E19" i="253"/>
  <c r="F78" i="289"/>
  <c r="F26" i="258"/>
  <c r="E77" i="310"/>
  <c r="F40" i="258"/>
  <c r="F18" i="249"/>
  <c r="F35" i="249"/>
  <c r="E69" i="249"/>
  <c r="E63" i="289"/>
  <c r="D75" i="306"/>
  <c r="E78" i="319"/>
  <c r="D40" i="283"/>
  <c r="E19" i="283"/>
  <c r="E27" i="283"/>
  <c r="F36" i="258"/>
  <c r="D71" i="249"/>
  <c r="E47" i="241"/>
  <c r="E48" i="258"/>
  <c r="H78" i="253"/>
  <c r="E25" i="253"/>
  <c r="D34" i="283"/>
  <c r="E41" i="249"/>
  <c r="D33" i="258"/>
  <c r="D77" i="310"/>
  <c r="F34" i="258"/>
  <c r="F27" i="249"/>
  <c r="D78" i="310"/>
  <c r="D41" i="258"/>
  <c r="E21" i="249"/>
  <c r="E47" i="249"/>
  <c r="D18" i="258"/>
  <c r="F70" i="249"/>
  <c r="E18" i="258"/>
  <c r="D50" i="262" l="1"/>
  <c r="D57" i="262"/>
  <c r="D55" i="303"/>
  <c r="C50" i="291"/>
  <c r="C69" i="291" s="1"/>
  <c r="G69" i="291" s="1"/>
  <c r="D69" i="291"/>
  <c r="E62" i="287"/>
  <c r="G68" i="287"/>
  <c r="G67" i="287"/>
  <c r="E69" i="287"/>
  <c r="C63" i="289"/>
  <c r="K63" i="289" s="1"/>
  <c r="C50" i="289"/>
  <c r="E55" i="289" s="1"/>
  <c r="G69" i="286"/>
  <c r="F9" i="268"/>
  <c r="C78" i="319"/>
  <c r="P10" i="245"/>
  <c r="AJ14" i="245"/>
  <c r="F13" i="245"/>
  <c r="U15" i="245"/>
  <c r="P15" i="245"/>
  <c r="Z14" i="245"/>
  <c r="F14" i="245" s="1"/>
  <c r="U11" i="245"/>
  <c r="Z10" i="245"/>
  <c r="F10" i="245" s="1"/>
  <c r="D50" i="252"/>
  <c r="D57" i="252"/>
  <c r="P13" i="242"/>
  <c r="F13" i="242" s="1"/>
  <c r="P10" i="242"/>
  <c r="F10" i="242" s="1"/>
  <c r="AF13" i="242"/>
  <c r="Z12" i="242"/>
  <c r="C48" i="263"/>
  <c r="G48" i="263" s="1"/>
  <c r="F5" i="272"/>
  <c r="F6" i="272"/>
  <c r="F22" i="272"/>
  <c r="D57" i="272" s="1"/>
  <c r="F12" i="248"/>
  <c r="F7" i="248"/>
  <c r="C57" i="262"/>
  <c r="G57" i="262" s="1"/>
  <c r="G70" i="313"/>
  <c r="C77" i="314"/>
  <c r="C76" i="314"/>
  <c r="C78" i="314"/>
  <c r="G70" i="312"/>
  <c r="K64" i="314"/>
  <c r="G70" i="309"/>
  <c r="G70" i="308"/>
  <c r="C78" i="310"/>
  <c r="G70" i="307"/>
  <c r="C76" i="310"/>
  <c r="C77" i="310"/>
  <c r="K64" i="310"/>
  <c r="F15" i="261"/>
  <c r="F7" i="261"/>
  <c r="C57" i="261" s="1"/>
  <c r="C48" i="261"/>
  <c r="G48" i="261" s="1"/>
  <c r="C49" i="261"/>
  <c r="G49" i="261" s="1"/>
  <c r="C67" i="261"/>
  <c r="G67" i="261" s="1"/>
  <c r="C68" i="261"/>
  <c r="G68" i="261" s="1"/>
  <c r="C57" i="277"/>
  <c r="G57" i="277" s="1"/>
  <c r="U13" i="244"/>
  <c r="AF13" i="244"/>
  <c r="U5" i="244"/>
  <c r="F5" i="244" s="1"/>
  <c r="AF5" i="244"/>
  <c r="F13" i="244"/>
  <c r="U15" i="244"/>
  <c r="AF15" i="244"/>
  <c r="Z14" i="244"/>
  <c r="P13" i="244"/>
  <c r="Z12" i="244"/>
  <c r="U12" i="244"/>
  <c r="F12" i="244" s="1"/>
  <c r="AF12" i="244"/>
  <c r="Z11" i="244"/>
  <c r="U11" i="244"/>
  <c r="F11" i="244" s="1"/>
  <c r="U10" i="244"/>
  <c r="F10" i="244" s="1"/>
  <c r="AF10" i="244"/>
  <c r="P10" i="244"/>
  <c r="Z9" i="244"/>
  <c r="P9" i="244"/>
  <c r="U9" i="244"/>
  <c r="F9" i="244" s="1"/>
  <c r="AF9" i="244"/>
  <c r="G50" i="305"/>
  <c r="D55" i="306"/>
  <c r="C69" i="305"/>
  <c r="E69" i="305" s="1"/>
  <c r="C13" i="306"/>
  <c r="K13" i="306" s="1"/>
  <c r="G67" i="305"/>
  <c r="G68" i="305"/>
  <c r="E67" i="305"/>
  <c r="E68" i="305"/>
  <c r="E55" i="306"/>
  <c r="C61" i="306"/>
  <c r="K61" i="306" s="1"/>
  <c r="C62" i="306"/>
  <c r="K62" i="306" s="1"/>
  <c r="G67" i="304"/>
  <c r="G68" i="304"/>
  <c r="E67" i="304"/>
  <c r="E68" i="304"/>
  <c r="G69" i="304"/>
  <c r="E69" i="304"/>
  <c r="E69" i="302"/>
  <c r="G51" i="302"/>
  <c r="K14" i="303"/>
  <c r="C61" i="303"/>
  <c r="K61" i="303" s="1"/>
  <c r="C62" i="303"/>
  <c r="K62" i="303" s="1"/>
  <c r="G67" i="302"/>
  <c r="G68" i="302"/>
  <c r="C50" i="303"/>
  <c r="E55" i="303" s="1"/>
  <c r="G69" i="301"/>
  <c r="C63" i="303"/>
  <c r="K63" i="303" s="1"/>
  <c r="K13" i="303"/>
  <c r="C55" i="303"/>
  <c r="G70" i="301"/>
  <c r="E68" i="302"/>
  <c r="E67" i="302"/>
  <c r="C62" i="300"/>
  <c r="E69" i="300"/>
  <c r="G50" i="300"/>
  <c r="C69" i="299"/>
  <c r="G69" i="299" s="1"/>
  <c r="E69" i="298"/>
  <c r="G50" i="298"/>
  <c r="C62" i="298"/>
  <c r="E69" i="296"/>
  <c r="G69" i="295"/>
  <c r="G69" i="294"/>
  <c r="G69" i="293"/>
  <c r="E69" i="292"/>
  <c r="G70" i="292"/>
  <c r="E67" i="292"/>
  <c r="E68" i="292"/>
  <c r="P12" i="243"/>
  <c r="P11" i="243"/>
  <c r="U9" i="243"/>
  <c r="Z7" i="243"/>
  <c r="F7" i="243" s="1"/>
  <c r="AF12" i="243"/>
  <c r="U11" i="243"/>
  <c r="AF11" i="243"/>
  <c r="C61" i="289"/>
  <c r="K61" i="289" s="1"/>
  <c r="C62" i="289"/>
  <c r="K62" i="289" s="1"/>
  <c r="G67" i="288"/>
  <c r="G68" i="288"/>
  <c r="K13" i="289"/>
  <c r="C55" i="289"/>
  <c r="AF11" i="240"/>
  <c r="P7" i="240"/>
  <c r="F7" i="240" s="1"/>
  <c r="AF4" i="240"/>
  <c r="P14" i="240"/>
  <c r="F14" i="240" s="1"/>
  <c r="U14" i="240"/>
  <c r="P12" i="240"/>
  <c r="F12" i="240" s="1"/>
  <c r="AJ12" i="240"/>
  <c r="AF12" i="240"/>
  <c r="P11" i="240"/>
  <c r="F11" i="240" s="1"/>
  <c r="U7" i="240"/>
  <c r="AF7" i="240"/>
  <c r="U6" i="240"/>
  <c r="P4" i="240"/>
  <c r="F4" i="240" s="1"/>
  <c r="Z4" i="240"/>
  <c r="D62" i="291"/>
  <c r="G70" i="291"/>
  <c r="E67" i="291"/>
  <c r="E68" i="291"/>
  <c r="Z5" i="243"/>
  <c r="F5" i="243" s="1"/>
  <c r="U5" i="243"/>
  <c r="AF5" i="243"/>
  <c r="AF4" i="243"/>
  <c r="P4" i="243"/>
  <c r="Z4" i="243"/>
  <c r="F4" i="243" s="1"/>
  <c r="D66" i="239"/>
  <c r="D68" i="239" s="1"/>
  <c r="Z16" i="239"/>
  <c r="AF14" i="239"/>
  <c r="U13" i="239"/>
  <c r="AF13" i="239"/>
  <c r="P13" i="239"/>
  <c r="F13" i="239" s="1"/>
  <c r="Z5" i="239"/>
  <c r="AJ15" i="239"/>
  <c r="U15" i="239"/>
  <c r="P15" i="239"/>
  <c r="F15" i="239" s="1"/>
  <c r="U12" i="239"/>
  <c r="Z12" i="239"/>
  <c r="P10" i="239"/>
  <c r="F10" i="239" s="1"/>
  <c r="P9" i="239"/>
  <c r="F9" i="239" s="1"/>
  <c r="AF5" i="239"/>
  <c r="AJ4" i="239"/>
  <c r="E67" i="288"/>
  <c r="E68" i="288"/>
  <c r="E67" i="287"/>
  <c r="E68" i="287"/>
  <c r="E69" i="286"/>
  <c r="P15" i="242"/>
  <c r="F15" i="242" s="1"/>
  <c r="AF7" i="245"/>
  <c r="D50" i="272"/>
  <c r="AJ4" i="243"/>
  <c r="AF6" i="245"/>
  <c r="C61" i="252"/>
  <c r="AF11" i="244"/>
  <c r="P9" i="245"/>
  <c r="D57" i="250"/>
  <c r="D50" i="250"/>
  <c r="G55" i="252"/>
  <c r="G56" i="252"/>
  <c r="C49" i="263"/>
  <c r="D50" i="260"/>
  <c r="Z11" i="245"/>
  <c r="D50" i="268"/>
  <c r="U7" i="243"/>
  <c r="D50" i="251"/>
  <c r="AF9" i="245"/>
  <c r="E50" i="277"/>
  <c r="C50" i="277" s="1"/>
  <c r="P8" i="240"/>
  <c r="F8" i="240" s="1"/>
  <c r="U14" i="244"/>
  <c r="F14" i="244" s="1"/>
  <c r="AF14" i="244"/>
  <c r="P6" i="239"/>
  <c r="F6" i="239" s="1"/>
  <c r="AF9" i="240"/>
  <c r="AF6" i="243"/>
  <c r="G47" i="263"/>
  <c r="C68" i="254"/>
  <c r="G68" i="254" s="1"/>
  <c r="P6" i="240"/>
  <c r="F6" i="240" s="1"/>
  <c r="Z9" i="243"/>
  <c r="F9" i="243" s="1"/>
  <c r="Z9" i="245"/>
  <c r="F9" i="245" s="1"/>
  <c r="D57" i="251"/>
  <c r="D57" i="268"/>
  <c r="AF7" i="243"/>
  <c r="Z13" i="239"/>
  <c r="P8" i="242"/>
  <c r="F8" i="242" s="1"/>
  <c r="U16" i="242"/>
  <c r="AF16" i="242"/>
  <c r="Z8" i="245"/>
  <c r="F8" i="245" s="1"/>
  <c r="P11" i="245"/>
  <c r="F12" i="245"/>
  <c r="G47" i="246"/>
  <c r="U13" i="242"/>
  <c r="C61" i="263"/>
  <c r="Z5" i="242"/>
  <c r="AF6" i="244"/>
  <c r="AJ11" i="245"/>
  <c r="D57" i="260"/>
  <c r="U9" i="239"/>
  <c r="C57" i="263"/>
  <c r="E57" i="263" s="1"/>
  <c r="C40" i="283"/>
  <c r="C10" i="249"/>
  <c r="C26" i="258"/>
  <c r="C49" i="249"/>
  <c r="C40" i="249"/>
  <c r="C34" i="249"/>
  <c r="K34" i="249" s="1"/>
  <c r="C26" i="249"/>
  <c r="C47" i="283"/>
  <c r="C27" i="249"/>
  <c r="C47" i="249"/>
  <c r="C33" i="258"/>
  <c r="K33" i="258" s="1"/>
  <c r="C48" i="258"/>
  <c r="C25" i="249"/>
  <c r="C18" i="258"/>
  <c r="D54" i="258" s="1"/>
  <c r="C33" i="249"/>
  <c r="K33" i="249" s="1"/>
  <c r="C40" i="258"/>
  <c r="C33" i="283"/>
  <c r="K33" i="283" s="1"/>
  <c r="C25" i="258"/>
  <c r="C18" i="283"/>
  <c r="C21" i="283" s="1"/>
  <c r="C34" i="258"/>
  <c r="K34" i="258" s="1"/>
  <c r="C25" i="283"/>
  <c r="C47" i="258"/>
  <c r="C18" i="249"/>
  <c r="C35" i="249"/>
  <c r="K35" i="249" s="1"/>
  <c r="C48" i="249"/>
  <c r="C48" i="283"/>
  <c r="C10" i="283"/>
  <c r="C35" i="283"/>
  <c r="K35" i="283" s="1"/>
  <c r="C34" i="283"/>
  <c r="K34" i="283" s="1"/>
  <c r="C49" i="283"/>
  <c r="C27" i="283"/>
  <c r="C26" i="283"/>
  <c r="D68" i="277"/>
  <c r="D67" i="277"/>
  <c r="C61" i="277"/>
  <c r="C48" i="277"/>
  <c r="G48" i="277" s="1"/>
  <c r="G66" i="277"/>
  <c r="E66" i="277"/>
  <c r="E68" i="277" s="1"/>
  <c r="C49" i="277"/>
  <c r="G49" i="277" s="1"/>
  <c r="C68" i="277"/>
  <c r="G68" i="277" s="1"/>
  <c r="G47" i="277"/>
  <c r="C48" i="272"/>
  <c r="G48" i="272" s="1"/>
  <c r="C49" i="272"/>
  <c r="G49" i="272" s="1"/>
  <c r="C61" i="272"/>
  <c r="D67" i="272"/>
  <c r="D68" i="272"/>
  <c r="C57" i="272"/>
  <c r="C68" i="272"/>
  <c r="G68" i="272" s="1"/>
  <c r="G47" i="272"/>
  <c r="E66" i="272"/>
  <c r="E67" i="272" s="1"/>
  <c r="G66" i="272"/>
  <c r="C49" i="268"/>
  <c r="G49" i="268" s="1"/>
  <c r="C48" i="268"/>
  <c r="G48" i="268" s="1"/>
  <c r="C61" i="268"/>
  <c r="C67" i="268"/>
  <c r="G67" i="268" s="1"/>
  <c r="D67" i="268"/>
  <c r="D68" i="268"/>
  <c r="C57" i="268"/>
  <c r="E50" i="268"/>
  <c r="G47" i="268"/>
  <c r="E66" i="268"/>
  <c r="E67" i="268" s="1"/>
  <c r="G66" i="268"/>
  <c r="E50" i="263"/>
  <c r="C66" i="262"/>
  <c r="G47" i="262"/>
  <c r="C61" i="262"/>
  <c r="C48" i="262"/>
  <c r="E50" i="262"/>
  <c r="D67" i="261"/>
  <c r="D69" i="261"/>
  <c r="E66" i="261"/>
  <c r="E68" i="261" s="1"/>
  <c r="C61" i="261"/>
  <c r="G47" i="261"/>
  <c r="G66" i="260"/>
  <c r="C67" i="260"/>
  <c r="G67" i="260" s="1"/>
  <c r="G47" i="260"/>
  <c r="E66" i="260"/>
  <c r="E67" i="260" s="1"/>
  <c r="D68" i="260"/>
  <c r="D67" i="260"/>
  <c r="C49" i="260"/>
  <c r="G49" i="260" s="1"/>
  <c r="C48" i="260"/>
  <c r="G48" i="260" s="1"/>
  <c r="E50" i="260"/>
  <c r="C57" i="260"/>
  <c r="C61" i="260"/>
  <c r="C61" i="254"/>
  <c r="D67" i="254"/>
  <c r="C48" i="254"/>
  <c r="G48" i="254" s="1"/>
  <c r="D68" i="254"/>
  <c r="E50" i="254"/>
  <c r="C50" i="254" s="1"/>
  <c r="C62" i="254" s="1"/>
  <c r="G47" i="254"/>
  <c r="C67" i="254"/>
  <c r="G67" i="254" s="1"/>
  <c r="C49" i="254"/>
  <c r="G49" i="254" s="1"/>
  <c r="E66" i="254"/>
  <c r="E68" i="254" s="1"/>
  <c r="E50" i="252"/>
  <c r="C57" i="252"/>
  <c r="C57" i="251"/>
  <c r="E50" i="251"/>
  <c r="C57" i="250"/>
  <c r="E50" i="250"/>
  <c r="D68" i="263"/>
  <c r="D69" i="263"/>
  <c r="D67" i="263"/>
  <c r="D68" i="262"/>
  <c r="D69" i="262"/>
  <c r="D67" i="262"/>
  <c r="E66" i="263"/>
  <c r="G66" i="263"/>
  <c r="C68" i="263"/>
  <c r="C67" i="263"/>
  <c r="E57" i="254"/>
  <c r="G57" i="254"/>
  <c r="C49" i="251"/>
  <c r="C66" i="251"/>
  <c r="C48" i="251"/>
  <c r="G47" i="251"/>
  <c r="D68" i="252"/>
  <c r="D69" i="252"/>
  <c r="D67" i="252"/>
  <c r="D68" i="251"/>
  <c r="D69" i="251"/>
  <c r="D67" i="251"/>
  <c r="C49" i="250"/>
  <c r="C66" i="250"/>
  <c r="C48" i="250"/>
  <c r="G47" i="250"/>
  <c r="D68" i="250"/>
  <c r="D69" i="250"/>
  <c r="D67" i="250"/>
  <c r="C61" i="251"/>
  <c r="C49" i="252"/>
  <c r="C66" i="252"/>
  <c r="C48" i="252"/>
  <c r="G47" i="252"/>
  <c r="D67" i="248"/>
  <c r="D68" i="248"/>
  <c r="C57" i="248"/>
  <c r="C67" i="248"/>
  <c r="G47" i="248"/>
  <c r="C61" i="248"/>
  <c r="C68" i="248"/>
  <c r="C49" i="248"/>
  <c r="C48" i="248"/>
  <c r="E66" i="248"/>
  <c r="D69" i="246"/>
  <c r="D68" i="246"/>
  <c r="E50" i="246"/>
  <c r="C57" i="246"/>
  <c r="C48" i="246"/>
  <c r="E66" i="246"/>
  <c r="E67" i="246" s="1"/>
  <c r="C61" i="246"/>
  <c r="G66" i="246"/>
  <c r="C49" i="246"/>
  <c r="C67" i="246"/>
  <c r="D66" i="245"/>
  <c r="D67" i="245" s="1"/>
  <c r="U12" i="245"/>
  <c r="P7" i="245"/>
  <c r="P6" i="245"/>
  <c r="AF11" i="245"/>
  <c r="U8" i="245"/>
  <c r="U7" i="245"/>
  <c r="F11" i="245"/>
  <c r="C47" i="245"/>
  <c r="C66" i="245" s="1"/>
  <c r="E49" i="245"/>
  <c r="E56" i="245"/>
  <c r="E61" i="245"/>
  <c r="C56" i="245"/>
  <c r="G56" i="245" s="1"/>
  <c r="G54" i="245"/>
  <c r="D48" i="245"/>
  <c r="D61" i="245"/>
  <c r="D55" i="245"/>
  <c r="D55" i="244"/>
  <c r="D66" i="244"/>
  <c r="D68" i="244" s="1"/>
  <c r="AF17" i="244"/>
  <c r="P17" i="244"/>
  <c r="Z6" i="244"/>
  <c r="P6" i="244"/>
  <c r="P18" i="244"/>
  <c r="Z18" i="244"/>
  <c r="U18" i="244"/>
  <c r="F18" i="244" s="1"/>
  <c r="AF18" i="244"/>
  <c r="U16" i="244"/>
  <c r="F16" i="244" s="1"/>
  <c r="C57" i="244" s="1"/>
  <c r="AF16" i="244"/>
  <c r="Z16" i="244"/>
  <c r="P14" i="244"/>
  <c r="Z13" i="244"/>
  <c r="P16" i="244"/>
  <c r="F15" i="244"/>
  <c r="P11" i="244"/>
  <c r="Z5" i="244"/>
  <c r="C47" i="244"/>
  <c r="G47" i="244" s="1"/>
  <c r="E48" i="244"/>
  <c r="D61" i="244"/>
  <c r="E56" i="244"/>
  <c r="E61" i="244"/>
  <c r="G54" i="244"/>
  <c r="D48" i="244"/>
  <c r="C55" i="244"/>
  <c r="G55" i="244" s="1"/>
  <c r="D62" i="244"/>
  <c r="D55" i="243"/>
  <c r="D66" i="243"/>
  <c r="AJ12" i="243"/>
  <c r="F12" i="243" s="1"/>
  <c r="Z10" i="243"/>
  <c r="F10" i="243" s="1"/>
  <c r="AJ7" i="243"/>
  <c r="P6" i="243"/>
  <c r="U4" i="243"/>
  <c r="AJ11" i="243"/>
  <c r="F11" i="243" s="1"/>
  <c r="U10" i="243"/>
  <c r="AF10" i="243"/>
  <c r="AF9" i="243"/>
  <c r="P9" i="243"/>
  <c r="U12" i="243"/>
  <c r="P8" i="243"/>
  <c r="Z8" i="243"/>
  <c r="F8" i="243" s="1"/>
  <c r="U8" i="243"/>
  <c r="AF8" i="243"/>
  <c r="P7" i="243"/>
  <c r="C47" i="243"/>
  <c r="E48" i="243"/>
  <c r="D49" i="243"/>
  <c r="C56" i="243"/>
  <c r="D61" i="243"/>
  <c r="E56" i="243"/>
  <c r="E61" i="243"/>
  <c r="G54" i="243"/>
  <c r="D48" i="243"/>
  <c r="D66" i="242"/>
  <c r="Z16" i="242"/>
  <c r="U15" i="242"/>
  <c r="P11" i="242"/>
  <c r="F11" i="242" s="1"/>
  <c r="P16" i="242"/>
  <c r="F16" i="242" s="1"/>
  <c r="D57" i="242" s="1"/>
  <c r="AF15" i="242"/>
  <c r="Z13" i="242"/>
  <c r="U12" i="242"/>
  <c r="AF11" i="242"/>
  <c r="U8" i="242"/>
  <c r="AF8" i="242"/>
  <c r="P5" i="242"/>
  <c r="F5" i="242" s="1"/>
  <c r="U5" i="242"/>
  <c r="C57" i="242"/>
  <c r="G57" i="242" s="1"/>
  <c r="AF5" i="242"/>
  <c r="C47" i="242"/>
  <c r="D49" i="242"/>
  <c r="C56" i="242"/>
  <c r="E49" i="242"/>
  <c r="D56" i="242"/>
  <c r="D61" i="242"/>
  <c r="E56" i="242"/>
  <c r="E61" i="242"/>
  <c r="G54" i="242"/>
  <c r="D67" i="242"/>
  <c r="D48" i="242"/>
  <c r="C18" i="241"/>
  <c r="C25" i="241"/>
  <c r="D66" i="240"/>
  <c r="D55" i="240"/>
  <c r="AF8" i="240"/>
  <c r="P9" i="240"/>
  <c r="F9" i="240" s="1"/>
  <c r="Z9" i="240"/>
  <c r="AJ9" i="240"/>
  <c r="Z8" i="240"/>
  <c r="AF6" i="240"/>
  <c r="Z5" i="240"/>
  <c r="U4" i="240"/>
  <c r="E48" i="240"/>
  <c r="C57" i="240"/>
  <c r="C47" i="240"/>
  <c r="C61" i="240" s="1"/>
  <c r="AF11" i="239"/>
  <c r="P8" i="239"/>
  <c r="F8" i="239" s="1"/>
  <c r="AF12" i="239"/>
  <c r="P12" i="239"/>
  <c r="F12" i="239" s="1"/>
  <c r="Z11" i="239"/>
  <c r="AJ11" i="239"/>
  <c r="P11" i="239"/>
  <c r="F11" i="239" s="1"/>
  <c r="Z8" i="239"/>
  <c r="U8" i="239"/>
  <c r="AF8" i="239"/>
  <c r="AF6" i="239"/>
  <c r="U4" i="239"/>
  <c r="C47" i="239"/>
  <c r="D57" i="240"/>
  <c r="D50" i="240"/>
  <c r="D49" i="240"/>
  <c r="D61" i="240"/>
  <c r="E56" i="240"/>
  <c r="E61" i="240"/>
  <c r="G54" i="240"/>
  <c r="C56" i="240"/>
  <c r="D48" i="240"/>
  <c r="D49" i="239"/>
  <c r="C56" i="239"/>
  <c r="E49" i="239"/>
  <c r="D56" i="239"/>
  <c r="D61" i="239"/>
  <c r="E56" i="239"/>
  <c r="E61" i="239"/>
  <c r="G54" i="239"/>
  <c r="D48" i="239"/>
  <c r="D57" i="236"/>
  <c r="E54" i="236"/>
  <c r="E55" i="236" s="1"/>
  <c r="D54" i="236"/>
  <c r="D56" i="236" s="1"/>
  <c r="C54" i="236"/>
  <c r="C56" i="236" s="1"/>
  <c r="G56" i="236" s="1"/>
  <c r="D50" i="236"/>
  <c r="E47" i="236"/>
  <c r="E49" i="236" s="1"/>
  <c r="D47" i="236"/>
  <c r="D62" i="236" s="1"/>
  <c r="AJ43" i="236"/>
  <c r="AI43" i="236"/>
  <c r="AH43" i="236"/>
  <c r="AG43" i="236"/>
  <c r="AF43" i="236"/>
  <c r="AE43" i="236"/>
  <c r="AD43" i="236"/>
  <c r="AC43" i="236"/>
  <c r="AB43" i="236"/>
  <c r="AA43" i="236"/>
  <c r="Z43" i="236"/>
  <c r="Y43" i="236"/>
  <c r="X43" i="236"/>
  <c r="W43" i="236"/>
  <c r="V43" i="236"/>
  <c r="U43" i="236"/>
  <c r="T43" i="236"/>
  <c r="S43" i="236"/>
  <c r="R43" i="236"/>
  <c r="Q43" i="236"/>
  <c r="P43" i="236"/>
  <c r="O43" i="236"/>
  <c r="N43" i="236"/>
  <c r="M43" i="236"/>
  <c r="L43" i="236"/>
  <c r="K43" i="236"/>
  <c r="F43" i="236"/>
  <c r="AJ42" i="236"/>
  <c r="AI42" i="236"/>
  <c r="AH42" i="236"/>
  <c r="AG42" i="236"/>
  <c r="AF42" i="236"/>
  <c r="AE42" i="236"/>
  <c r="AD42" i="236"/>
  <c r="AC42" i="236"/>
  <c r="AB42" i="236"/>
  <c r="AA42" i="236"/>
  <c r="Z42" i="236"/>
  <c r="Y42" i="236"/>
  <c r="X42" i="236"/>
  <c r="W42" i="236"/>
  <c r="V42" i="236"/>
  <c r="U42" i="236"/>
  <c r="T42" i="236"/>
  <c r="S42" i="236"/>
  <c r="R42" i="236"/>
  <c r="Q42" i="236"/>
  <c r="P42" i="236"/>
  <c r="O42" i="236"/>
  <c r="N42" i="236"/>
  <c r="M42" i="236"/>
  <c r="L42" i="236"/>
  <c r="K42" i="236"/>
  <c r="F42" i="236"/>
  <c r="AJ41" i="236"/>
  <c r="AI41" i="236"/>
  <c r="AH41" i="236"/>
  <c r="AG41" i="236"/>
  <c r="AF41" i="236"/>
  <c r="AE41" i="236"/>
  <c r="AD41" i="236"/>
  <c r="AC41" i="236"/>
  <c r="AB41" i="236"/>
  <c r="AA41" i="236"/>
  <c r="Z41" i="236"/>
  <c r="Y41" i="236"/>
  <c r="X41" i="236"/>
  <c r="W41" i="236"/>
  <c r="V41" i="236"/>
  <c r="U41" i="236"/>
  <c r="T41" i="236"/>
  <c r="S41" i="236"/>
  <c r="R41" i="236"/>
  <c r="Q41" i="236"/>
  <c r="P41" i="236"/>
  <c r="O41" i="236"/>
  <c r="N41" i="236"/>
  <c r="M41" i="236"/>
  <c r="L41" i="236"/>
  <c r="K41" i="236"/>
  <c r="F41" i="236"/>
  <c r="AJ40" i="236"/>
  <c r="AI40" i="236"/>
  <c r="AH40" i="236"/>
  <c r="AG40" i="236"/>
  <c r="AF40" i="236"/>
  <c r="AE40" i="236"/>
  <c r="AD40" i="236"/>
  <c r="AC40" i="236"/>
  <c r="AB40" i="236"/>
  <c r="AA40" i="236"/>
  <c r="Z40" i="236"/>
  <c r="Y40" i="236"/>
  <c r="X40" i="236"/>
  <c r="W40" i="236"/>
  <c r="V40" i="236"/>
  <c r="U40" i="236"/>
  <c r="T40" i="236"/>
  <c r="S40" i="236"/>
  <c r="R40" i="236"/>
  <c r="Q40" i="236"/>
  <c r="P40" i="236"/>
  <c r="O40" i="236"/>
  <c r="N40" i="236"/>
  <c r="M40" i="236"/>
  <c r="L40" i="236"/>
  <c r="K40" i="236"/>
  <c r="F40" i="236"/>
  <c r="AJ39" i="236"/>
  <c r="AI39" i="236"/>
  <c r="AH39" i="236"/>
  <c r="AG39" i="236"/>
  <c r="AF39" i="236"/>
  <c r="AE39" i="236"/>
  <c r="AD39" i="236"/>
  <c r="AC39" i="236"/>
  <c r="AB39" i="236"/>
  <c r="AA39" i="236"/>
  <c r="Z39" i="236"/>
  <c r="Y39" i="236"/>
  <c r="X39" i="236"/>
  <c r="W39" i="236"/>
  <c r="V39" i="236"/>
  <c r="U39" i="236"/>
  <c r="T39" i="236"/>
  <c r="S39" i="236"/>
  <c r="R39" i="236"/>
  <c r="Q39" i="236"/>
  <c r="P39" i="236"/>
  <c r="O39" i="236"/>
  <c r="N39" i="236"/>
  <c r="M39" i="236"/>
  <c r="L39" i="236"/>
  <c r="K39" i="236"/>
  <c r="F39" i="236"/>
  <c r="AJ38" i="236"/>
  <c r="AI38" i="236"/>
  <c r="AH38" i="236"/>
  <c r="AG38" i="236"/>
  <c r="AF38" i="236"/>
  <c r="AE38" i="236"/>
  <c r="AD38" i="236"/>
  <c r="AC38" i="236"/>
  <c r="AB38" i="236"/>
  <c r="AA38" i="236"/>
  <c r="Z38" i="236"/>
  <c r="Y38" i="236"/>
  <c r="X38" i="236"/>
  <c r="W38" i="236"/>
  <c r="V38" i="236"/>
  <c r="U38" i="236"/>
  <c r="T38" i="236"/>
  <c r="S38" i="236"/>
  <c r="R38" i="236"/>
  <c r="Q38" i="236"/>
  <c r="P38" i="236"/>
  <c r="O38" i="236"/>
  <c r="N38" i="236"/>
  <c r="M38" i="236"/>
  <c r="L38" i="236"/>
  <c r="K38" i="236"/>
  <c r="F38" i="236"/>
  <c r="AJ37" i="236"/>
  <c r="AI37" i="236"/>
  <c r="AH37" i="236"/>
  <c r="AG37" i="236"/>
  <c r="AF37" i="236"/>
  <c r="AE37" i="236"/>
  <c r="AD37" i="236"/>
  <c r="AC37" i="236"/>
  <c r="AB37" i="236"/>
  <c r="AA37" i="236"/>
  <c r="Z37" i="236"/>
  <c r="Y37" i="236"/>
  <c r="X37" i="236"/>
  <c r="W37" i="236"/>
  <c r="V37" i="236"/>
  <c r="U37" i="236"/>
  <c r="T37" i="236"/>
  <c r="S37" i="236"/>
  <c r="R37" i="236"/>
  <c r="Q37" i="236"/>
  <c r="P37" i="236"/>
  <c r="O37" i="236"/>
  <c r="N37" i="236"/>
  <c r="M37" i="236"/>
  <c r="L37" i="236"/>
  <c r="K37" i="236"/>
  <c r="F37" i="236"/>
  <c r="AJ36" i="236"/>
  <c r="AI36" i="236"/>
  <c r="AH36" i="236"/>
  <c r="AG36" i="236"/>
  <c r="AF36" i="236"/>
  <c r="AE36" i="236"/>
  <c r="AD36" i="236"/>
  <c r="AC36" i="236"/>
  <c r="AB36" i="236"/>
  <c r="AA36" i="236"/>
  <c r="Z36" i="236"/>
  <c r="Y36" i="236"/>
  <c r="X36" i="236"/>
  <c r="W36" i="236"/>
  <c r="V36" i="236"/>
  <c r="U36" i="236"/>
  <c r="T36" i="236"/>
  <c r="S36" i="236"/>
  <c r="R36" i="236"/>
  <c r="Q36" i="236"/>
  <c r="P36" i="236"/>
  <c r="O36" i="236"/>
  <c r="N36" i="236"/>
  <c r="M36" i="236"/>
  <c r="L36" i="236"/>
  <c r="K36" i="236"/>
  <c r="F36" i="236"/>
  <c r="AJ35" i="236"/>
  <c r="AI35" i="236"/>
  <c r="AH35" i="236"/>
  <c r="AG35" i="236"/>
  <c r="AF35" i="236"/>
  <c r="AE35" i="236"/>
  <c r="AD35" i="236"/>
  <c r="AC35" i="236"/>
  <c r="AB35" i="236"/>
  <c r="AA35" i="236"/>
  <c r="Z35" i="236"/>
  <c r="Y35" i="236"/>
  <c r="X35" i="236"/>
  <c r="W35" i="236"/>
  <c r="V35" i="236"/>
  <c r="U35" i="236"/>
  <c r="T35" i="236"/>
  <c r="S35" i="236"/>
  <c r="R35" i="236"/>
  <c r="Q35" i="236"/>
  <c r="P35" i="236"/>
  <c r="O35" i="236"/>
  <c r="N35" i="236"/>
  <c r="M35" i="236"/>
  <c r="L35" i="236"/>
  <c r="K35" i="236"/>
  <c r="F35" i="236"/>
  <c r="AJ34" i="236"/>
  <c r="AI34" i="236"/>
  <c r="AH34" i="236"/>
  <c r="AG34" i="236"/>
  <c r="AF34" i="236"/>
  <c r="AE34" i="236"/>
  <c r="AD34" i="236"/>
  <c r="AC34" i="236"/>
  <c r="AB34" i="236"/>
  <c r="AA34" i="236"/>
  <c r="Z34" i="236"/>
  <c r="Y34" i="236"/>
  <c r="X34" i="236"/>
  <c r="W34" i="236"/>
  <c r="V34" i="236"/>
  <c r="U34" i="236"/>
  <c r="T34" i="236"/>
  <c r="S34" i="236"/>
  <c r="R34" i="236"/>
  <c r="Q34" i="236"/>
  <c r="P34" i="236"/>
  <c r="O34" i="236"/>
  <c r="N34" i="236"/>
  <c r="M34" i="236"/>
  <c r="L34" i="236"/>
  <c r="K34" i="236"/>
  <c r="F34" i="236"/>
  <c r="AJ33" i="236"/>
  <c r="AI33" i="236"/>
  <c r="AH33" i="236"/>
  <c r="AG33" i="236"/>
  <c r="AF33" i="236"/>
  <c r="AE33" i="236"/>
  <c r="AD33" i="236"/>
  <c r="AC33" i="236"/>
  <c r="AB33" i="236"/>
  <c r="AA33" i="236"/>
  <c r="Z33" i="236"/>
  <c r="Y33" i="236"/>
  <c r="X33" i="236"/>
  <c r="W33" i="236"/>
  <c r="V33" i="236"/>
  <c r="U33" i="236"/>
  <c r="T33" i="236"/>
  <c r="S33" i="236"/>
  <c r="R33" i="236"/>
  <c r="Q33" i="236"/>
  <c r="P33" i="236"/>
  <c r="O33" i="236"/>
  <c r="N33" i="236"/>
  <c r="M33" i="236"/>
  <c r="L33" i="236"/>
  <c r="K33" i="236"/>
  <c r="F33" i="236"/>
  <c r="AJ32" i="236"/>
  <c r="AI32" i="236"/>
  <c r="AH32" i="236"/>
  <c r="AG32" i="236"/>
  <c r="AF32" i="236"/>
  <c r="AE32" i="236"/>
  <c r="AD32" i="236"/>
  <c r="AC32" i="236"/>
  <c r="AB32" i="236"/>
  <c r="AA32" i="236"/>
  <c r="Z32" i="236"/>
  <c r="Y32" i="236"/>
  <c r="X32" i="236"/>
  <c r="W32" i="236"/>
  <c r="V32" i="236"/>
  <c r="U32" i="236"/>
  <c r="T32" i="236"/>
  <c r="S32" i="236"/>
  <c r="R32" i="236"/>
  <c r="Q32" i="236"/>
  <c r="P32" i="236"/>
  <c r="O32" i="236"/>
  <c r="N32" i="236"/>
  <c r="M32" i="236"/>
  <c r="L32" i="236"/>
  <c r="K32" i="236"/>
  <c r="F32" i="236"/>
  <c r="AJ31" i="236"/>
  <c r="AI31" i="236"/>
  <c r="AH31" i="236"/>
  <c r="AG31" i="236"/>
  <c r="AF31" i="236"/>
  <c r="AE31" i="236"/>
  <c r="AD31" i="236"/>
  <c r="AC31" i="236"/>
  <c r="AB31" i="236"/>
  <c r="AA31" i="236"/>
  <c r="Z31" i="236"/>
  <c r="Y31" i="236"/>
  <c r="X31" i="236"/>
  <c r="W31" i="236"/>
  <c r="V31" i="236"/>
  <c r="U31" i="236"/>
  <c r="T31" i="236"/>
  <c r="S31" i="236"/>
  <c r="R31" i="236"/>
  <c r="Q31" i="236"/>
  <c r="P31" i="236"/>
  <c r="O31" i="236"/>
  <c r="N31" i="236"/>
  <c r="M31" i="236"/>
  <c r="L31" i="236"/>
  <c r="K31" i="236"/>
  <c r="F31" i="236"/>
  <c r="AJ30" i="236"/>
  <c r="AI30" i="236"/>
  <c r="AH30" i="236"/>
  <c r="AG30" i="236"/>
  <c r="AF30" i="236"/>
  <c r="AE30" i="236"/>
  <c r="AD30" i="236"/>
  <c r="AC30" i="236"/>
  <c r="AB30" i="236"/>
  <c r="AA30" i="236"/>
  <c r="Z30" i="236"/>
  <c r="Y30" i="236"/>
  <c r="X30" i="236"/>
  <c r="W30" i="236"/>
  <c r="V30" i="236"/>
  <c r="U30" i="236"/>
  <c r="T30" i="236"/>
  <c r="S30" i="236"/>
  <c r="R30" i="236"/>
  <c r="Q30" i="236"/>
  <c r="P30" i="236"/>
  <c r="O30" i="236"/>
  <c r="N30" i="236"/>
  <c r="M30" i="236"/>
  <c r="L30" i="236"/>
  <c r="K30" i="236"/>
  <c r="F30" i="236"/>
  <c r="AJ29" i="236"/>
  <c r="AI29" i="236"/>
  <c r="AH29" i="236"/>
  <c r="AG29" i="236"/>
  <c r="AF29" i="236"/>
  <c r="AE29" i="236"/>
  <c r="AD29" i="236"/>
  <c r="AC29" i="236"/>
  <c r="AB29" i="236"/>
  <c r="AA29" i="236"/>
  <c r="Z29" i="236"/>
  <c r="Y29" i="236"/>
  <c r="X29" i="236"/>
  <c r="W29" i="236"/>
  <c r="V29" i="236"/>
  <c r="U29" i="236"/>
  <c r="T29" i="236"/>
  <c r="S29" i="236"/>
  <c r="R29" i="236"/>
  <c r="Q29" i="236"/>
  <c r="P29" i="236"/>
  <c r="O29" i="236"/>
  <c r="N29" i="236"/>
  <c r="M29" i="236"/>
  <c r="L29" i="236"/>
  <c r="K29" i="236"/>
  <c r="F29" i="236"/>
  <c r="AJ28" i="236"/>
  <c r="AI28" i="236"/>
  <c r="AH28" i="236"/>
  <c r="AG28" i="236"/>
  <c r="AE28" i="236"/>
  <c r="AD28" i="236"/>
  <c r="AC28" i="236"/>
  <c r="AB28" i="236"/>
  <c r="AA28" i="236"/>
  <c r="AF28" i="236" s="1"/>
  <c r="Y28" i="236"/>
  <c r="X28" i="236"/>
  <c r="W28" i="236"/>
  <c r="V28" i="236"/>
  <c r="Z28" i="236" s="1"/>
  <c r="U28" i="236"/>
  <c r="T28" i="236"/>
  <c r="S28" i="236"/>
  <c r="R28" i="236"/>
  <c r="Q28" i="236"/>
  <c r="O28" i="236"/>
  <c r="N28" i="236"/>
  <c r="M28" i="236"/>
  <c r="L28" i="236"/>
  <c r="K28" i="236"/>
  <c r="P28" i="236" s="1"/>
  <c r="F28" i="236"/>
  <c r="AI27" i="236"/>
  <c r="AH27" i="236"/>
  <c r="AG27" i="236"/>
  <c r="AJ27" i="236" s="1"/>
  <c r="F27" i="236" s="1"/>
  <c r="AE27" i="236"/>
  <c r="AD27" i="236"/>
  <c r="AC27" i="236"/>
  <c r="AB27" i="236"/>
  <c r="AA27" i="236"/>
  <c r="AF27" i="236" s="1"/>
  <c r="Y27" i="236"/>
  <c r="X27" i="236"/>
  <c r="W27" i="236"/>
  <c r="V27" i="236"/>
  <c r="Z27" i="236" s="1"/>
  <c r="T27" i="236"/>
  <c r="S27" i="236"/>
  <c r="R27" i="236"/>
  <c r="Q27" i="236"/>
  <c r="U27" i="236" s="1"/>
  <c r="O27" i="236"/>
  <c r="N27" i="236"/>
  <c r="M27" i="236"/>
  <c r="L27" i="236"/>
  <c r="K27" i="236"/>
  <c r="P27" i="236" s="1"/>
  <c r="AI26" i="236"/>
  <c r="AH26" i="236"/>
  <c r="AG26" i="236"/>
  <c r="AJ26" i="236" s="1"/>
  <c r="F26" i="236" s="1"/>
  <c r="AE26" i="236"/>
  <c r="AD26" i="236"/>
  <c r="AC26" i="236"/>
  <c r="AB26" i="236"/>
  <c r="AA26" i="236"/>
  <c r="Y26" i="236"/>
  <c r="X26" i="236"/>
  <c r="W26" i="236"/>
  <c r="V26" i="236"/>
  <c r="T26" i="236"/>
  <c r="S26" i="236"/>
  <c r="R26" i="236"/>
  <c r="Q26" i="236"/>
  <c r="O26" i="236"/>
  <c r="N26" i="236"/>
  <c r="M26" i="236"/>
  <c r="L26" i="236"/>
  <c r="K26" i="236"/>
  <c r="AI25" i="236"/>
  <c r="AH25" i="236"/>
  <c r="AG25" i="236"/>
  <c r="AE25" i="236"/>
  <c r="AD25" i="236"/>
  <c r="AC25" i="236"/>
  <c r="AB25" i="236"/>
  <c r="AA25" i="236"/>
  <c r="Y25" i="236"/>
  <c r="X25" i="236"/>
  <c r="W25" i="236"/>
  <c r="V25" i="236"/>
  <c r="T25" i="236"/>
  <c r="S25" i="236"/>
  <c r="R25" i="236"/>
  <c r="U25" i="236" s="1"/>
  <c r="Q25" i="236"/>
  <c r="O25" i="236"/>
  <c r="N25" i="236"/>
  <c r="M25" i="236"/>
  <c r="L25" i="236"/>
  <c r="K25" i="236"/>
  <c r="AI24" i="236"/>
  <c r="AH24" i="236"/>
  <c r="AG24" i="236"/>
  <c r="AJ24" i="236" s="1"/>
  <c r="F24" i="236" s="1"/>
  <c r="AE24" i="236"/>
  <c r="AD24" i="236"/>
  <c r="AC24" i="236"/>
  <c r="AB24" i="236"/>
  <c r="AA24" i="236"/>
  <c r="AF24" i="236" s="1"/>
  <c r="Y24" i="236"/>
  <c r="X24" i="236"/>
  <c r="W24" i="236"/>
  <c r="V24" i="236"/>
  <c r="Z24" i="236" s="1"/>
  <c r="T24" i="236"/>
  <c r="S24" i="236"/>
  <c r="R24" i="236"/>
  <c r="Q24" i="236"/>
  <c r="U24" i="236" s="1"/>
  <c r="O24" i="236"/>
  <c r="N24" i="236"/>
  <c r="M24" i="236"/>
  <c r="L24" i="236"/>
  <c r="K24" i="236"/>
  <c r="P24" i="236" s="1"/>
  <c r="AI23" i="236"/>
  <c r="AH23" i="236"/>
  <c r="AG23" i="236"/>
  <c r="AJ23" i="236" s="1"/>
  <c r="F23" i="236" s="1"/>
  <c r="AE23" i="236"/>
  <c r="AD23" i="236"/>
  <c r="AC23" i="236"/>
  <c r="AB23" i="236"/>
  <c r="AA23" i="236"/>
  <c r="AF23" i="236" s="1"/>
  <c r="Y23" i="236"/>
  <c r="X23" i="236"/>
  <c r="W23" i="236"/>
  <c r="V23" i="236"/>
  <c r="Z23" i="236" s="1"/>
  <c r="T23" i="236"/>
  <c r="S23" i="236"/>
  <c r="R23" i="236"/>
  <c r="Q23" i="236"/>
  <c r="U23" i="236" s="1"/>
  <c r="O23" i="236"/>
  <c r="N23" i="236"/>
  <c r="M23" i="236"/>
  <c r="L23" i="236"/>
  <c r="K23" i="236"/>
  <c r="P23" i="236" s="1"/>
  <c r="AI22" i="236"/>
  <c r="AH22" i="236"/>
  <c r="AG22" i="236"/>
  <c r="AJ22" i="236" s="1"/>
  <c r="F22" i="236" s="1"/>
  <c r="AE22" i="236"/>
  <c r="AD22" i="236"/>
  <c r="AC22" i="236"/>
  <c r="AB22" i="236"/>
  <c r="AA22" i="236"/>
  <c r="AF22" i="236" s="1"/>
  <c r="Y22" i="236"/>
  <c r="X22" i="236"/>
  <c r="W22" i="236"/>
  <c r="V22" i="236"/>
  <c r="T22" i="236"/>
  <c r="S22" i="236"/>
  <c r="R22" i="236"/>
  <c r="Q22" i="236"/>
  <c r="U22" i="236" s="1"/>
  <c r="O22" i="236"/>
  <c r="N22" i="236"/>
  <c r="M22" i="236"/>
  <c r="L22" i="236"/>
  <c r="K22" i="236"/>
  <c r="AI21" i="236"/>
  <c r="AH21" i="236"/>
  <c r="AG21" i="236"/>
  <c r="AJ21" i="236" s="1"/>
  <c r="F21" i="236" s="1"/>
  <c r="AE21" i="236"/>
  <c r="AD21" i="236"/>
  <c r="AC21" i="236"/>
  <c r="AB21" i="236"/>
  <c r="AA21" i="236"/>
  <c r="AF21" i="236" s="1"/>
  <c r="Y21" i="236"/>
  <c r="X21" i="236"/>
  <c r="W21" i="236"/>
  <c r="V21" i="236"/>
  <c r="Z21" i="236" s="1"/>
  <c r="T21" i="236"/>
  <c r="S21" i="236"/>
  <c r="R21" i="236"/>
  <c r="Q21" i="236"/>
  <c r="U21" i="236" s="1"/>
  <c r="O21" i="236"/>
  <c r="N21" i="236"/>
  <c r="M21" i="236"/>
  <c r="L21" i="236"/>
  <c r="K21" i="236"/>
  <c r="P21" i="236" s="1"/>
  <c r="AI20" i="236"/>
  <c r="AH20" i="236"/>
  <c r="AG20" i="236"/>
  <c r="AE20" i="236"/>
  <c r="AD20" i="236"/>
  <c r="AC20" i="236"/>
  <c r="AB20" i="236"/>
  <c r="AA20" i="236"/>
  <c r="Y20" i="236"/>
  <c r="X20" i="236"/>
  <c r="W20" i="236"/>
  <c r="V20" i="236"/>
  <c r="T20" i="236"/>
  <c r="S20" i="236"/>
  <c r="R20" i="236"/>
  <c r="Q20" i="236"/>
  <c r="O20" i="236"/>
  <c r="N20" i="236"/>
  <c r="M20" i="236"/>
  <c r="L20" i="236"/>
  <c r="K20" i="236"/>
  <c r="AI19" i="236"/>
  <c r="AH19" i="236"/>
  <c r="AJ19" i="236" s="1"/>
  <c r="F19" i="236" s="1"/>
  <c r="AG19" i="236"/>
  <c r="AE19" i="236"/>
  <c r="AD19" i="236"/>
  <c r="AC19" i="236"/>
  <c r="AB19" i="236"/>
  <c r="AF19" i="236" s="1"/>
  <c r="AA19" i="236"/>
  <c r="Y19" i="236"/>
  <c r="X19" i="236"/>
  <c r="W19" i="236"/>
  <c r="Z19" i="236" s="1"/>
  <c r="V19" i="236"/>
  <c r="T19" i="236"/>
  <c r="S19" i="236"/>
  <c r="R19" i="236"/>
  <c r="U19" i="236" s="1"/>
  <c r="Q19" i="236"/>
  <c r="O19" i="236"/>
  <c r="N19" i="236"/>
  <c r="M19" i="236"/>
  <c r="L19" i="236"/>
  <c r="P19" i="236" s="1"/>
  <c r="K19" i="236"/>
  <c r="AI18" i="236"/>
  <c r="AH18" i="236"/>
  <c r="AG18" i="236"/>
  <c r="AE18" i="236"/>
  <c r="AD18" i="236"/>
  <c r="AC18" i="236"/>
  <c r="AB18" i="236"/>
  <c r="AF18" i="236" s="1"/>
  <c r="AA18" i="236"/>
  <c r="Y18" i="236"/>
  <c r="X18" i="236"/>
  <c r="W18" i="236"/>
  <c r="V18" i="236"/>
  <c r="T18" i="236"/>
  <c r="S18" i="236"/>
  <c r="R18" i="236"/>
  <c r="Q18" i="236"/>
  <c r="O18" i="236"/>
  <c r="N18" i="236"/>
  <c r="M18" i="236"/>
  <c r="L18" i="236"/>
  <c r="P18" i="236" s="1"/>
  <c r="K18" i="236"/>
  <c r="AI17" i="236"/>
  <c r="AH17" i="236"/>
  <c r="AJ17" i="236" s="1"/>
  <c r="F17" i="236" s="1"/>
  <c r="AG17" i="236"/>
  <c r="AE17" i="236"/>
  <c r="AD17" i="236"/>
  <c r="AC17" i="236"/>
  <c r="AB17" i="236"/>
  <c r="AF17" i="236" s="1"/>
  <c r="AA17" i="236"/>
  <c r="Y17" i="236"/>
  <c r="X17" i="236"/>
  <c r="W17" i="236"/>
  <c r="Z17" i="236" s="1"/>
  <c r="V17" i="236"/>
  <c r="T17" i="236"/>
  <c r="S17" i="236"/>
  <c r="R17" i="236"/>
  <c r="U17" i="236" s="1"/>
  <c r="Q17" i="236"/>
  <c r="O17" i="236"/>
  <c r="N17" i="236"/>
  <c r="M17" i="236"/>
  <c r="L17" i="236"/>
  <c r="P17" i="236" s="1"/>
  <c r="K17" i="236"/>
  <c r="AI16" i="236"/>
  <c r="AH16" i="236"/>
  <c r="AG16" i="236"/>
  <c r="AE16" i="236"/>
  <c r="AD16" i="236"/>
  <c r="AC16" i="236"/>
  <c r="AB16" i="236"/>
  <c r="AA16" i="236"/>
  <c r="Y16" i="236"/>
  <c r="X16" i="236"/>
  <c r="W16" i="236"/>
  <c r="V16" i="236"/>
  <c r="T16" i="236"/>
  <c r="S16" i="236"/>
  <c r="R16" i="236"/>
  <c r="Q16" i="236"/>
  <c r="O16" i="236"/>
  <c r="N16" i="236"/>
  <c r="M16" i="236"/>
  <c r="L16" i="236"/>
  <c r="K16" i="236"/>
  <c r="AI15" i="236"/>
  <c r="AH15" i="236"/>
  <c r="AG15" i="236"/>
  <c r="AE15" i="236"/>
  <c r="AD15" i="236"/>
  <c r="AC15" i="236"/>
  <c r="AB15" i="236"/>
  <c r="AA15" i="236"/>
  <c r="Y15" i="236"/>
  <c r="X15" i="236"/>
  <c r="W15" i="236"/>
  <c r="V15" i="236"/>
  <c r="T15" i="236"/>
  <c r="S15" i="236"/>
  <c r="R15" i="236"/>
  <c r="Q15" i="236"/>
  <c r="O15" i="236"/>
  <c r="N15" i="236"/>
  <c r="M15" i="236"/>
  <c r="L15" i="236"/>
  <c r="K15" i="236"/>
  <c r="AI14" i="236"/>
  <c r="AH14" i="236"/>
  <c r="AG14" i="236"/>
  <c r="AE14" i="236"/>
  <c r="AD14" i="236"/>
  <c r="AC14" i="236"/>
  <c r="AB14" i="236"/>
  <c r="AA14" i="236"/>
  <c r="Y14" i="236"/>
  <c r="X14" i="236"/>
  <c r="W14" i="236"/>
  <c r="V14" i="236"/>
  <c r="T14" i="236"/>
  <c r="S14" i="236"/>
  <c r="R14" i="236"/>
  <c r="Q14" i="236"/>
  <c r="O14" i="236"/>
  <c r="N14" i="236"/>
  <c r="M14" i="236"/>
  <c r="L14" i="236"/>
  <c r="K14" i="236"/>
  <c r="AI13" i="236"/>
  <c r="AH13" i="236"/>
  <c r="AG13" i="236"/>
  <c r="AJ13" i="236" s="1"/>
  <c r="F13" i="236" s="1"/>
  <c r="AE13" i="236"/>
  <c r="AD13" i="236"/>
  <c r="AC13" i="236"/>
  <c r="AB13" i="236"/>
  <c r="AA13" i="236"/>
  <c r="AF13" i="236" s="1"/>
  <c r="Y13" i="236"/>
  <c r="X13" i="236"/>
  <c r="W13" i="236"/>
  <c r="V13" i="236"/>
  <c r="T13" i="236"/>
  <c r="S13" i="236"/>
  <c r="R13" i="236"/>
  <c r="Q13" i="236"/>
  <c r="U13" i="236" s="1"/>
  <c r="O13" i="236"/>
  <c r="N13" i="236"/>
  <c r="M13" i="236"/>
  <c r="L13" i="236"/>
  <c r="K13" i="236"/>
  <c r="P13" i="236" s="1"/>
  <c r="AI12" i="236"/>
  <c r="AH12" i="236"/>
  <c r="AG12" i="236"/>
  <c r="AJ12" i="236" s="1"/>
  <c r="F12" i="236" s="1"/>
  <c r="AE12" i="236"/>
  <c r="AD12" i="236"/>
  <c r="AC12" i="236"/>
  <c r="AB12" i="236"/>
  <c r="AA12" i="236"/>
  <c r="AF12" i="236" s="1"/>
  <c r="Y12" i="236"/>
  <c r="X12" i="236"/>
  <c r="W12" i="236"/>
  <c r="V12" i="236"/>
  <c r="T12" i="236"/>
  <c r="S12" i="236"/>
  <c r="R12" i="236"/>
  <c r="Q12" i="236"/>
  <c r="U12" i="236" s="1"/>
  <c r="O12" i="236"/>
  <c r="N12" i="236"/>
  <c r="M12" i="236"/>
  <c r="L12" i="236"/>
  <c r="K12" i="236"/>
  <c r="P12" i="236" s="1"/>
  <c r="AI11" i="236"/>
  <c r="AH11" i="236"/>
  <c r="AG11" i="236"/>
  <c r="AE11" i="236"/>
  <c r="AD11" i="236"/>
  <c r="AC11" i="236"/>
  <c r="AB11" i="236"/>
  <c r="AA11" i="236"/>
  <c r="AF11" i="236" s="1"/>
  <c r="Y11" i="236"/>
  <c r="X11" i="236"/>
  <c r="W11" i="236"/>
  <c r="V11" i="236"/>
  <c r="Z11" i="236" s="1"/>
  <c r="T11" i="236"/>
  <c r="S11" i="236"/>
  <c r="R11" i="236"/>
  <c r="Q11" i="236"/>
  <c r="U11" i="236" s="1"/>
  <c r="O11" i="236"/>
  <c r="N11" i="236"/>
  <c r="M11" i="236"/>
  <c r="L11" i="236"/>
  <c r="K11" i="236"/>
  <c r="AI10" i="236"/>
  <c r="AH10" i="236"/>
  <c r="AJ10" i="236" s="1"/>
  <c r="F10" i="236" s="1"/>
  <c r="AG10" i="236"/>
  <c r="AE10" i="236"/>
  <c r="AD10" i="236"/>
  <c r="AC10" i="236"/>
  <c r="AB10" i="236"/>
  <c r="AF10" i="236" s="1"/>
  <c r="AA10" i="236"/>
  <c r="Y10" i="236"/>
  <c r="X10" i="236"/>
  <c r="W10" i="236"/>
  <c r="V10" i="236"/>
  <c r="T10" i="236"/>
  <c r="S10" i="236"/>
  <c r="R10" i="236"/>
  <c r="U10" i="236" s="1"/>
  <c r="Q10" i="236"/>
  <c r="O10" i="236"/>
  <c r="N10" i="236"/>
  <c r="M10" i="236"/>
  <c r="P10" i="236" s="1"/>
  <c r="L10" i="236"/>
  <c r="K10" i="236"/>
  <c r="AI9" i="236"/>
  <c r="AH9" i="236"/>
  <c r="AG9" i="236"/>
  <c r="AE9" i="236"/>
  <c r="AD9" i="236"/>
  <c r="AC9" i="236"/>
  <c r="AB9" i="236"/>
  <c r="AA9" i="236"/>
  <c r="Y9" i="236"/>
  <c r="X9" i="236"/>
  <c r="W9" i="236"/>
  <c r="V9" i="236"/>
  <c r="T9" i="236"/>
  <c r="S9" i="236"/>
  <c r="R9" i="236"/>
  <c r="Q9" i="236"/>
  <c r="O9" i="236"/>
  <c r="N9" i="236"/>
  <c r="M9" i="236"/>
  <c r="L9" i="236"/>
  <c r="K9" i="236"/>
  <c r="AI8" i="236"/>
  <c r="AH8" i="236"/>
  <c r="AG8" i="236"/>
  <c r="AE8" i="236"/>
  <c r="AD8" i="236"/>
  <c r="AC8" i="236"/>
  <c r="AB8" i="236"/>
  <c r="AA8" i="236"/>
  <c r="Y8" i="236"/>
  <c r="X8" i="236"/>
  <c r="W8" i="236"/>
  <c r="V8" i="236"/>
  <c r="T8" i="236"/>
  <c r="S8" i="236"/>
  <c r="R8" i="236"/>
  <c r="Q8" i="236"/>
  <c r="O8" i="236"/>
  <c r="N8" i="236"/>
  <c r="M8" i="236"/>
  <c r="L8" i="236"/>
  <c r="K8" i="236"/>
  <c r="AI7" i="236"/>
  <c r="AH7" i="236"/>
  <c r="AJ7" i="236" s="1"/>
  <c r="F7" i="236" s="1"/>
  <c r="AG7" i="236"/>
  <c r="AE7" i="236"/>
  <c r="AD7" i="236"/>
  <c r="AC7" i="236"/>
  <c r="AB7" i="236"/>
  <c r="AF7" i="236" s="1"/>
  <c r="AA7" i="236"/>
  <c r="Y7" i="236"/>
  <c r="X7" i="236"/>
  <c r="W7" i="236"/>
  <c r="V7" i="236"/>
  <c r="T7" i="236"/>
  <c r="S7" i="236"/>
  <c r="R7" i="236"/>
  <c r="U7" i="236" s="1"/>
  <c r="Q7" i="236"/>
  <c r="O7" i="236"/>
  <c r="N7" i="236"/>
  <c r="M7" i="236"/>
  <c r="L7" i="236"/>
  <c r="K7" i="236"/>
  <c r="AI6" i="236"/>
  <c r="AH6" i="236"/>
  <c r="AJ6" i="236" s="1"/>
  <c r="F6" i="236" s="1"/>
  <c r="AG6" i="236"/>
  <c r="AE6" i="236"/>
  <c r="AD6" i="236"/>
  <c r="AC6" i="236"/>
  <c r="AB6" i="236"/>
  <c r="AA6" i="236"/>
  <c r="Y6" i="236"/>
  <c r="X6" i="236"/>
  <c r="W6" i="236"/>
  <c r="V6" i="236"/>
  <c r="T6" i="236"/>
  <c r="S6" i="236"/>
  <c r="R6" i="236"/>
  <c r="U6" i="236" s="1"/>
  <c r="Q6" i="236"/>
  <c r="O6" i="236"/>
  <c r="N6" i="236"/>
  <c r="M6" i="236"/>
  <c r="L6" i="236"/>
  <c r="K6" i="236"/>
  <c r="AI5" i="236"/>
  <c r="AH5" i="236"/>
  <c r="AG5" i="236"/>
  <c r="AE5" i="236"/>
  <c r="AD5" i="236"/>
  <c r="AC5" i="236"/>
  <c r="AB5" i="236"/>
  <c r="AA5" i="236"/>
  <c r="Y5" i="236"/>
  <c r="X5" i="236"/>
  <c r="W5" i="236"/>
  <c r="V5" i="236"/>
  <c r="T5" i="236"/>
  <c r="S5" i="236"/>
  <c r="R5" i="236"/>
  <c r="Q5" i="236"/>
  <c r="O5" i="236"/>
  <c r="N5" i="236"/>
  <c r="M5" i="236"/>
  <c r="L5" i="236"/>
  <c r="K5" i="236"/>
  <c r="AI4" i="236"/>
  <c r="AH4" i="236"/>
  <c r="AJ4" i="236" s="1"/>
  <c r="F4" i="236" s="1"/>
  <c r="AG4" i="236"/>
  <c r="AE4" i="236"/>
  <c r="AD4" i="236"/>
  <c r="AC4" i="236"/>
  <c r="AB4" i="236"/>
  <c r="AA4" i="236"/>
  <c r="Y4" i="236"/>
  <c r="X4" i="236"/>
  <c r="W4" i="236"/>
  <c r="V4" i="236"/>
  <c r="T4" i="236"/>
  <c r="S4" i="236"/>
  <c r="R4" i="236"/>
  <c r="Q4" i="236"/>
  <c r="O4" i="236"/>
  <c r="N4" i="236"/>
  <c r="M4" i="236"/>
  <c r="L4" i="236"/>
  <c r="K4" i="236"/>
  <c r="D57" i="235"/>
  <c r="E54" i="235"/>
  <c r="E55" i="235" s="1"/>
  <c r="D54" i="235"/>
  <c r="D56" i="235" s="1"/>
  <c r="C54" i="235"/>
  <c r="C55" i="235" s="1"/>
  <c r="G55" i="235" s="1"/>
  <c r="D50" i="235"/>
  <c r="E47" i="235"/>
  <c r="E49" i="235" s="1"/>
  <c r="D47" i="235"/>
  <c r="AJ43" i="235"/>
  <c r="AI43" i="235"/>
  <c r="AH43" i="235"/>
  <c r="AG43" i="235"/>
  <c r="AF43" i="235"/>
  <c r="AE43" i="235"/>
  <c r="AD43" i="235"/>
  <c r="AC43" i="235"/>
  <c r="AB43" i="235"/>
  <c r="AA43" i="235"/>
  <c r="Z43" i="235"/>
  <c r="Y43" i="235"/>
  <c r="X43" i="235"/>
  <c r="W43" i="235"/>
  <c r="V43" i="235"/>
  <c r="U43" i="235"/>
  <c r="T43" i="235"/>
  <c r="S43" i="235"/>
  <c r="R43" i="235"/>
  <c r="Q43" i="235"/>
  <c r="P43" i="235"/>
  <c r="O43" i="235"/>
  <c r="N43" i="235"/>
  <c r="M43" i="235"/>
  <c r="L43" i="235"/>
  <c r="K43" i="235"/>
  <c r="F43" i="235"/>
  <c r="AJ42" i="235"/>
  <c r="AI42" i="235"/>
  <c r="AH42" i="235"/>
  <c r="AG42" i="235"/>
  <c r="AF42" i="235"/>
  <c r="AE42" i="235"/>
  <c r="AD42" i="235"/>
  <c r="AC42" i="235"/>
  <c r="AB42" i="235"/>
  <c r="AA42" i="235"/>
  <c r="Z42" i="235"/>
  <c r="Y42" i="235"/>
  <c r="X42" i="235"/>
  <c r="W42" i="235"/>
  <c r="V42" i="235"/>
  <c r="U42" i="235"/>
  <c r="T42" i="235"/>
  <c r="S42" i="235"/>
  <c r="R42" i="235"/>
  <c r="Q42" i="235"/>
  <c r="P42" i="235"/>
  <c r="O42" i="235"/>
  <c r="N42" i="235"/>
  <c r="M42" i="235"/>
  <c r="L42" i="235"/>
  <c r="K42" i="235"/>
  <c r="F42" i="235"/>
  <c r="AJ41" i="235"/>
  <c r="AI41" i="235"/>
  <c r="AH41" i="235"/>
  <c r="AG41" i="235"/>
  <c r="AF41" i="235"/>
  <c r="AE41" i="235"/>
  <c r="AD41" i="235"/>
  <c r="AC41" i="235"/>
  <c r="AB41" i="235"/>
  <c r="AA41" i="235"/>
  <c r="Z41" i="235"/>
  <c r="Y41" i="235"/>
  <c r="X41" i="235"/>
  <c r="W41" i="235"/>
  <c r="V41" i="235"/>
  <c r="U41" i="235"/>
  <c r="T41" i="235"/>
  <c r="S41" i="235"/>
  <c r="R41" i="235"/>
  <c r="Q41" i="235"/>
  <c r="P41" i="235"/>
  <c r="O41" i="235"/>
  <c r="N41" i="235"/>
  <c r="M41" i="235"/>
  <c r="L41" i="235"/>
  <c r="K41" i="235"/>
  <c r="F41" i="235"/>
  <c r="AJ40" i="235"/>
  <c r="AI40" i="235"/>
  <c r="AH40" i="235"/>
  <c r="AG40" i="235"/>
  <c r="AF40" i="235"/>
  <c r="AE40" i="235"/>
  <c r="AD40" i="235"/>
  <c r="AC40" i="235"/>
  <c r="AB40" i="235"/>
  <c r="AA40" i="235"/>
  <c r="Z40" i="235"/>
  <c r="Y40" i="235"/>
  <c r="X40" i="235"/>
  <c r="W40" i="235"/>
  <c r="V40" i="235"/>
  <c r="U40" i="235"/>
  <c r="T40" i="235"/>
  <c r="S40" i="235"/>
  <c r="R40" i="235"/>
  <c r="Q40" i="235"/>
  <c r="P40" i="235"/>
  <c r="O40" i="235"/>
  <c r="N40" i="235"/>
  <c r="M40" i="235"/>
  <c r="L40" i="235"/>
  <c r="K40" i="235"/>
  <c r="F40" i="235"/>
  <c r="AJ39" i="235"/>
  <c r="AI39" i="235"/>
  <c r="AH39" i="235"/>
  <c r="AG39" i="235"/>
  <c r="AF39" i="235"/>
  <c r="AE39" i="235"/>
  <c r="AD39" i="235"/>
  <c r="AC39" i="235"/>
  <c r="AB39" i="235"/>
  <c r="AA39" i="235"/>
  <c r="Z39" i="235"/>
  <c r="Y39" i="235"/>
  <c r="X39" i="235"/>
  <c r="W39" i="235"/>
  <c r="V39" i="235"/>
  <c r="U39" i="235"/>
  <c r="T39" i="235"/>
  <c r="S39" i="235"/>
  <c r="R39" i="235"/>
  <c r="Q39" i="235"/>
  <c r="P39" i="235"/>
  <c r="O39" i="235"/>
  <c r="N39" i="235"/>
  <c r="M39" i="235"/>
  <c r="L39" i="235"/>
  <c r="K39" i="235"/>
  <c r="F39" i="235"/>
  <c r="AJ38" i="235"/>
  <c r="AI38" i="235"/>
  <c r="AH38" i="235"/>
  <c r="AG38" i="235"/>
  <c r="AF38" i="235"/>
  <c r="AE38" i="235"/>
  <c r="AD38" i="235"/>
  <c r="AC38" i="235"/>
  <c r="AB38" i="235"/>
  <c r="AA38" i="235"/>
  <c r="Z38" i="235"/>
  <c r="Y38" i="235"/>
  <c r="X38" i="235"/>
  <c r="W38" i="235"/>
  <c r="V38" i="235"/>
  <c r="U38" i="235"/>
  <c r="T38" i="235"/>
  <c r="S38" i="235"/>
  <c r="R38" i="235"/>
  <c r="Q38" i="235"/>
  <c r="P38" i="235"/>
  <c r="O38" i="235"/>
  <c r="N38" i="235"/>
  <c r="M38" i="235"/>
  <c r="L38" i="235"/>
  <c r="K38" i="235"/>
  <c r="F38" i="235"/>
  <c r="AJ37" i="235"/>
  <c r="AI37" i="235"/>
  <c r="AH37" i="235"/>
  <c r="AG37" i="235"/>
  <c r="AF37" i="235"/>
  <c r="AE37" i="235"/>
  <c r="AD37" i="235"/>
  <c r="AC37" i="235"/>
  <c r="AB37" i="235"/>
  <c r="AA37" i="235"/>
  <c r="Z37" i="235"/>
  <c r="Y37" i="235"/>
  <c r="X37" i="235"/>
  <c r="W37" i="235"/>
  <c r="V37" i="235"/>
  <c r="U37" i="235"/>
  <c r="T37" i="235"/>
  <c r="S37" i="235"/>
  <c r="R37" i="235"/>
  <c r="Q37" i="235"/>
  <c r="P37" i="235"/>
  <c r="O37" i="235"/>
  <c r="N37" i="235"/>
  <c r="M37" i="235"/>
  <c r="L37" i="235"/>
  <c r="K37" i="235"/>
  <c r="F37" i="235"/>
  <c r="AJ36" i="235"/>
  <c r="AI36" i="235"/>
  <c r="AH36" i="235"/>
  <c r="AG36" i="235"/>
  <c r="AF36" i="235"/>
  <c r="AE36" i="235"/>
  <c r="AD36" i="235"/>
  <c r="AC36" i="235"/>
  <c r="AB36" i="235"/>
  <c r="AA36" i="235"/>
  <c r="Z36" i="235"/>
  <c r="Y36" i="235"/>
  <c r="X36" i="235"/>
  <c r="W36" i="235"/>
  <c r="V36" i="235"/>
  <c r="U36" i="235"/>
  <c r="T36" i="235"/>
  <c r="S36" i="235"/>
  <c r="R36" i="235"/>
  <c r="Q36" i="235"/>
  <c r="P36" i="235"/>
  <c r="O36" i="235"/>
  <c r="N36" i="235"/>
  <c r="M36" i="235"/>
  <c r="L36" i="235"/>
  <c r="K36" i="235"/>
  <c r="F36" i="235"/>
  <c r="AJ35" i="235"/>
  <c r="AI35" i="235"/>
  <c r="AH35" i="235"/>
  <c r="AG35" i="235"/>
  <c r="AF35" i="235"/>
  <c r="AE35" i="235"/>
  <c r="AD35" i="235"/>
  <c r="AC35" i="235"/>
  <c r="AB35" i="235"/>
  <c r="AA35" i="235"/>
  <c r="Z35" i="235"/>
  <c r="Y35" i="235"/>
  <c r="X35" i="235"/>
  <c r="W35" i="235"/>
  <c r="V35" i="235"/>
  <c r="U35" i="235"/>
  <c r="T35" i="235"/>
  <c r="S35" i="235"/>
  <c r="R35" i="235"/>
  <c r="Q35" i="235"/>
  <c r="P35" i="235"/>
  <c r="O35" i="235"/>
  <c r="N35" i="235"/>
  <c r="M35" i="235"/>
  <c r="L35" i="235"/>
  <c r="K35" i="235"/>
  <c r="F35" i="235"/>
  <c r="AJ34" i="235"/>
  <c r="AI34" i="235"/>
  <c r="AH34" i="235"/>
  <c r="AG34" i="235"/>
  <c r="AF34" i="235"/>
  <c r="AE34" i="235"/>
  <c r="AD34" i="235"/>
  <c r="AC34" i="235"/>
  <c r="AB34" i="235"/>
  <c r="AA34" i="235"/>
  <c r="Z34" i="235"/>
  <c r="Y34" i="235"/>
  <c r="X34" i="235"/>
  <c r="W34" i="235"/>
  <c r="V34" i="235"/>
  <c r="U34" i="235"/>
  <c r="T34" i="235"/>
  <c r="S34" i="235"/>
  <c r="R34" i="235"/>
  <c r="Q34" i="235"/>
  <c r="P34" i="235"/>
  <c r="O34" i="235"/>
  <c r="N34" i="235"/>
  <c r="M34" i="235"/>
  <c r="L34" i="235"/>
  <c r="K34" i="235"/>
  <c r="F34" i="235"/>
  <c r="AJ33" i="235"/>
  <c r="AI33" i="235"/>
  <c r="AH33" i="235"/>
  <c r="AG33" i="235"/>
  <c r="AF33" i="235"/>
  <c r="AE33" i="235"/>
  <c r="AD33" i="235"/>
  <c r="AC33" i="235"/>
  <c r="AB33" i="235"/>
  <c r="AA33" i="235"/>
  <c r="Z33" i="235"/>
  <c r="Y33" i="235"/>
  <c r="X33" i="235"/>
  <c r="W33" i="235"/>
  <c r="V33" i="235"/>
  <c r="U33" i="235"/>
  <c r="T33" i="235"/>
  <c r="S33" i="235"/>
  <c r="R33" i="235"/>
  <c r="Q33" i="235"/>
  <c r="P33" i="235"/>
  <c r="O33" i="235"/>
  <c r="N33" i="235"/>
  <c r="M33" i="235"/>
  <c r="L33" i="235"/>
  <c r="K33" i="235"/>
  <c r="F33" i="235"/>
  <c r="AJ32" i="235"/>
  <c r="AI32" i="235"/>
  <c r="AH32" i="235"/>
  <c r="AG32" i="235"/>
  <c r="AF32" i="235"/>
  <c r="AE32" i="235"/>
  <c r="AD32" i="235"/>
  <c r="AC32" i="235"/>
  <c r="AB32" i="235"/>
  <c r="AA32" i="235"/>
  <c r="Z32" i="235"/>
  <c r="Y32" i="235"/>
  <c r="X32" i="235"/>
  <c r="W32" i="235"/>
  <c r="V32" i="235"/>
  <c r="U32" i="235"/>
  <c r="T32" i="235"/>
  <c r="S32" i="235"/>
  <c r="R32" i="235"/>
  <c r="Q32" i="235"/>
  <c r="P32" i="235"/>
  <c r="O32" i="235"/>
  <c r="N32" i="235"/>
  <c r="M32" i="235"/>
  <c r="L32" i="235"/>
  <c r="K32" i="235"/>
  <c r="F32" i="235"/>
  <c r="AJ31" i="235"/>
  <c r="AI31" i="235"/>
  <c r="AH31" i="235"/>
  <c r="AG31" i="235"/>
  <c r="AF31" i="235"/>
  <c r="AE31" i="235"/>
  <c r="AD31" i="235"/>
  <c r="AC31" i="235"/>
  <c r="AB31" i="235"/>
  <c r="AA31" i="235"/>
  <c r="Z31" i="235"/>
  <c r="Y31" i="235"/>
  <c r="X31" i="235"/>
  <c r="W31" i="235"/>
  <c r="V31" i="235"/>
  <c r="U31" i="235"/>
  <c r="T31" i="235"/>
  <c r="S31" i="235"/>
  <c r="R31" i="235"/>
  <c r="Q31" i="235"/>
  <c r="P31" i="235"/>
  <c r="O31" i="235"/>
  <c r="N31" i="235"/>
  <c r="M31" i="235"/>
  <c r="L31" i="235"/>
  <c r="K31" i="235"/>
  <c r="F31" i="235"/>
  <c r="AJ30" i="235"/>
  <c r="AI30" i="235"/>
  <c r="AH30" i="235"/>
  <c r="AG30" i="235"/>
  <c r="AF30" i="235"/>
  <c r="AE30" i="235"/>
  <c r="AD30" i="235"/>
  <c r="AC30" i="235"/>
  <c r="AB30" i="235"/>
  <c r="AA30" i="235"/>
  <c r="Z30" i="235"/>
  <c r="Y30" i="235"/>
  <c r="X30" i="235"/>
  <c r="W30" i="235"/>
  <c r="V30" i="235"/>
  <c r="U30" i="235"/>
  <c r="T30" i="235"/>
  <c r="S30" i="235"/>
  <c r="R30" i="235"/>
  <c r="Q30" i="235"/>
  <c r="P30" i="235"/>
  <c r="O30" i="235"/>
  <c r="N30" i="235"/>
  <c r="M30" i="235"/>
  <c r="L30" i="235"/>
  <c r="K30" i="235"/>
  <c r="F30" i="235"/>
  <c r="AJ29" i="235"/>
  <c r="AI29" i="235"/>
  <c r="AH29" i="235"/>
  <c r="AG29" i="235"/>
  <c r="AF29" i="235"/>
  <c r="AE29" i="235"/>
  <c r="AD29" i="235"/>
  <c r="AC29" i="235"/>
  <c r="AB29" i="235"/>
  <c r="AA29" i="235"/>
  <c r="Z29" i="235"/>
  <c r="Y29" i="235"/>
  <c r="X29" i="235"/>
  <c r="W29" i="235"/>
  <c r="V29" i="235"/>
  <c r="U29" i="235"/>
  <c r="T29" i="235"/>
  <c r="S29" i="235"/>
  <c r="R29" i="235"/>
  <c r="Q29" i="235"/>
  <c r="P29" i="235"/>
  <c r="O29" i="235"/>
  <c r="N29" i="235"/>
  <c r="M29" i="235"/>
  <c r="L29" i="235"/>
  <c r="K29" i="235"/>
  <c r="F29" i="235"/>
  <c r="AJ28" i="235"/>
  <c r="AI28" i="235"/>
  <c r="AH28" i="235"/>
  <c r="AG28" i="235"/>
  <c r="AF28" i="235"/>
  <c r="AE28" i="235"/>
  <c r="AD28" i="235"/>
  <c r="AC28" i="235"/>
  <c r="AB28" i="235"/>
  <c r="AA28" i="235"/>
  <c r="Z28" i="235"/>
  <c r="Y28" i="235"/>
  <c r="X28" i="235"/>
  <c r="W28" i="235"/>
  <c r="V28" i="235"/>
  <c r="U28" i="235"/>
  <c r="T28" i="235"/>
  <c r="S28" i="235"/>
  <c r="R28" i="235"/>
  <c r="Q28" i="235"/>
  <c r="P28" i="235"/>
  <c r="O28" i="235"/>
  <c r="N28" i="235"/>
  <c r="M28" i="235"/>
  <c r="L28" i="235"/>
  <c r="K28" i="235"/>
  <c r="F28" i="235"/>
  <c r="AJ27" i="235"/>
  <c r="AI27" i="235"/>
  <c r="AH27" i="235"/>
  <c r="AG27" i="235"/>
  <c r="AF27" i="235"/>
  <c r="AE27" i="235"/>
  <c r="AD27" i="235"/>
  <c r="AC27" i="235"/>
  <c r="AB27" i="235"/>
  <c r="AA27" i="235"/>
  <c r="Z27" i="235"/>
  <c r="Y27" i="235"/>
  <c r="X27" i="235"/>
  <c r="W27" i="235"/>
  <c r="V27" i="235"/>
  <c r="U27" i="235"/>
  <c r="T27" i="235"/>
  <c r="S27" i="235"/>
  <c r="R27" i="235"/>
  <c r="Q27" i="235"/>
  <c r="P27" i="235"/>
  <c r="O27" i="235"/>
  <c r="N27" i="235"/>
  <c r="M27" i="235"/>
  <c r="L27" i="235"/>
  <c r="K27" i="235"/>
  <c r="F27" i="235"/>
  <c r="AJ26" i="235"/>
  <c r="AI26" i="235"/>
  <c r="AH26" i="235"/>
  <c r="AG26" i="235"/>
  <c r="AF26" i="235"/>
  <c r="AE26" i="235"/>
  <c r="AD26" i="235"/>
  <c r="AC26" i="235"/>
  <c r="AB26" i="235"/>
  <c r="AA26" i="235"/>
  <c r="Z26" i="235"/>
  <c r="Y26" i="235"/>
  <c r="X26" i="235"/>
  <c r="W26" i="235"/>
  <c r="V26" i="235"/>
  <c r="U26" i="235"/>
  <c r="T26" i="235"/>
  <c r="S26" i="235"/>
  <c r="R26" i="235"/>
  <c r="Q26" i="235"/>
  <c r="P26" i="235"/>
  <c r="O26" i="235"/>
  <c r="N26" i="235"/>
  <c r="M26" i="235"/>
  <c r="L26" i="235"/>
  <c r="K26" i="235"/>
  <c r="F26" i="235"/>
  <c r="AJ25" i="235"/>
  <c r="AI25" i="235"/>
  <c r="AH25" i="235"/>
  <c r="AG25" i="235"/>
  <c r="AF25" i="235"/>
  <c r="AE25" i="235"/>
  <c r="AD25" i="235"/>
  <c r="AC25" i="235"/>
  <c r="AB25" i="235"/>
  <c r="AA25" i="235"/>
  <c r="Z25" i="235"/>
  <c r="Y25" i="235"/>
  <c r="X25" i="235"/>
  <c r="W25" i="235"/>
  <c r="V25" i="235"/>
  <c r="U25" i="235"/>
  <c r="T25" i="235"/>
  <c r="S25" i="235"/>
  <c r="R25" i="235"/>
  <c r="Q25" i="235"/>
  <c r="P25" i="235"/>
  <c r="O25" i="235"/>
  <c r="N25" i="235"/>
  <c r="M25" i="235"/>
  <c r="L25" i="235"/>
  <c r="K25" i="235"/>
  <c r="F25" i="235"/>
  <c r="AJ24" i="235"/>
  <c r="AI24" i="235"/>
  <c r="AH24" i="235"/>
  <c r="AG24" i="235"/>
  <c r="AF24" i="235"/>
  <c r="AE24" i="235"/>
  <c r="AD24" i="235"/>
  <c r="AC24" i="235"/>
  <c r="AB24" i="235"/>
  <c r="AA24" i="235"/>
  <c r="Z24" i="235"/>
  <c r="Y24" i="235"/>
  <c r="X24" i="235"/>
  <c r="W24" i="235"/>
  <c r="V24" i="235"/>
  <c r="U24" i="235"/>
  <c r="T24" i="235"/>
  <c r="S24" i="235"/>
  <c r="R24" i="235"/>
  <c r="Q24" i="235"/>
  <c r="P24" i="235"/>
  <c r="O24" i="235"/>
  <c r="N24" i="235"/>
  <c r="M24" i="235"/>
  <c r="L24" i="235"/>
  <c r="K24" i="235"/>
  <c r="F24" i="235"/>
  <c r="AJ23" i="235"/>
  <c r="AI23" i="235"/>
  <c r="AH23" i="235"/>
  <c r="AG23" i="235"/>
  <c r="AF23" i="235"/>
  <c r="AE23" i="235"/>
  <c r="AD23" i="235"/>
  <c r="AC23" i="235"/>
  <c r="AB23" i="235"/>
  <c r="AA23" i="235"/>
  <c r="Z23" i="235"/>
  <c r="Y23" i="235"/>
  <c r="X23" i="235"/>
  <c r="W23" i="235"/>
  <c r="V23" i="235"/>
  <c r="U23" i="235"/>
  <c r="T23" i="235"/>
  <c r="S23" i="235"/>
  <c r="R23" i="235"/>
  <c r="Q23" i="235"/>
  <c r="P23" i="235"/>
  <c r="O23" i="235"/>
  <c r="N23" i="235"/>
  <c r="M23" i="235"/>
  <c r="L23" i="235"/>
  <c r="K23" i="235"/>
  <c r="F23" i="235"/>
  <c r="AJ22" i="235"/>
  <c r="AI22" i="235"/>
  <c r="AH22" i="235"/>
  <c r="AG22" i="235"/>
  <c r="AF22" i="235"/>
  <c r="AE22" i="235"/>
  <c r="AD22" i="235"/>
  <c r="AC22" i="235"/>
  <c r="AB22" i="235"/>
  <c r="AA22" i="235"/>
  <c r="Z22" i="235"/>
  <c r="Y22" i="235"/>
  <c r="X22" i="235"/>
  <c r="W22" i="235"/>
  <c r="V22" i="235"/>
  <c r="U22" i="235"/>
  <c r="T22" i="235"/>
  <c r="S22" i="235"/>
  <c r="R22" i="235"/>
  <c r="Q22" i="235"/>
  <c r="P22" i="235"/>
  <c r="O22" i="235"/>
  <c r="N22" i="235"/>
  <c r="M22" i="235"/>
  <c r="L22" i="235"/>
  <c r="K22" i="235"/>
  <c r="F22" i="235"/>
  <c r="AJ21" i="235"/>
  <c r="AI21" i="235"/>
  <c r="AH21" i="235"/>
  <c r="AG21" i="235"/>
  <c r="AF21" i="235"/>
  <c r="AE21" i="235"/>
  <c r="AD21" i="235"/>
  <c r="AC21" i="235"/>
  <c r="AB21" i="235"/>
  <c r="AA21" i="235"/>
  <c r="Z21" i="235"/>
  <c r="Y21" i="235"/>
  <c r="X21" i="235"/>
  <c r="W21" i="235"/>
  <c r="V21" i="235"/>
  <c r="U21" i="235"/>
  <c r="T21" i="235"/>
  <c r="S21" i="235"/>
  <c r="R21" i="235"/>
  <c r="Q21" i="235"/>
  <c r="P21" i="235"/>
  <c r="O21" i="235"/>
  <c r="N21" i="235"/>
  <c r="M21" i="235"/>
  <c r="L21" i="235"/>
  <c r="K21" i="235"/>
  <c r="F21" i="235"/>
  <c r="AJ20" i="235"/>
  <c r="F20" i="235" s="1"/>
  <c r="AI20" i="235"/>
  <c r="AH20" i="235"/>
  <c r="AG20" i="235"/>
  <c r="AE20" i="235"/>
  <c r="AD20" i="235"/>
  <c r="AC20" i="235"/>
  <c r="AB20" i="235"/>
  <c r="AF20" i="235" s="1"/>
  <c r="AA20" i="235"/>
  <c r="Y20" i="235"/>
  <c r="X20" i="235"/>
  <c r="W20" i="235"/>
  <c r="Z20" i="235" s="1"/>
  <c r="V20" i="235"/>
  <c r="T20" i="235"/>
  <c r="S20" i="235"/>
  <c r="R20" i="235"/>
  <c r="U20" i="235" s="1"/>
  <c r="Q20" i="235"/>
  <c r="O20" i="235"/>
  <c r="N20" i="235"/>
  <c r="M20" i="235"/>
  <c r="L20" i="235"/>
  <c r="P20" i="235" s="1"/>
  <c r="K20" i="235"/>
  <c r="AI19" i="235"/>
  <c r="AH19" i="235"/>
  <c r="AJ19" i="235" s="1"/>
  <c r="F19" i="235" s="1"/>
  <c r="AG19" i="235"/>
  <c r="AE19" i="235"/>
  <c r="AD19" i="235"/>
  <c r="AC19" i="235"/>
  <c r="AB19" i="235"/>
  <c r="AF19" i="235" s="1"/>
  <c r="AA19" i="235"/>
  <c r="Y19" i="235"/>
  <c r="X19" i="235"/>
  <c r="W19" i="235"/>
  <c r="Z19" i="235" s="1"/>
  <c r="V19" i="235"/>
  <c r="T19" i="235"/>
  <c r="S19" i="235"/>
  <c r="R19" i="235"/>
  <c r="U19" i="235" s="1"/>
  <c r="Q19" i="235"/>
  <c r="O19" i="235"/>
  <c r="N19" i="235"/>
  <c r="M19" i="235"/>
  <c r="L19" i="235"/>
  <c r="P19" i="235" s="1"/>
  <c r="K19" i="235"/>
  <c r="AI18" i="235"/>
  <c r="AH18" i="235"/>
  <c r="AG18" i="235"/>
  <c r="AJ18" i="235" s="1"/>
  <c r="F18" i="235" s="1"/>
  <c r="AE18" i="235"/>
  <c r="AD18" i="235"/>
  <c r="AC18" i="235"/>
  <c r="AB18" i="235"/>
  <c r="AA18" i="235"/>
  <c r="AF18" i="235" s="1"/>
  <c r="Y18" i="235"/>
  <c r="X18" i="235"/>
  <c r="W18" i="235"/>
  <c r="V18" i="235"/>
  <c r="Z18" i="235" s="1"/>
  <c r="T18" i="235"/>
  <c r="S18" i="235"/>
  <c r="R18" i="235"/>
  <c r="Q18" i="235"/>
  <c r="U18" i="235" s="1"/>
  <c r="O18" i="235"/>
  <c r="N18" i="235"/>
  <c r="M18" i="235"/>
  <c r="L18" i="235"/>
  <c r="K18" i="235"/>
  <c r="P18" i="235" s="1"/>
  <c r="AI17" i="235"/>
  <c r="AH17" i="235"/>
  <c r="AG17" i="235"/>
  <c r="AE17" i="235"/>
  <c r="AD17" i="235"/>
  <c r="AC17" i="235"/>
  <c r="AB17" i="235"/>
  <c r="AA17" i="235"/>
  <c r="Y17" i="235"/>
  <c r="X17" i="235"/>
  <c r="W17" i="235"/>
  <c r="Z17" i="235" s="1"/>
  <c r="V17" i="235"/>
  <c r="T17" i="235"/>
  <c r="S17" i="235"/>
  <c r="R17" i="235"/>
  <c r="Q17" i="235"/>
  <c r="O17" i="235"/>
  <c r="N17" i="235"/>
  <c r="M17" i="235"/>
  <c r="L17" i="235"/>
  <c r="K17" i="235"/>
  <c r="AI16" i="235"/>
  <c r="AH16" i="235"/>
  <c r="AG16" i="235"/>
  <c r="AE16" i="235"/>
  <c r="AD16" i="235"/>
  <c r="AC16" i="235"/>
  <c r="AB16" i="235"/>
  <c r="AA16" i="235"/>
  <c r="Y16" i="235"/>
  <c r="X16" i="235"/>
  <c r="W16" i="235"/>
  <c r="V16" i="235"/>
  <c r="T16" i="235"/>
  <c r="S16" i="235"/>
  <c r="R16" i="235"/>
  <c r="Q16" i="235"/>
  <c r="O16" i="235"/>
  <c r="N16" i="235"/>
  <c r="M16" i="235"/>
  <c r="L16" i="235"/>
  <c r="K16" i="235"/>
  <c r="AI15" i="235"/>
  <c r="AH15" i="235"/>
  <c r="AG15" i="235"/>
  <c r="AJ15" i="235" s="1"/>
  <c r="F15" i="235" s="1"/>
  <c r="AE15" i="235"/>
  <c r="AD15" i="235"/>
  <c r="AC15" i="235"/>
  <c r="AB15" i="235"/>
  <c r="AA15" i="235"/>
  <c r="AF15" i="235" s="1"/>
  <c r="Y15" i="235"/>
  <c r="X15" i="235"/>
  <c r="W15" i="235"/>
  <c r="V15" i="235"/>
  <c r="Z15" i="235" s="1"/>
  <c r="T15" i="235"/>
  <c r="S15" i="235"/>
  <c r="R15" i="235"/>
  <c r="Q15" i="235"/>
  <c r="U15" i="235" s="1"/>
  <c r="O15" i="235"/>
  <c r="N15" i="235"/>
  <c r="M15" i="235"/>
  <c r="L15" i="235"/>
  <c r="K15" i="235"/>
  <c r="P15" i="235" s="1"/>
  <c r="AI14" i="235"/>
  <c r="AH14" i="235"/>
  <c r="AJ14" i="235" s="1"/>
  <c r="F14" i="235" s="1"/>
  <c r="AG14" i="235"/>
  <c r="AE14" i="235"/>
  <c r="AD14" i="235"/>
  <c r="AC14" i="235"/>
  <c r="AB14" i="235"/>
  <c r="AF14" i="235" s="1"/>
  <c r="AA14" i="235"/>
  <c r="Y14" i="235"/>
  <c r="X14" i="235"/>
  <c r="W14" i="235"/>
  <c r="Z14" i="235" s="1"/>
  <c r="V14" i="235"/>
  <c r="T14" i="235"/>
  <c r="S14" i="235"/>
  <c r="R14" i="235"/>
  <c r="U14" i="235" s="1"/>
  <c r="Q14" i="235"/>
  <c r="O14" i="235"/>
  <c r="N14" i="235"/>
  <c r="M14" i="235"/>
  <c r="L14" i="235"/>
  <c r="P14" i="235" s="1"/>
  <c r="K14" i="235"/>
  <c r="AI13" i="235"/>
  <c r="AH13" i="235"/>
  <c r="AG13" i="235"/>
  <c r="AJ13" i="235" s="1"/>
  <c r="F13" i="235" s="1"/>
  <c r="AE13" i="235"/>
  <c r="AD13" i="235"/>
  <c r="AC13" i="235"/>
  <c r="AB13" i="235"/>
  <c r="AA13" i="235"/>
  <c r="AF13" i="235" s="1"/>
  <c r="Y13" i="235"/>
  <c r="X13" i="235"/>
  <c r="W13" i="235"/>
  <c r="V13" i="235"/>
  <c r="T13" i="235"/>
  <c r="S13" i="235"/>
  <c r="R13" i="235"/>
  <c r="Q13" i="235"/>
  <c r="U13" i="235" s="1"/>
  <c r="O13" i="235"/>
  <c r="N13" i="235"/>
  <c r="M13" i="235"/>
  <c r="L13" i="235"/>
  <c r="K13" i="235"/>
  <c r="P13" i="235" s="1"/>
  <c r="AI12" i="235"/>
  <c r="AH12" i="235"/>
  <c r="AG12" i="235"/>
  <c r="AJ12" i="235" s="1"/>
  <c r="F12" i="235" s="1"/>
  <c r="AE12" i="235"/>
  <c r="AD12" i="235"/>
  <c r="AC12" i="235"/>
  <c r="AB12" i="235"/>
  <c r="AA12" i="235"/>
  <c r="AF12" i="235" s="1"/>
  <c r="Y12" i="235"/>
  <c r="X12" i="235"/>
  <c r="W12" i="235"/>
  <c r="V12" i="235"/>
  <c r="Z12" i="235" s="1"/>
  <c r="T12" i="235"/>
  <c r="S12" i="235"/>
  <c r="R12" i="235"/>
  <c r="Q12" i="235"/>
  <c r="U12" i="235" s="1"/>
  <c r="O12" i="235"/>
  <c r="N12" i="235"/>
  <c r="M12" i="235"/>
  <c r="L12" i="235"/>
  <c r="K12" i="235"/>
  <c r="P12" i="235" s="1"/>
  <c r="AI11" i="235"/>
  <c r="AH11" i="235"/>
  <c r="AJ11" i="235" s="1"/>
  <c r="F11" i="235" s="1"/>
  <c r="AG11" i="235"/>
  <c r="AE11" i="235"/>
  <c r="AD11" i="235"/>
  <c r="AC11" i="235"/>
  <c r="AB11" i="235"/>
  <c r="AF11" i="235" s="1"/>
  <c r="AA11" i="235"/>
  <c r="Y11" i="235"/>
  <c r="X11" i="235"/>
  <c r="W11" i="235"/>
  <c r="Z11" i="235" s="1"/>
  <c r="V11" i="235"/>
  <c r="T11" i="235"/>
  <c r="S11" i="235"/>
  <c r="R11" i="235"/>
  <c r="U11" i="235" s="1"/>
  <c r="Q11" i="235"/>
  <c r="O11" i="235"/>
  <c r="N11" i="235"/>
  <c r="M11" i="235"/>
  <c r="L11" i="235"/>
  <c r="P11" i="235" s="1"/>
  <c r="K11" i="235"/>
  <c r="AI10" i="235"/>
  <c r="AH10" i="235"/>
  <c r="AJ10" i="235" s="1"/>
  <c r="F10" i="235" s="1"/>
  <c r="AG10" i="235"/>
  <c r="AE10" i="235"/>
  <c r="AD10" i="235"/>
  <c r="AC10" i="235"/>
  <c r="AB10" i="235"/>
  <c r="AF10" i="235" s="1"/>
  <c r="AA10" i="235"/>
  <c r="Y10" i="235"/>
  <c r="X10" i="235"/>
  <c r="W10" i="235"/>
  <c r="Z10" i="235" s="1"/>
  <c r="V10" i="235"/>
  <c r="T10" i="235"/>
  <c r="S10" i="235"/>
  <c r="R10" i="235"/>
  <c r="U10" i="235" s="1"/>
  <c r="Q10" i="235"/>
  <c r="O10" i="235"/>
  <c r="N10" i="235"/>
  <c r="M10" i="235"/>
  <c r="L10" i="235"/>
  <c r="P10" i="235" s="1"/>
  <c r="K10" i="235"/>
  <c r="AI9" i="235"/>
  <c r="AH9" i="235"/>
  <c r="AJ9" i="235" s="1"/>
  <c r="F9" i="235" s="1"/>
  <c r="AG9" i="235"/>
  <c r="AE9" i="235"/>
  <c r="AD9" i="235"/>
  <c r="AC9" i="235"/>
  <c r="AB9" i="235"/>
  <c r="AF9" i="235" s="1"/>
  <c r="AA9" i="235"/>
  <c r="Y9" i="235"/>
  <c r="X9" i="235"/>
  <c r="W9" i="235"/>
  <c r="Z9" i="235" s="1"/>
  <c r="V9" i="235"/>
  <c r="T9" i="235"/>
  <c r="S9" i="235"/>
  <c r="R9" i="235"/>
  <c r="U9" i="235" s="1"/>
  <c r="Q9" i="235"/>
  <c r="O9" i="235"/>
  <c r="N9" i="235"/>
  <c r="M9" i="235"/>
  <c r="L9" i="235"/>
  <c r="P9" i="235" s="1"/>
  <c r="K9" i="235"/>
  <c r="AI8" i="235"/>
  <c r="AH8" i="235"/>
  <c r="AG8" i="235"/>
  <c r="AJ8" i="235" s="1"/>
  <c r="F8" i="235" s="1"/>
  <c r="AE8" i="235"/>
  <c r="AD8" i="235"/>
  <c r="AC8" i="235"/>
  <c r="AB8" i="235"/>
  <c r="AA8" i="235"/>
  <c r="AF8" i="235" s="1"/>
  <c r="Y8" i="235"/>
  <c r="X8" i="235"/>
  <c r="W8" i="235"/>
  <c r="V8" i="235"/>
  <c r="Z8" i="235" s="1"/>
  <c r="T8" i="235"/>
  <c r="S8" i="235"/>
  <c r="R8" i="235"/>
  <c r="Q8" i="235"/>
  <c r="U8" i="235" s="1"/>
  <c r="O8" i="235"/>
  <c r="N8" i="235"/>
  <c r="M8" i="235"/>
  <c r="L8" i="235"/>
  <c r="K8" i="235"/>
  <c r="AI7" i="235"/>
  <c r="AH7" i="235"/>
  <c r="AG7" i="235"/>
  <c r="AE7" i="235"/>
  <c r="AD7" i="235"/>
  <c r="AC7" i="235"/>
  <c r="AB7" i="235"/>
  <c r="AA7" i="235"/>
  <c r="Y7" i="235"/>
  <c r="X7" i="235"/>
  <c r="W7" i="235"/>
  <c r="V7" i="235"/>
  <c r="T7" i="235"/>
  <c r="S7" i="235"/>
  <c r="R7" i="235"/>
  <c r="Q7" i="235"/>
  <c r="O7" i="235"/>
  <c r="N7" i="235"/>
  <c r="M7" i="235"/>
  <c r="L7" i="235"/>
  <c r="K7" i="235"/>
  <c r="AI6" i="235"/>
  <c r="AH6" i="235"/>
  <c r="AG6" i="235"/>
  <c r="AJ6" i="235" s="1"/>
  <c r="F6" i="235" s="1"/>
  <c r="AE6" i="235"/>
  <c r="AD6" i="235"/>
  <c r="AC6" i="235"/>
  <c r="AB6" i="235"/>
  <c r="AA6" i="235"/>
  <c r="AF6" i="235" s="1"/>
  <c r="Y6" i="235"/>
  <c r="X6" i="235"/>
  <c r="W6" i="235"/>
  <c r="V6" i="235"/>
  <c r="Z6" i="235" s="1"/>
  <c r="T6" i="235"/>
  <c r="S6" i="235"/>
  <c r="R6" i="235"/>
  <c r="Q6" i="235"/>
  <c r="U6" i="235" s="1"/>
  <c r="O6" i="235"/>
  <c r="N6" i="235"/>
  <c r="M6" i="235"/>
  <c r="L6" i="235"/>
  <c r="K6" i="235"/>
  <c r="P6" i="235" s="1"/>
  <c r="AI5" i="235"/>
  <c r="AH5" i="235"/>
  <c r="AJ5" i="235" s="1"/>
  <c r="F5" i="235" s="1"/>
  <c r="AG5" i="235"/>
  <c r="AE5" i="235"/>
  <c r="AD5" i="235"/>
  <c r="AC5" i="235"/>
  <c r="AF5" i="235" s="1"/>
  <c r="AB5" i="235"/>
  <c r="AA5" i="235"/>
  <c r="Y5" i="235"/>
  <c r="X5" i="235"/>
  <c r="W5" i="235"/>
  <c r="V5" i="235"/>
  <c r="T5" i="235"/>
  <c r="S5" i="235"/>
  <c r="U5" i="235" s="1"/>
  <c r="R5" i="235"/>
  <c r="Q5" i="235"/>
  <c r="P5" i="235"/>
  <c r="O5" i="235"/>
  <c r="N5" i="235"/>
  <c r="M5" i="235"/>
  <c r="L5" i="235"/>
  <c r="K5" i="235"/>
  <c r="AI4" i="235"/>
  <c r="AH4" i="235"/>
  <c r="AJ4" i="235" s="1"/>
  <c r="F4" i="235" s="1"/>
  <c r="AG4" i="235"/>
  <c r="AE4" i="235"/>
  <c r="AD4" i="235"/>
  <c r="AC4" i="235"/>
  <c r="AB4" i="235"/>
  <c r="AA4" i="235"/>
  <c r="Y4" i="235"/>
  <c r="X4" i="235"/>
  <c r="W4" i="235"/>
  <c r="Z4" i="235" s="1"/>
  <c r="V4" i="235"/>
  <c r="T4" i="235"/>
  <c r="S4" i="235"/>
  <c r="U4" i="235" s="1"/>
  <c r="R4" i="235"/>
  <c r="Q4" i="235"/>
  <c r="O4" i="235"/>
  <c r="N4" i="235"/>
  <c r="M4" i="235"/>
  <c r="L4" i="235"/>
  <c r="P4" i="235" s="1"/>
  <c r="K4" i="235"/>
  <c r="E54" i="234"/>
  <c r="E55" i="234" s="1"/>
  <c r="D54" i="234"/>
  <c r="D56" i="234" s="1"/>
  <c r="C54" i="234"/>
  <c r="G54" i="234" s="1"/>
  <c r="E47" i="234"/>
  <c r="E49" i="234" s="1"/>
  <c r="D47" i="234"/>
  <c r="AJ43" i="234"/>
  <c r="AI43" i="234"/>
  <c r="AH43" i="234"/>
  <c r="AG43" i="234"/>
  <c r="AF43" i="234"/>
  <c r="AE43" i="234"/>
  <c r="AD43" i="234"/>
  <c r="AC43" i="234"/>
  <c r="AB43" i="234"/>
  <c r="AA43" i="234"/>
  <c r="Z43" i="234"/>
  <c r="Y43" i="234"/>
  <c r="X43" i="234"/>
  <c r="W43" i="234"/>
  <c r="V43" i="234"/>
  <c r="U43" i="234"/>
  <c r="T43" i="234"/>
  <c r="S43" i="234"/>
  <c r="R43" i="234"/>
  <c r="Q43" i="234"/>
  <c r="P43" i="234"/>
  <c r="O43" i="234"/>
  <c r="N43" i="234"/>
  <c r="M43" i="234"/>
  <c r="L43" i="234"/>
  <c r="K43" i="234"/>
  <c r="F43" i="234"/>
  <c r="AJ42" i="234"/>
  <c r="AI42" i="234"/>
  <c r="AH42" i="234"/>
  <c r="AG42" i="234"/>
  <c r="AF42" i="234"/>
  <c r="AE42" i="234"/>
  <c r="AD42" i="234"/>
  <c r="AC42" i="234"/>
  <c r="AB42" i="234"/>
  <c r="AA42" i="234"/>
  <c r="Z42" i="234"/>
  <c r="Y42" i="234"/>
  <c r="X42" i="234"/>
  <c r="W42" i="234"/>
  <c r="V42" i="234"/>
  <c r="U42" i="234"/>
  <c r="T42" i="234"/>
  <c r="S42" i="234"/>
  <c r="R42" i="234"/>
  <c r="Q42" i="234"/>
  <c r="P42" i="234"/>
  <c r="O42" i="234"/>
  <c r="N42" i="234"/>
  <c r="M42" i="234"/>
  <c r="L42" i="234"/>
  <c r="K42" i="234"/>
  <c r="F42" i="234"/>
  <c r="AJ41" i="234"/>
  <c r="AI41" i="234"/>
  <c r="AH41" i="234"/>
  <c r="AG41" i="234"/>
  <c r="AF41" i="234"/>
  <c r="AE41" i="234"/>
  <c r="AD41" i="234"/>
  <c r="AC41" i="234"/>
  <c r="AB41" i="234"/>
  <c r="AA41" i="234"/>
  <c r="Z41" i="234"/>
  <c r="Y41" i="234"/>
  <c r="X41" i="234"/>
  <c r="W41" i="234"/>
  <c r="V41" i="234"/>
  <c r="U41" i="234"/>
  <c r="T41" i="234"/>
  <c r="S41" i="234"/>
  <c r="R41" i="234"/>
  <c r="Q41" i="234"/>
  <c r="P41" i="234"/>
  <c r="O41" i="234"/>
  <c r="N41" i="234"/>
  <c r="M41" i="234"/>
  <c r="L41" i="234"/>
  <c r="K41" i="234"/>
  <c r="F41" i="234"/>
  <c r="AJ40" i="234"/>
  <c r="AI40" i="234"/>
  <c r="AH40" i="234"/>
  <c r="AG40" i="234"/>
  <c r="AF40" i="234"/>
  <c r="AE40" i="234"/>
  <c r="AD40" i="234"/>
  <c r="AC40" i="234"/>
  <c r="AB40" i="234"/>
  <c r="AA40" i="234"/>
  <c r="Z40" i="234"/>
  <c r="Y40" i="234"/>
  <c r="X40" i="234"/>
  <c r="W40" i="234"/>
  <c r="V40" i="234"/>
  <c r="U40" i="234"/>
  <c r="T40" i="234"/>
  <c r="S40" i="234"/>
  <c r="R40" i="234"/>
  <c r="Q40" i="234"/>
  <c r="P40" i="234"/>
  <c r="O40" i="234"/>
  <c r="N40" i="234"/>
  <c r="M40" i="234"/>
  <c r="L40" i="234"/>
  <c r="K40" i="234"/>
  <c r="F40" i="234"/>
  <c r="AJ39" i="234"/>
  <c r="AI39" i="234"/>
  <c r="AH39" i="234"/>
  <c r="AG39" i="234"/>
  <c r="AF39" i="234"/>
  <c r="AE39" i="234"/>
  <c r="AD39" i="234"/>
  <c r="AC39" i="234"/>
  <c r="AB39" i="234"/>
  <c r="AA39" i="234"/>
  <c r="Z39" i="234"/>
  <c r="Y39" i="234"/>
  <c r="X39" i="234"/>
  <c r="W39" i="234"/>
  <c r="V39" i="234"/>
  <c r="U39" i="234"/>
  <c r="T39" i="234"/>
  <c r="S39" i="234"/>
  <c r="R39" i="234"/>
  <c r="Q39" i="234"/>
  <c r="P39" i="234"/>
  <c r="O39" i="234"/>
  <c r="N39" i="234"/>
  <c r="M39" i="234"/>
  <c r="L39" i="234"/>
  <c r="K39" i="234"/>
  <c r="F39" i="234"/>
  <c r="AJ38" i="234"/>
  <c r="AI38" i="234"/>
  <c r="AH38" i="234"/>
  <c r="AG38" i="234"/>
  <c r="AF38" i="234"/>
  <c r="AE38" i="234"/>
  <c r="AD38" i="234"/>
  <c r="AC38" i="234"/>
  <c r="AB38" i="234"/>
  <c r="AA38" i="234"/>
  <c r="Z38" i="234"/>
  <c r="Y38" i="234"/>
  <c r="X38" i="234"/>
  <c r="W38" i="234"/>
  <c r="V38" i="234"/>
  <c r="U38" i="234"/>
  <c r="T38" i="234"/>
  <c r="S38" i="234"/>
  <c r="R38" i="234"/>
  <c r="Q38" i="234"/>
  <c r="P38" i="234"/>
  <c r="O38" i="234"/>
  <c r="N38" i="234"/>
  <c r="M38" i="234"/>
  <c r="L38" i="234"/>
  <c r="K38" i="234"/>
  <c r="F38" i="234"/>
  <c r="AJ37" i="234"/>
  <c r="AI37" i="234"/>
  <c r="AH37" i="234"/>
  <c r="AG37" i="234"/>
  <c r="AF37" i="234"/>
  <c r="AE37" i="234"/>
  <c r="AD37" i="234"/>
  <c r="AC37" i="234"/>
  <c r="AB37" i="234"/>
  <c r="AA37" i="234"/>
  <c r="Z37" i="234"/>
  <c r="Y37" i="234"/>
  <c r="X37" i="234"/>
  <c r="W37" i="234"/>
  <c r="V37" i="234"/>
  <c r="U37" i="234"/>
  <c r="T37" i="234"/>
  <c r="S37" i="234"/>
  <c r="R37" i="234"/>
  <c r="Q37" i="234"/>
  <c r="P37" i="234"/>
  <c r="O37" i="234"/>
  <c r="N37" i="234"/>
  <c r="M37" i="234"/>
  <c r="L37" i="234"/>
  <c r="K37" i="234"/>
  <c r="F37" i="234"/>
  <c r="AJ36" i="234"/>
  <c r="AI36" i="234"/>
  <c r="AH36" i="234"/>
  <c r="AG36" i="234"/>
  <c r="AF36" i="234"/>
  <c r="AE36" i="234"/>
  <c r="AD36" i="234"/>
  <c r="AC36" i="234"/>
  <c r="AB36" i="234"/>
  <c r="AA36" i="234"/>
  <c r="Z36" i="234"/>
  <c r="Y36" i="234"/>
  <c r="X36" i="234"/>
  <c r="W36" i="234"/>
  <c r="V36" i="234"/>
  <c r="U36" i="234"/>
  <c r="T36" i="234"/>
  <c r="S36" i="234"/>
  <c r="R36" i="234"/>
  <c r="Q36" i="234"/>
  <c r="P36" i="234"/>
  <c r="O36" i="234"/>
  <c r="N36" i="234"/>
  <c r="M36" i="234"/>
  <c r="L36" i="234"/>
  <c r="K36" i="234"/>
  <c r="F36" i="234"/>
  <c r="AJ35" i="234"/>
  <c r="AI35" i="234"/>
  <c r="AH35" i="234"/>
  <c r="AG35" i="234"/>
  <c r="AF35" i="234"/>
  <c r="AE35" i="234"/>
  <c r="AD35" i="234"/>
  <c r="AC35" i="234"/>
  <c r="AB35" i="234"/>
  <c r="AA35" i="234"/>
  <c r="Z35" i="234"/>
  <c r="Y35" i="234"/>
  <c r="X35" i="234"/>
  <c r="W35" i="234"/>
  <c r="V35" i="234"/>
  <c r="U35" i="234"/>
  <c r="T35" i="234"/>
  <c r="S35" i="234"/>
  <c r="R35" i="234"/>
  <c r="Q35" i="234"/>
  <c r="P35" i="234"/>
  <c r="O35" i="234"/>
  <c r="N35" i="234"/>
  <c r="M35" i="234"/>
  <c r="L35" i="234"/>
  <c r="K35" i="234"/>
  <c r="F35" i="234"/>
  <c r="AJ34" i="234"/>
  <c r="AI34" i="234"/>
  <c r="AH34" i="234"/>
  <c r="AG34" i="234"/>
  <c r="AF34" i="234"/>
  <c r="AE34" i="234"/>
  <c r="AD34" i="234"/>
  <c r="AC34" i="234"/>
  <c r="AB34" i="234"/>
  <c r="AA34" i="234"/>
  <c r="Z34" i="234"/>
  <c r="Y34" i="234"/>
  <c r="X34" i="234"/>
  <c r="W34" i="234"/>
  <c r="V34" i="234"/>
  <c r="U34" i="234"/>
  <c r="T34" i="234"/>
  <c r="S34" i="234"/>
  <c r="R34" i="234"/>
  <c r="Q34" i="234"/>
  <c r="P34" i="234"/>
  <c r="O34" i="234"/>
  <c r="N34" i="234"/>
  <c r="M34" i="234"/>
  <c r="L34" i="234"/>
  <c r="K34" i="234"/>
  <c r="F34" i="234"/>
  <c r="AJ33" i="234"/>
  <c r="AI33" i="234"/>
  <c r="AH33" i="234"/>
  <c r="AG33" i="234"/>
  <c r="AF33" i="234"/>
  <c r="AE33" i="234"/>
  <c r="AD33" i="234"/>
  <c r="AC33" i="234"/>
  <c r="AB33" i="234"/>
  <c r="AA33" i="234"/>
  <c r="Z33" i="234"/>
  <c r="Y33" i="234"/>
  <c r="X33" i="234"/>
  <c r="W33" i="234"/>
  <c r="V33" i="234"/>
  <c r="U33" i="234"/>
  <c r="T33" i="234"/>
  <c r="S33" i="234"/>
  <c r="R33" i="234"/>
  <c r="Q33" i="234"/>
  <c r="P33" i="234"/>
  <c r="O33" i="234"/>
  <c r="N33" i="234"/>
  <c r="M33" i="234"/>
  <c r="L33" i="234"/>
  <c r="K33" i="234"/>
  <c r="F33" i="234"/>
  <c r="AJ32" i="234"/>
  <c r="AI32" i="234"/>
  <c r="AH32" i="234"/>
  <c r="AG32" i="234"/>
  <c r="AF32" i="234"/>
  <c r="AE32" i="234"/>
  <c r="AD32" i="234"/>
  <c r="AC32" i="234"/>
  <c r="AB32" i="234"/>
  <c r="AA32" i="234"/>
  <c r="Z32" i="234"/>
  <c r="Y32" i="234"/>
  <c r="X32" i="234"/>
  <c r="W32" i="234"/>
  <c r="V32" i="234"/>
  <c r="U32" i="234"/>
  <c r="T32" i="234"/>
  <c r="S32" i="234"/>
  <c r="R32" i="234"/>
  <c r="Q32" i="234"/>
  <c r="P32" i="234"/>
  <c r="O32" i="234"/>
  <c r="N32" i="234"/>
  <c r="M32" i="234"/>
  <c r="L32" i="234"/>
  <c r="K32" i="234"/>
  <c r="F32" i="234"/>
  <c r="AI31" i="234"/>
  <c r="AH31" i="234"/>
  <c r="AG31" i="234"/>
  <c r="AJ31" i="234" s="1"/>
  <c r="F31" i="234" s="1"/>
  <c r="AE31" i="234"/>
  <c r="AD31" i="234"/>
  <c r="AC31" i="234"/>
  <c r="AB31" i="234"/>
  <c r="AA31" i="234"/>
  <c r="AF31" i="234" s="1"/>
  <c r="Y31" i="234"/>
  <c r="X31" i="234"/>
  <c r="W31" i="234"/>
  <c r="V31" i="234"/>
  <c r="Z31" i="234" s="1"/>
  <c r="T31" i="234"/>
  <c r="S31" i="234"/>
  <c r="R31" i="234"/>
  <c r="Q31" i="234"/>
  <c r="U31" i="234" s="1"/>
  <c r="O31" i="234"/>
  <c r="N31" i="234"/>
  <c r="M31" i="234"/>
  <c r="L31" i="234"/>
  <c r="K31" i="234"/>
  <c r="P31" i="234" s="1"/>
  <c r="AI30" i="234"/>
  <c r="AH30" i="234"/>
  <c r="AG30" i="234"/>
  <c r="AJ30" i="234" s="1"/>
  <c r="F30" i="234" s="1"/>
  <c r="AE30" i="234"/>
  <c r="AD30" i="234"/>
  <c r="AC30" i="234"/>
  <c r="AB30" i="234"/>
  <c r="AA30" i="234"/>
  <c r="AF30" i="234" s="1"/>
  <c r="Y30" i="234"/>
  <c r="X30" i="234"/>
  <c r="W30" i="234"/>
  <c r="V30" i="234"/>
  <c r="Z30" i="234" s="1"/>
  <c r="T30" i="234"/>
  <c r="S30" i="234"/>
  <c r="R30" i="234"/>
  <c r="Q30" i="234"/>
  <c r="U30" i="234" s="1"/>
  <c r="O30" i="234"/>
  <c r="N30" i="234"/>
  <c r="M30" i="234"/>
  <c r="L30" i="234"/>
  <c r="K30" i="234"/>
  <c r="P30" i="234" s="1"/>
  <c r="AI29" i="234"/>
  <c r="AH29" i="234"/>
  <c r="AJ29" i="234" s="1"/>
  <c r="F29" i="234" s="1"/>
  <c r="AG29" i="234"/>
  <c r="AE29" i="234"/>
  <c r="AD29" i="234"/>
  <c r="AC29" i="234"/>
  <c r="AB29" i="234"/>
  <c r="AF29" i="234" s="1"/>
  <c r="AA29" i="234"/>
  <c r="Y29" i="234"/>
  <c r="X29" i="234"/>
  <c r="W29" i="234"/>
  <c r="Z29" i="234" s="1"/>
  <c r="V29" i="234"/>
  <c r="T29" i="234"/>
  <c r="S29" i="234"/>
  <c r="R29" i="234"/>
  <c r="U29" i="234" s="1"/>
  <c r="Q29" i="234"/>
  <c r="O29" i="234"/>
  <c r="N29" i="234"/>
  <c r="M29" i="234"/>
  <c r="L29" i="234"/>
  <c r="P29" i="234" s="1"/>
  <c r="K29" i="234"/>
  <c r="AI28" i="234"/>
  <c r="AH28" i="234"/>
  <c r="AG28" i="234"/>
  <c r="AJ28" i="234" s="1"/>
  <c r="F28" i="234" s="1"/>
  <c r="AE28" i="234"/>
  <c r="AD28" i="234"/>
  <c r="AC28" i="234"/>
  <c r="AB28" i="234"/>
  <c r="AA28" i="234"/>
  <c r="AF28" i="234" s="1"/>
  <c r="Y28" i="234"/>
  <c r="X28" i="234"/>
  <c r="W28" i="234"/>
  <c r="V28" i="234"/>
  <c r="Z28" i="234" s="1"/>
  <c r="T28" i="234"/>
  <c r="S28" i="234"/>
  <c r="R28" i="234"/>
  <c r="Q28" i="234"/>
  <c r="U28" i="234" s="1"/>
  <c r="O28" i="234"/>
  <c r="N28" i="234"/>
  <c r="M28" i="234"/>
  <c r="L28" i="234"/>
  <c r="K28" i="234"/>
  <c r="P28" i="234" s="1"/>
  <c r="AI27" i="234"/>
  <c r="AH27" i="234"/>
  <c r="AG27" i="234"/>
  <c r="AJ27" i="234" s="1"/>
  <c r="F27" i="234" s="1"/>
  <c r="AE27" i="234"/>
  <c r="AD27" i="234"/>
  <c r="AC27" i="234"/>
  <c r="AB27" i="234"/>
  <c r="AA27" i="234"/>
  <c r="AF27" i="234" s="1"/>
  <c r="Y27" i="234"/>
  <c r="X27" i="234"/>
  <c r="W27" i="234"/>
  <c r="V27" i="234"/>
  <c r="Z27" i="234" s="1"/>
  <c r="T27" i="234"/>
  <c r="S27" i="234"/>
  <c r="R27" i="234"/>
  <c r="Q27" i="234"/>
  <c r="U27" i="234" s="1"/>
  <c r="O27" i="234"/>
  <c r="N27" i="234"/>
  <c r="M27" i="234"/>
  <c r="L27" i="234"/>
  <c r="K27" i="234"/>
  <c r="P27" i="234" s="1"/>
  <c r="AI26" i="234"/>
  <c r="AH26" i="234"/>
  <c r="AJ26" i="234" s="1"/>
  <c r="F26" i="234" s="1"/>
  <c r="AG26" i="234"/>
  <c r="AE26" i="234"/>
  <c r="AD26" i="234"/>
  <c r="AC26" i="234"/>
  <c r="AB26" i="234"/>
  <c r="AF26" i="234" s="1"/>
  <c r="AA26" i="234"/>
  <c r="Y26" i="234"/>
  <c r="X26" i="234"/>
  <c r="W26" i="234"/>
  <c r="Z26" i="234" s="1"/>
  <c r="V26" i="234"/>
  <c r="T26" i="234"/>
  <c r="S26" i="234"/>
  <c r="R26" i="234"/>
  <c r="U26" i="234" s="1"/>
  <c r="Q26" i="234"/>
  <c r="O26" i="234"/>
  <c r="N26" i="234"/>
  <c r="M26" i="234"/>
  <c r="L26" i="234"/>
  <c r="P26" i="234" s="1"/>
  <c r="K26" i="234"/>
  <c r="AI25" i="234"/>
  <c r="AH25" i="234"/>
  <c r="AJ25" i="234" s="1"/>
  <c r="F25" i="234" s="1"/>
  <c r="AG25" i="234"/>
  <c r="AE25" i="234"/>
  <c r="AD25" i="234"/>
  <c r="AC25" i="234"/>
  <c r="AB25" i="234"/>
  <c r="AF25" i="234" s="1"/>
  <c r="AA25" i="234"/>
  <c r="Y25" i="234"/>
  <c r="X25" i="234"/>
  <c r="W25" i="234"/>
  <c r="Z25" i="234" s="1"/>
  <c r="V25" i="234"/>
  <c r="T25" i="234"/>
  <c r="S25" i="234"/>
  <c r="R25" i="234"/>
  <c r="U25" i="234" s="1"/>
  <c r="Q25" i="234"/>
  <c r="O25" i="234"/>
  <c r="N25" i="234"/>
  <c r="M25" i="234"/>
  <c r="L25" i="234"/>
  <c r="P25" i="234" s="1"/>
  <c r="K25" i="234"/>
  <c r="AI24" i="234"/>
  <c r="AH24" i="234"/>
  <c r="AJ24" i="234" s="1"/>
  <c r="F24" i="234" s="1"/>
  <c r="AG24" i="234"/>
  <c r="AE24" i="234"/>
  <c r="AD24" i="234"/>
  <c r="AC24" i="234"/>
  <c r="AF24" i="234" s="1"/>
  <c r="AB24" i="234"/>
  <c r="AA24" i="234"/>
  <c r="Y24" i="234"/>
  <c r="X24" i="234"/>
  <c r="Z24" i="234" s="1"/>
  <c r="W24" i="234"/>
  <c r="V24" i="234"/>
  <c r="T24" i="234"/>
  <c r="S24" i="234"/>
  <c r="U24" i="234" s="1"/>
  <c r="R24" i="234"/>
  <c r="Q24" i="234"/>
  <c r="O24" i="234"/>
  <c r="N24" i="234"/>
  <c r="M24" i="234"/>
  <c r="P24" i="234" s="1"/>
  <c r="L24" i="234"/>
  <c r="K24" i="234"/>
  <c r="AI23" i="234"/>
  <c r="AH23" i="234"/>
  <c r="AJ23" i="234" s="1"/>
  <c r="F23" i="234" s="1"/>
  <c r="AG23" i="234"/>
  <c r="AE23" i="234"/>
  <c r="AD23" i="234"/>
  <c r="AC23" i="234"/>
  <c r="AB23" i="234"/>
  <c r="AA23" i="234"/>
  <c r="Y23" i="234"/>
  <c r="X23" i="234"/>
  <c r="W23" i="234"/>
  <c r="V23" i="234"/>
  <c r="T23" i="234"/>
  <c r="S23" i="234"/>
  <c r="R23" i="234"/>
  <c r="Q23" i="234"/>
  <c r="O23" i="234"/>
  <c r="N23" i="234"/>
  <c r="M23" i="234"/>
  <c r="L23" i="234"/>
  <c r="K23" i="234"/>
  <c r="AI22" i="234"/>
  <c r="AH22" i="234"/>
  <c r="AG22" i="234"/>
  <c r="AE22" i="234"/>
  <c r="AD22" i="234"/>
  <c r="AC22" i="234"/>
  <c r="AB22" i="234"/>
  <c r="AA22" i="234"/>
  <c r="Y22" i="234"/>
  <c r="X22" i="234"/>
  <c r="W22" i="234"/>
  <c r="Z22" i="234" s="1"/>
  <c r="V22" i="234"/>
  <c r="T22" i="234"/>
  <c r="S22" i="234"/>
  <c r="R22" i="234"/>
  <c r="Q22" i="234"/>
  <c r="O22" i="234"/>
  <c r="N22" i="234"/>
  <c r="M22" i="234"/>
  <c r="L22" i="234"/>
  <c r="K22" i="234"/>
  <c r="AI21" i="234"/>
  <c r="AH21" i="234"/>
  <c r="AJ21" i="234" s="1"/>
  <c r="F21" i="234" s="1"/>
  <c r="AG21" i="234"/>
  <c r="AE21" i="234"/>
  <c r="AD21" i="234"/>
  <c r="AC21" i="234"/>
  <c r="AB21" i="234"/>
  <c r="AA21" i="234"/>
  <c r="Y21" i="234"/>
  <c r="X21" i="234"/>
  <c r="W21" i="234"/>
  <c r="V21" i="234"/>
  <c r="Z21" i="234" s="1"/>
  <c r="T21" i="234"/>
  <c r="S21" i="234"/>
  <c r="R21" i="234"/>
  <c r="Q21" i="234"/>
  <c r="O21" i="234"/>
  <c r="N21" i="234"/>
  <c r="M21" i="234"/>
  <c r="L21" i="234"/>
  <c r="K21" i="234"/>
  <c r="AI20" i="234"/>
  <c r="AH20" i="234"/>
  <c r="AJ20" i="234" s="1"/>
  <c r="F20" i="234" s="1"/>
  <c r="AG20" i="234"/>
  <c r="AE20" i="234"/>
  <c r="AD20" i="234"/>
  <c r="AC20" i="234"/>
  <c r="AB20" i="234"/>
  <c r="AA20" i="234"/>
  <c r="Y20" i="234"/>
  <c r="X20" i="234"/>
  <c r="W20" i="234"/>
  <c r="V20" i="234"/>
  <c r="T20" i="234"/>
  <c r="S20" i="234"/>
  <c r="R20" i="234"/>
  <c r="Q20" i="234"/>
  <c r="O20" i="234"/>
  <c r="N20" i="234"/>
  <c r="M20" i="234"/>
  <c r="L20" i="234"/>
  <c r="K20" i="234"/>
  <c r="AI19" i="234"/>
  <c r="AH19" i="234"/>
  <c r="AG19" i="234"/>
  <c r="AE19" i="234"/>
  <c r="AD19" i="234"/>
  <c r="AC19" i="234"/>
  <c r="AB19" i="234"/>
  <c r="AA19" i="234"/>
  <c r="Y19" i="234"/>
  <c r="X19" i="234"/>
  <c r="W19" i="234"/>
  <c r="V19" i="234"/>
  <c r="T19" i="234"/>
  <c r="S19" i="234"/>
  <c r="R19" i="234"/>
  <c r="Q19" i="234"/>
  <c r="O19" i="234"/>
  <c r="N19" i="234"/>
  <c r="M19" i="234"/>
  <c r="L19" i="234"/>
  <c r="K19" i="234"/>
  <c r="P19" i="234" s="1"/>
  <c r="AI18" i="234"/>
  <c r="AH18" i="234"/>
  <c r="AG18" i="234"/>
  <c r="AE18" i="234"/>
  <c r="AD18" i="234"/>
  <c r="AC18" i="234"/>
  <c r="AB18" i="234"/>
  <c r="AF18" i="234" s="1"/>
  <c r="AA18" i="234"/>
  <c r="Y18" i="234"/>
  <c r="X18" i="234"/>
  <c r="W18" i="234"/>
  <c r="V18" i="234"/>
  <c r="T18" i="234"/>
  <c r="S18" i="234"/>
  <c r="R18" i="234"/>
  <c r="U18" i="234" s="1"/>
  <c r="Q18" i="234"/>
  <c r="O18" i="234"/>
  <c r="N18" i="234"/>
  <c r="M18" i="234"/>
  <c r="L18" i="234"/>
  <c r="P18" i="234" s="1"/>
  <c r="K18" i="234"/>
  <c r="AI17" i="234"/>
  <c r="AH17" i="234"/>
  <c r="AG17" i="234"/>
  <c r="AE17" i="234"/>
  <c r="AD17" i="234"/>
  <c r="AC17" i="234"/>
  <c r="AB17" i="234"/>
  <c r="AA17" i="234"/>
  <c r="AF17" i="234" s="1"/>
  <c r="Y17" i="234"/>
  <c r="X17" i="234"/>
  <c r="W17" i="234"/>
  <c r="V17" i="234"/>
  <c r="T17" i="234"/>
  <c r="S17" i="234"/>
  <c r="R17" i="234"/>
  <c r="Q17" i="234"/>
  <c r="U17" i="234" s="1"/>
  <c r="O17" i="234"/>
  <c r="N17" i="234"/>
  <c r="M17" i="234"/>
  <c r="L17" i="234"/>
  <c r="K17" i="234"/>
  <c r="AI16" i="234"/>
  <c r="AH16" i="234"/>
  <c r="AJ16" i="234" s="1"/>
  <c r="AG16" i="234"/>
  <c r="AE16" i="234"/>
  <c r="AD16" i="234"/>
  <c r="AC16" i="234"/>
  <c r="AB16" i="234"/>
  <c r="AA16" i="234"/>
  <c r="Y16" i="234"/>
  <c r="X16" i="234"/>
  <c r="W16" i="234"/>
  <c r="V16" i="234"/>
  <c r="T16" i="234"/>
  <c r="S16" i="234"/>
  <c r="R16" i="234"/>
  <c r="Q16" i="234"/>
  <c r="O16" i="234"/>
  <c r="N16" i="234"/>
  <c r="M16" i="234"/>
  <c r="L16" i="234"/>
  <c r="K16" i="234"/>
  <c r="AI15" i="234"/>
  <c r="AH15" i="234"/>
  <c r="AG15" i="234"/>
  <c r="AE15" i="234"/>
  <c r="AD15" i="234"/>
  <c r="AC15" i="234"/>
  <c r="AB15" i="234"/>
  <c r="AA15" i="234"/>
  <c r="AF15" i="234" s="1"/>
  <c r="Y15" i="234"/>
  <c r="X15" i="234"/>
  <c r="W15" i="234"/>
  <c r="V15" i="234"/>
  <c r="T15" i="234"/>
  <c r="S15" i="234"/>
  <c r="R15" i="234"/>
  <c r="Q15" i="234"/>
  <c r="U15" i="234" s="1"/>
  <c r="O15" i="234"/>
  <c r="N15" i="234"/>
  <c r="M15" i="234"/>
  <c r="L15" i="234"/>
  <c r="K15" i="234"/>
  <c r="P15" i="234" s="1"/>
  <c r="AI14" i="234"/>
  <c r="AH14" i="234"/>
  <c r="AG14" i="234"/>
  <c r="AJ14" i="234" s="1"/>
  <c r="AE14" i="234"/>
  <c r="AD14" i="234"/>
  <c r="AC14" i="234"/>
  <c r="AB14" i="234"/>
  <c r="AA14" i="234"/>
  <c r="AF14" i="234" s="1"/>
  <c r="Y14" i="234"/>
  <c r="X14" i="234"/>
  <c r="W14" i="234"/>
  <c r="V14" i="234"/>
  <c r="T14" i="234"/>
  <c r="S14" i="234"/>
  <c r="R14" i="234"/>
  <c r="Q14" i="234"/>
  <c r="U14" i="234" s="1"/>
  <c r="O14" i="234"/>
  <c r="N14" i="234"/>
  <c r="M14" i="234"/>
  <c r="L14" i="234"/>
  <c r="K14" i="234"/>
  <c r="P14" i="234" s="1"/>
  <c r="AI13" i="234"/>
  <c r="AH13" i="234"/>
  <c r="AG13" i="234"/>
  <c r="AJ13" i="234" s="1"/>
  <c r="AE13" i="234"/>
  <c r="AD13" i="234"/>
  <c r="AC13" i="234"/>
  <c r="AB13" i="234"/>
  <c r="AA13" i="234"/>
  <c r="Y13" i="234"/>
  <c r="X13" i="234"/>
  <c r="W13" i="234"/>
  <c r="V13" i="234"/>
  <c r="T13" i="234"/>
  <c r="S13" i="234"/>
  <c r="R13" i="234"/>
  <c r="Q13" i="234"/>
  <c r="O13" i="234"/>
  <c r="N13" i="234"/>
  <c r="M13" i="234"/>
  <c r="L13" i="234"/>
  <c r="K13" i="234"/>
  <c r="AI12" i="234"/>
  <c r="AH12" i="234"/>
  <c r="AG12" i="234"/>
  <c r="AE12" i="234"/>
  <c r="AD12" i="234"/>
  <c r="AC12" i="234"/>
  <c r="AB12" i="234"/>
  <c r="AA12" i="234"/>
  <c r="AF12" i="234" s="1"/>
  <c r="Y12" i="234"/>
  <c r="X12" i="234"/>
  <c r="W12" i="234"/>
  <c r="V12" i="234"/>
  <c r="T12" i="234"/>
  <c r="S12" i="234"/>
  <c r="R12" i="234"/>
  <c r="Q12" i="234"/>
  <c r="U12" i="234" s="1"/>
  <c r="O12" i="234"/>
  <c r="N12" i="234"/>
  <c r="M12" i="234"/>
  <c r="L12" i="234"/>
  <c r="K12" i="234"/>
  <c r="AI11" i="234"/>
  <c r="AH11" i="234"/>
  <c r="AG11" i="234"/>
  <c r="AE11" i="234"/>
  <c r="AD11" i="234"/>
  <c r="AC11" i="234"/>
  <c r="AB11" i="234"/>
  <c r="AA11" i="234"/>
  <c r="Y11" i="234"/>
  <c r="X11" i="234"/>
  <c r="W11" i="234"/>
  <c r="V11" i="234"/>
  <c r="Z11" i="234" s="1"/>
  <c r="T11" i="234"/>
  <c r="S11" i="234"/>
  <c r="R11" i="234"/>
  <c r="Q11" i="234"/>
  <c r="O11" i="234"/>
  <c r="N11" i="234"/>
  <c r="M11" i="234"/>
  <c r="L11" i="234"/>
  <c r="K11" i="234"/>
  <c r="AI10" i="234"/>
  <c r="AH10" i="234"/>
  <c r="AJ10" i="234" s="1"/>
  <c r="AG10" i="234"/>
  <c r="AE10" i="234"/>
  <c r="AD10" i="234"/>
  <c r="AC10" i="234"/>
  <c r="AB10" i="234"/>
  <c r="AF10" i="234" s="1"/>
  <c r="AA10" i="234"/>
  <c r="Y10" i="234"/>
  <c r="X10" i="234"/>
  <c r="W10" i="234"/>
  <c r="Z10" i="234" s="1"/>
  <c r="V10" i="234"/>
  <c r="T10" i="234"/>
  <c r="S10" i="234"/>
  <c r="R10" i="234"/>
  <c r="U10" i="234" s="1"/>
  <c r="Q10" i="234"/>
  <c r="O10" i="234"/>
  <c r="N10" i="234"/>
  <c r="M10" i="234"/>
  <c r="L10" i="234"/>
  <c r="P10" i="234" s="1"/>
  <c r="K10" i="234"/>
  <c r="AI9" i="234"/>
  <c r="AH9" i="234"/>
  <c r="AJ9" i="234" s="1"/>
  <c r="AG9" i="234"/>
  <c r="AE9" i="234"/>
  <c r="AD9" i="234"/>
  <c r="AC9" i="234"/>
  <c r="AB9" i="234"/>
  <c r="AA9" i="234"/>
  <c r="Y9" i="234"/>
  <c r="X9" i="234"/>
  <c r="W9" i="234"/>
  <c r="V9" i="234"/>
  <c r="T9" i="234"/>
  <c r="S9" i="234"/>
  <c r="R9" i="234"/>
  <c r="Q9" i="234"/>
  <c r="O9" i="234"/>
  <c r="N9" i="234"/>
  <c r="M9" i="234"/>
  <c r="L9" i="234"/>
  <c r="K9" i="234"/>
  <c r="P9" i="234" s="1"/>
  <c r="AI8" i="234"/>
  <c r="AH8" i="234"/>
  <c r="AJ8" i="234" s="1"/>
  <c r="AG8" i="234"/>
  <c r="AE8" i="234"/>
  <c r="AD8" i="234"/>
  <c r="AC8" i="234"/>
  <c r="AB8" i="234"/>
  <c r="AA8" i="234"/>
  <c r="Y8" i="234"/>
  <c r="X8" i="234"/>
  <c r="W8" i="234"/>
  <c r="V8" i="234"/>
  <c r="T8" i="234"/>
  <c r="S8" i="234"/>
  <c r="R8" i="234"/>
  <c r="Q8" i="234"/>
  <c r="O8" i="234"/>
  <c r="N8" i="234"/>
  <c r="M8" i="234"/>
  <c r="L8" i="234"/>
  <c r="K8" i="234"/>
  <c r="AI7" i="234"/>
  <c r="AH7" i="234"/>
  <c r="AJ7" i="234" s="1"/>
  <c r="AG7" i="234"/>
  <c r="AE7" i="234"/>
  <c r="AD7" i="234"/>
  <c r="AC7" i="234"/>
  <c r="AB7" i="234"/>
  <c r="AF7" i="234" s="1"/>
  <c r="AA7" i="234"/>
  <c r="Y7" i="234"/>
  <c r="X7" i="234"/>
  <c r="W7" i="234"/>
  <c r="Z7" i="234" s="1"/>
  <c r="V7" i="234"/>
  <c r="T7" i="234"/>
  <c r="S7" i="234"/>
  <c r="R7" i="234"/>
  <c r="U7" i="234" s="1"/>
  <c r="Q7" i="234"/>
  <c r="O7" i="234"/>
  <c r="N7" i="234"/>
  <c r="M7" i="234"/>
  <c r="L7" i="234"/>
  <c r="K7" i="234"/>
  <c r="AI6" i="234"/>
  <c r="AH6" i="234"/>
  <c r="AJ6" i="234" s="1"/>
  <c r="AG6" i="234"/>
  <c r="AE6" i="234"/>
  <c r="AD6" i="234"/>
  <c r="AC6" i="234"/>
  <c r="AB6" i="234"/>
  <c r="AA6" i="234"/>
  <c r="Y6" i="234"/>
  <c r="X6" i="234"/>
  <c r="W6" i="234"/>
  <c r="V6" i="234"/>
  <c r="T6" i="234"/>
  <c r="S6" i="234"/>
  <c r="R6" i="234"/>
  <c r="Q6" i="234"/>
  <c r="O6" i="234"/>
  <c r="N6" i="234"/>
  <c r="M6" i="234"/>
  <c r="L6" i="234"/>
  <c r="K6" i="234"/>
  <c r="AI5" i="234"/>
  <c r="AH5" i="234"/>
  <c r="AG5" i="234"/>
  <c r="AJ5" i="234" s="1"/>
  <c r="AE5" i="234"/>
  <c r="AD5" i="234"/>
  <c r="AC5" i="234"/>
  <c r="AB5" i="234"/>
  <c r="AA5" i="234"/>
  <c r="AF5" i="234" s="1"/>
  <c r="Y5" i="234"/>
  <c r="X5" i="234"/>
  <c r="W5" i="234"/>
  <c r="V5" i="234"/>
  <c r="U5" i="234"/>
  <c r="T5" i="234"/>
  <c r="S5" i="234"/>
  <c r="R5" i="234"/>
  <c r="Q5" i="234"/>
  <c r="O5" i="234"/>
  <c r="N5" i="234"/>
  <c r="M5" i="234"/>
  <c r="L5" i="234"/>
  <c r="K5" i="234"/>
  <c r="AI4" i="234"/>
  <c r="AH4" i="234"/>
  <c r="AG4" i="234"/>
  <c r="AE4" i="234"/>
  <c r="AD4" i="234"/>
  <c r="AC4" i="234"/>
  <c r="AB4" i="234"/>
  <c r="AA4" i="234"/>
  <c r="Y4" i="234"/>
  <c r="X4" i="234"/>
  <c r="W4" i="234"/>
  <c r="V4" i="234"/>
  <c r="T4" i="234"/>
  <c r="S4" i="234"/>
  <c r="R4" i="234"/>
  <c r="Q4" i="234"/>
  <c r="O4" i="234"/>
  <c r="N4" i="234"/>
  <c r="M4" i="234"/>
  <c r="L4" i="234"/>
  <c r="K4" i="234"/>
  <c r="D57" i="232"/>
  <c r="E54" i="232"/>
  <c r="E55" i="232" s="1"/>
  <c r="D54" i="232"/>
  <c r="D56" i="232" s="1"/>
  <c r="C54" i="232"/>
  <c r="C55" i="232" s="1"/>
  <c r="G55" i="232" s="1"/>
  <c r="D50" i="232"/>
  <c r="E47" i="232"/>
  <c r="E49" i="232" s="1"/>
  <c r="D47" i="232"/>
  <c r="D62" i="232" s="1"/>
  <c r="AJ43" i="232"/>
  <c r="AI43" i="232"/>
  <c r="AH43" i="232"/>
  <c r="AG43" i="232"/>
  <c r="AF43" i="232"/>
  <c r="AE43" i="232"/>
  <c r="AD43" i="232"/>
  <c r="AC43" i="232"/>
  <c r="AB43" i="232"/>
  <c r="AA43" i="232"/>
  <c r="Z43" i="232"/>
  <c r="Y43" i="232"/>
  <c r="X43" i="232"/>
  <c r="W43" i="232"/>
  <c r="V43" i="232"/>
  <c r="U43" i="232"/>
  <c r="T43" i="232"/>
  <c r="S43" i="232"/>
  <c r="R43" i="232"/>
  <c r="Q43" i="232"/>
  <c r="P43" i="232"/>
  <c r="O43" i="232"/>
  <c r="N43" i="232"/>
  <c r="M43" i="232"/>
  <c r="L43" i="232"/>
  <c r="K43" i="232"/>
  <c r="F43" i="232"/>
  <c r="AJ42" i="232"/>
  <c r="AI42" i="232"/>
  <c r="AH42" i="232"/>
  <c r="AG42" i="232"/>
  <c r="AF42" i="232"/>
  <c r="AE42" i="232"/>
  <c r="AD42" i="232"/>
  <c r="AC42" i="232"/>
  <c r="AB42" i="232"/>
  <c r="AA42" i="232"/>
  <c r="Z42" i="232"/>
  <c r="Y42" i="232"/>
  <c r="X42" i="232"/>
  <c r="W42" i="232"/>
  <c r="V42" i="232"/>
  <c r="U42" i="232"/>
  <c r="T42" i="232"/>
  <c r="S42" i="232"/>
  <c r="R42" i="232"/>
  <c r="Q42" i="232"/>
  <c r="P42" i="232"/>
  <c r="O42" i="232"/>
  <c r="N42" i="232"/>
  <c r="M42" i="232"/>
  <c r="L42" i="232"/>
  <c r="K42" i="232"/>
  <c r="F42" i="232"/>
  <c r="AJ41" i="232"/>
  <c r="AI41" i="232"/>
  <c r="AH41" i="232"/>
  <c r="AG41" i="232"/>
  <c r="AF41" i="232"/>
  <c r="AE41" i="232"/>
  <c r="AD41" i="232"/>
  <c r="AC41" i="232"/>
  <c r="AB41" i="232"/>
  <c r="AA41" i="232"/>
  <c r="Z41" i="232"/>
  <c r="Y41" i="232"/>
  <c r="X41" i="232"/>
  <c r="W41" i="232"/>
  <c r="V41" i="232"/>
  <c r="U41" i="232"/>
  <c r="T41" i="232"/>
  <c r="S41" i="232"/>
  <c r="R41" i="232"/>
  <c r="Q41" i="232"/>
  <c r="P41" i="232"/>
  <c r="O41" i="232"/>
  <c r="N41" i="232"/>
  <c r="M41" i="232"/>
  <c r="L41" i="232"/>
  <c r="K41" i="232"/>
  <c r="F41" i="232"/>
  <c r="AJ40" i="232"/>
  <c r="AI40" i="232"/>
  <c r="AH40" i="232"/>
  <c r="AG40" i="232"/>
  <c r="AF40" i="232"/>
  <c r="AE40" i="232"/>
  <c r="AD40" i="232"/>
  <c r="AC40" i="232"/>
  <c r="AB40" i="232"/>
  <c r="AA40" i="232"/>
  <c r="Z40" i="232"/>
  <c r="Y40" i="232"/>
  <c r="X40" i="232"/>
  <c r="W40" i="232"/>
  <c r="V40" i="232"/>
  <c r="U40" i="232"/>
  <c r="T40" i="232"/>
  <c r="S40" i="232"/>
  <c r="R40" i="232"/>
  <c r="Q40" i="232"/>
  <c r="P40" i="232"/>
  <c r="O40" i="232"/>
  <c r="N40" i="232"/>
  <c r="M40" i="232"/>
  <c r="L40" i="232"/>
  <c r="K40" i="232"/>
  <c r="F40" i="232"/>
  <c r="AJ39" i="232"/>
  <c r="AI39" i="232"/>
  <c r="AH39" i="232"/>
  <c r="AG39" i="232"/>
  <c r="AF39" i="232"/>
  <c r="AE39" i="232"/>
  <c r="AD39" i="232"/>
  <c r="AC39" i="232"/>
  <c r="AB39" i="232"/>
  <c r="AA39" i="232"/>
  <c r="Z39" i="232"/>
  <c r="Y39" i="232"/>
  <c r="X39" i="232"/>
  <c r="W39" i="232"/>
  <c r="V39" i="232"/>
  <c r="U39" i="232"/>
  <c r="T39" i="232"/>
  <c r="S39" i="232"/>
  <c r="R39" i="232"/>
  <c r="Q39" i="232"/>
  <c r="P39" i="232"/>
  <c r="O39" i="232"/>
  <c r="N39" i="232"/>
  <c r="M39" i="232"/>
  <c r="L39" i="232"/>
  <c r="K39" i="232"/>
  <c r="F39" i="232"/>
  <c r="AJ38" i="232"/>
  <c r="AI38" i="232"/>
  <c r="AH38" i="232"/>
  <c r="AG38" i="232"/>
  <c r="AF38" i="232"/>
  <c r="AE38" i="232"/>
  <c r="AD38" i="232"/>
  <c r="AC38" i="232"/>
  <c r="AB38" i="232"/>
  <c r="AA38" i="232"/>
  <c r="Z38" i="232"/>
  <c r="Y38" i="232"/>
  <c r="X38" i="232"/>
  <c r="W38" i="232"/>
  <c r="V38" i="232"/>
  <c r="U38" i="232"/>
  <c r="T38" i="232"/>
  <c r="S38" i="232"/>
  <c r="R38" i="232"/>
  <c r="Q38" i="232"/>
  <c r="P38" i="232"/>
  <c r="O38" i="232"/>
  <c r="N38" i="232"/>
  <c r="M38" i="232"/>
  <c r="L38" i="232"/>
  <c r="K38" i="232"/>
  <c r="F38" i="232"/>
  <c r="AJ37" i="232"/>
  <c r="AI37" i="232"/>
  <c r="AH37" i="232"/>
  <c r="AG37" i="232"/>
  <c r="AF37" i="232"/>
  <c r="AE37" i="232"/>
  <c r="AD37" i="232"/>
  <c r="AC37" i="232"/>
  <c r="AB37" i="232"/>
  <c r="AA37" i="232"/>
  <c r="Z37" i="232"/>
  <c r="Y37" i="232"/>
  <c r="X37" i="232"/>
  <c r="W37" i="232"/>
  <c r="V37" i="232"/>
  <c r="U37" i="232"/>
  <c r="T37" i="232"/>
  <c r="S37" i="232"/>
  <c r="R37" i="232"/>
  <c r="Q37" i="232"/>
  <c r="P37" i="232"/>
  <c r="O37" i="232"/>
  <c r="N37" i="232"/>
  <c r="M37" i="232"/>
  <c r="L37" i="232"/>
  <c r="K37" i="232"/>
  <c r="F37" i="232"/>
  <c r="AJ36" i="232"/>
  <c r="AI36" i="232"/>
  <c r="AH36" i="232"/>
  <c r="AG36" i="232"/>
  <c r="AF36" i="232"/>
  <c r="AE36" i="232"/>
  <c r="AD36" i="232"/>
  <c r="AC36" i="232"/>
  <c r="AB36" i="232"/>
  <c r="AA36" i="232"/>
  <c r="Z36" i="232"/>
  <c r="Y36" i="232"/>
  <c r="X36" i="232"/>
  <c r="W36" i="232"/>
  <c r="V36" i="232"/>
  <c r="U36" i="232"/>
  <c r="T36" i="232"/>
  <c r="S36" i="232"/>
  <c r="R36" i="232"/>
  <c r="Q36" i="232"/>
  <c r="P36" i="232"/>
  <c r="O36" i="232"/>
  <c r="N36" i="232"/>
  <c r="M36" i="232"/>
  <c r="L36" i="232"/>
  <c r="K36" i="232"/>
  <c r="F36" i="232"/>
  <c r="AJ35" i="232"/>
  <c r="AI35" i="232"/>
  <c r="AH35" i="232"/>
  <c r="AG35" i="232"/>
  <c r="AF35" i="232"/>
  <c r="AE35" i="232"/>
  <c r="AD35" i="232"/>
  <c r="AC35" i="232"/>
  <c r="AB35" i="232"/>
  <c r="AA35" i="232"/>
  <c r="Z35" i="232"/>
  <c r="Y35" i="232"/>
  <c r="X35" i="232"/>
  <c r="W35" i="232"/>
  <c r="V35" i="232"/>
  <c r="U35" i="232"/>
  <c r="T35" i="232"/>
  <c r="S35" i="232"/>
  <c r="R35" i="232"/>
  <c r="Q35" i="232"/>
  <c r="P35" i="232"/>
  <c r="O35" i="232"/>
  <c r="N35" i="232"/>
  <c r="M35" i="232"/>
  <c r="L35" i="232"/>
  <c r="K35" i="232"/>
  <c r="F35" i="232"/>
  <c r="AJ34" i="232"/>
  <c r="AI34" i="232"/>
  <c r="AH34" i="232"/>
  <c r="AG34" i="232"/>
  <c r="AF34" i="232"/>
  <c r="AE34" i="232"/>
  <c r="AD34" i="232"/>
  <c r="AC34" i="232"/>
  <c r="AB34" i="232"/>
  <c r="AA34" i="232"/>
  <c r="Z34" i="232"/>
  <c r="Y34" i="232"/>
  <c r="X34" i="232"/>
  <c r="W34" i="232"/>
  <c r="V34" i="232"/>
  <c r="U34" i="232"/>
  <c r="T34" i="232"/>
  <c r="S34" i="232"/>
  <c r="R34" i="232"/>
  <c r="Q34" i="232"/>
  <c r="P34" i="232"/>
  <c r="O34" i="232"/>
  <c r="N34" i="232"/>
  <c r="M34" i="232"/>
  <c r="L34" i="232"/>
  <c r="K34" i="232"/>
  <c r="F34" i="232"/>
  <c r="AJ33" i="232"/>
  <c r="AI33" i="232"/>
  <c r="AH33" i="232"/>
  <c r="AG33" i="232"/>
  <c r="AF33" i="232"/>
  <c r="AE33" i="232"/>
  <c r="AD33" i="232"/>
  <c r="AC33" i="232"/>
  <c r="AB33" i="232"/>
  <c r="AA33" i="232"/>
  <c r="Z33" i="232"/>
  <c r="Y33" i="232"/>
  <c r="X33" i="232"/>
  <c r="W33" i="232"/>
  <c r="V33" i="232"/>
  <c r="U33" i="232"/>
  <c r="T33" i="232"/>
  <c r="S33" i="232"/>
  <c r="R33" i="232"/>
  <c r="Q33" i="232"/>
  <c r="P33" i="232"/>
  <c r="O33" i="232"/>
  <c r="N33" i="232"/>
  <c r="M33" i="232"/>
  <c r="L33" i="232"/>
  <c r="K33" i="232"/>
  <c r="F33" i="232"/>
  <c r="AJ32" i="232"/>
  <c r="AI32" i="232"/>
  <c r="AH32" i="232"/>
  <c r="AG32" i="232"/>
  <c r="AF32" i="232"/>
  <c r="AE32" i="232"/>
  <c r="AD32" i="232"/>
  <c r="AC32" i="232"/>
  <c r="AB32" i="232"/>
  <c r="AA32" i="232"/>
  <c r="Z32" i="232"/>
  <c r="Y32" i="232"/>
  <c r="X32" i="232"/>
  <c r="W32" i="232"/>
  <c r="V32" i="232"/>
  <c r="U32" i="232"/>
  <c r="T32" i="232"/>
  <c r="S32" i="232"/>
  <c r="R32" i="232"/>
  <c r="Q32" i="232"/>
  <c r="P32" i="232"/>
  <c r="O32" i="232"/>
  <c r="N32" i="232"/>
  <c r="M32" i="232"/>
  <c r="L32" i="232"/>
  <c r="K32" i="232"/>
  <c r="F32" i="232"/>
  <c r="AJ31" i="232"/>
  <c r="AI31" i="232"/>
  <c r="AH31" i="232"/>
  <c r="AG31" i="232"/>
  <c r="AF31" i="232"/>
  <c r="AE31" i="232"/>
  <c r="AD31" i="232"/>
  <c r="AC31" i="232"/>
  <c r="AB31" i="232"/>
  <c r="AA31" i="232"/>
  <c r="Z31" i="232"/>
  <c r="Y31" i="232"/>
  <c r="X31" i="232"/>
  <c r="W31" i="232"/>
  <c r="V31" i="232"/>
  <c r="U31" i="232"/>
  <c r="T31" i="232"/>
  <c r="S31" i="232"/>
  <c r="R31" i="232"/>
  <c r="Q31" i="232"/>
  <c r="P31" i="232"/>
  <c r="O31" i="232"/>
  <c r="N31" i="232"/>
  <c r="M31" i="232"/>
  <c r="L31" i="232"/>
  <c r="K31" i="232"/>
  <c r="F31" i="232"/>
  <c r="AJ30" i="232"/>
  <c r="AI30" i="232"/>
  <c r="AH30" i="232"/>
  <c r="AG30" i="232"/>
  <c r="AF30" i="232"/>
  <c r="AE30" i="232"/>
  <c r="AD30" i="232"/>
  <c r="AC30" i="232"/>
  <c r="AB30" i="232"/>
  <c r="AA30" i="232"/>
  <c r="Z30" i="232"/>
  <c r="Y30" i="232"/>
  <c r="X30" i="232"/>
  <c r="W30" i="232"/>
  <c r="V30" i="232"/>
  <c r="U30" i="232"/>
  <c r="T30" i="232"/>
  <c r="S30" i="232"/>
  <c r="R30" i="232"/>
  <c r="Q30" i="232"/>
  <c r="P30" i="232"/>
  <c r="O30" i="232"/>
  <c r="N30" i="232"/>
  <c r="M30" i="232"/>
  <c r="L30" i="232"/>
  <c r="K30" i="232"/>
  <c r="F30" i="232"/>
  <c r="AJ29" i="232"/>
  <c r="AI29" i="232"/>
  <c r="AH29" i="232"/>
  <c r="AG29" i="232"/>
  <c r="AF29" i="232"/>
  <c r="AE29" i="232"/>
  <c r="AD29" i="232"/>
  <c r="AC29" i="232"/>
  <c r="AB29" i="232"/>
  <c r="AA29" i="232"/>
  <c r="Z29" i="232"/>
  <c r="Y29" i="232"/>
  <c r="X29" i="232"/>
  <c r="W29" i="232"/>
  <c r="V29" i="232"/>
  <c r="U29" i="232"/>
  <c r="T29" i="232"/>
  <c r="S29" i="232"/>
  <c r="R29" i="232"/>
  <c r="Q29" i="232"/>
  <c r="P29" i="232"/>
  <c r="O29" i="232"/>
  <c r="N29" i="232"/>
  <c r="M29" i="232"/>
  <c r="L29" i="232"/>
  <c r="K29" i="232"/>
  <c r="F29" i="232"/>
  <c r="AJ28" i="232"/>
  <c r="AI28" i="232"/>
  <c r="AH28" i="232"/>
  <c r="AG28" i="232"/>
  <c r="AF28" i="232"/>
  <c r="AE28" i="232"/>
  <c r="AD28" i="232"/>
  <c r="AC28" i="232"/>
  <c r="AB28" i="232"/>
  <c r="AA28" i="232"/>
  <c r="Z28" i="232"/>
  <c r="Y28" i="232"/>
  <c r="X28" i="232"/>
  <c r="W28" i="232"/>
  <c r="V28" i="232"/>
  <c r="U28" i="232"/>
  <c r="T28" i="232"/>
  <c r="S28" i="232"/>
  <c r="R28" i="232"/>
  <c r="Q28" i="232"/>
  <c r="P28" i="232"/>
  <c r="O28" i="232"/>
  <c r="N28" i="232"/>
  <c r="M28" i="232"/>
  <c r="L28" i="232"/>
  <c r="K28" i="232"/>
  <c r="F28" i="232"/>
  <c r="AJ27" i="232"/>
  <c r="AI27" i="232"/>
  <c r="AH27" i="232"/>
  <c r="AG27" i="232"/>
  <c r="AF27" i="232"/>
  <c r="AE27" i="232"/>
  <c r="AD27" i="232"/>
  <c r="AC27" i="232"/>
  <c r="AB27" i="232"/>
  <c r="AA27" i="232"/>
  <c r="Z27" i="232"/>
  <c r="Y27" i="232"/>
  <c r="X27" i="232"/>
  <c r="W27" i="232"/>
  <c r="V27" i="232"/>
  <c r="U27" i="232"/>
  <c r="T27" i="232"/>
  <c r="S27" i="232"/>
  <c r="R27" i="232"/>
  <c r="Q27" i="232"/>
  <c r="P27" i="232"/>
  <c r="O27" i="232"/>
  <c r="N27" i="232"/>
  <c r="M27" i="232"/>
  <c r="L27" i="232"/>
  <c r="K27" i="232"/>
  <c r="F27" i="232"/>
  <c r="AJ26" i="232"/>
  <c r="AI26" i="232"/>
  <c r="AH26" i="232"/>
  <c r="AG26" i="232"/>
  <c r="AF26" i="232"/>
  <c r="AE26" i="232"/>
  <c r="AD26" i="232"/>
  <c r="AC26" i="232"/>
  <c r="AB26" i="232"/>
  <c r="AA26" i="232"/>
  <c r="Z26" i="232"/>
  <c r="Y26" i="232"/>
  <c r="X26" i="232"/>
  <c r="W26" i="232"/>
  <c r="V26" i="232"/>
  <c r="U26" i="232"/>
  <c r="T26" i="232"/>
  <c r="S26" i="232"/>
  <c r="R26" i="232"/>
  <c r="Q26" i="232"/>
  <c r="P26" i="232"/>
  <c r="O26" i="232"/>
  <c r="N26" i="232"/>
  <c r="M26" i="232"/>
  <c r="L26" i="232"/>
  <c r="K26" i="232"/>
  <c r="F26" i="232"/>
  <c r="AJ25" i="232"/>
  <c r="AI25" i="232"/>
  <c r="AH25" i="232"/>
  <c r="AG25" i="232"/>
  <c r="AF25" i="232"/>
  <c r="AE25" i="232"/>
  <c r="AD25" i="232"/>
  <c r="AC25" i="232"/>
  <c r="AB25" i="232"/>
  <c r="AA25" i="232"/>
  <c r="Z25" i="232"/>
  <c r="Y25" i="232"/>
  <c r="X25" i="232"/>
  <c r="W25" i="232"/>
  <c r="V25" i="232"/>
  <c r="U25" i="232"/>
  <c r="T25" i="232"/>
  <c r="S25" i="232"/>
  <c r="R25" i="232"/>
  <c r="Q25" i="232"/>
  <c r="P25" i="232"/>
  <c r="O25" i="232"/>
  <c r="N25" i="232"/>
  <c r="M25" i="232"/>
  <c r="L25" i="232"/>
  <c r="K25" i="232"/>
  <c r="F25" i="232"/>
  <c r="AJ24" i="232"/>
  <c r="AI24" i="232"/>
  <c r="AH24" i="232"/>
  <c r="AG24" i="232"/>
  <c r="AF24" i="232"/>
  <c r="AE24" i="232"/>
  <c r="AD24" i="232"/>
  <c r="AC24" i="232"/>
  <c r="AB24" i="232"/>
  <c r="AA24" i="232"/>
  <c r="Z24" i="232"/>
  <c r="Y24" i="232"/>
  <c r="X24" i="232"/>
  <c r="W24" i="232"/>
  <c r="V24" i="232"/>
  <c r="U24" i="232"/>
  <c r="T24" i="232"/>
  <c r="S24" i="232"/>
  <c r="R24" i="232"/>
  <c r="Q24" i="232"/>
  <c r="P24" i="232"/>
  <c r="O24" i="232"/>
  <c r="N24" i="232"/>
  <c r="M24" i="232"/>
  <c r="L24" i="232"/>
  <c r="K24" i="232"/>
  <c r="F24" i="232"/>
  <c r="AJ23" i="232"/>
  <c r="AI23" i="232"/>
  <c r="AH23" i="232"/>
  <c r="AG23" i="232"/>
  <c r="AF23" i="232"/>
  <c r="AE23" i="232"/>
  <c r="AD23" i="232"/>
  <c r="AC23" i="232"/>
  <c r="AB23" i="232"/>
  <c r="AA23" i="232"/>
  <c r="Z23" i="232"/>
  <c r="Y23" i="232"/>
  <c r="X23" i="232"/>
  <c r="W23" i="232"/>
  <c r="V23" i="232"/>
  <c r="U23" i="232"/>
  <c r="T23" i="232"/>
  <c r="S23" i="232"/>
  <c r="R23" i="232"/>
  <c r="Q23" i="232"/>
  <c r="P23" i="232"/>
  <c r="O23" i="232"/>
  <c r="N23" i="232"/>
  <c r="M23" i="232"/>
  <c r="L23" i="232"/>
  <c r="K23" i="232"/>
  <c r="F23" i="232"/>
  <c r="AJ22" i="232"/>
  <c r="AI22" i="232"/>
  <c r="AH22" i="232"/>
  <c r="AG22" i="232"/>
  <c r="AF22" i="232"/>
  <c r="AE22" i="232"/>
  <c r="AD22" i="232"/>
  <c r="AC22" i="232"/>
  <c r="AB22" i="232"/>
  <c r="AA22" i="232"/>
  <c r="Z22" i="232"/>
  <c r="Y22" i="232"/>
  <c r="X22" i="232"/>
  <c r="W22" i="232"/>
  <c r="V22" i="232"/>
  <c r="U22" i="232"/>
  <c r="T22" i="232"/>
  <c r="S22" i="232"/>
  <c r="R22" i="232"/>
  <c r="Q22" i="232"/>
  <c r="P22" i="232"/>
  <c r="O22" i="232"/>
  <c r="N22" i="232"/>
  <c r="M22" i="232"/>
  <c r="L22" i="232"/>
  <c r="K22" i="232"/>
  <c r="F22" i="232"/>
  <c r="AJ21" i="232"/>
  <c r="AI21" i="232"/>
  <c r="AH21" i="232"/>
  <c r="AG21" i="232"/>
  <c r="AF21" i="232"/>
  <c r="AE21" i="232"/>
  <c r="AD21" i="232"/>
  <c r="AC21" i="232"/>
  <c r="AB21" i="232"/>
  <c r="AA21" i="232"/>
  <c r="Z21" i="232"/>
  <c r="Y21" i="232"/>
  <c r="X21" i="232"/>
  <c r="W21" i="232"/>
  <c r="V21" i="232"/>
  <c r="U21" i="232"/>
  <c r="T21" i="232"/>
  <c r="S21" i="232"/>
  <c r="R21" i="232"/>
  <c r="Q21" i="232"/>
  <c r="P21" i="232"/>
  <c r="O21" i="232"/>
  <c r="N21" i="232"/>
  <c r="M21" i="232"/>
  <c r="L21" i="232"/>
  <c r="K21" i="232"/>
  <c r="F21" i="232"/>
  <c r="AJ20" i="232"/>
  <c r="AI20" i="232"/>
  <c r="AH20" i="232"/>
  <c r="AG20" i="232"/>
  <c r="AF20" i="232"/>
  <c r="AE20" i="232"/>
  <c r="AD20" i="232"/>
  <c r="AC20" i="232"/>
  <c r="AB20" i="232"/>
  <c r="AA20" i="232"/>
  <c r="Z20" i="232"/>
  <c r="Y20" i="232"/>
  <c r="X20" i="232"/>
  <c r="W20" i="232"/>
  <c r="V20" i="232"/>
  <c r="U20" i="232"/>
  <c r="T20" i="232"/>
  <c r="S20" i="232"/>
  <c r="R20" i="232"/>
  <c r="Q20" i="232"/>
  <c r="P20" i="232"/>
  <c r="O20" i="232"/>
  <c r="N20" i="232"/>
  <c r="M20" i="232"/>
  <c r="L20" i="232"/>
  <c r="K20" i="232"/>
  <c r="F20" i="232"/>
  <c r="AJ19" i="232"/>
  <c r="AI19" i="232"/>
  <c r="AH19" i="232"/>
  <c r="AG19" i="232"/>
  <c r="AF19" i="232"/>
  <c r="AE19" i="232"/>
  <c r="AD19" i="232"/>
  <c r="AC19" i="232"/>
  <c r="AB19" i="232"/>
  <c r="AA19" i="232"/>
  <c r="Z19" i="232"/>
  <c r="Y19" i="232"/>
  <c r="X19" i="232"/>
  <c r="W19" i="232"/>
  <c r="V19" i="232"/>
  <c r="U19" i="232"/>
  <c r="T19" i="232"/>
  <c r="S19" i="232"/>
  <c r="R19" i="232"/>
  <c r="Q19" i="232"/>
  <c r="P19" i="232"/>
  <c r="O19" i="232"/>
  <c r="N19" i="232"/>
  <c r="M19" i="232"/>
  <c r="L19" i="232"/>
  <c r="K19" i="232"/>
  <c r="F19" i="232"/>
  <c r="AJ18" i="232"/>
  <c r="AI18" i="232"/>
  <c r="AH18" i="232"/>
  <c r="AG18" i="232"/>
  <c r="AF18" i="232"/>
  <c r="AE18" i="232"/>
  <c r="AD18" i="232"/>
  <c r="AC18" i="232"/>
  <c r="AB18" i="232"/>
  <c r="AA18" i="232"/>
  <c r="Z18" i="232"/>
  <c r="Y18" i="232"/>
  <c r="X18" i="232"/>
  <c r="W18" i="232"/>
  <c r="V18" i="232"/>
  <c r="U18" i="232"/>
  <c r="T18" i="232"/>
  <c r="S18" i="232"/>
  <c r="R18" i="232"/>
  <c r="Q18" i="232"/>
  <c r="P18" i="232"/>
  <c r="O18" i="232"/>
  <c r="N18" i="232"/>
  <c r="M18" i="232"/>
  <c r="L18" i="232"/>
  <c r="K18" i="232"/>
  <c r="F18" i="232"/>
  <c r="AJ17" i="232"/>
  <c r="AI17" i="232"/>
  <c r="AH17" i="232"/>
  <c r="AG17" i="232"/>
  <c r="AF17" i="232"/>
  <c r="AE17" i="232"/>
  <c r="AD17" i="232"/>
  <c r="AC17" i="232"/>
  <c r="AB17" i="232"/>
  <c r="AA17" i="232"/>
  <c r="Z17" i="232"/>
  <c r="Y17" i="232"/>
  <c r="X17" i="232"/>
  <c r="W17" i="232"/>
  <c r="V17" i="232"/>
  <c r="T17" i="232"/>
  <c r="S17" i="232"/>
  <c r="U17" i="232" s="1"/>
  <c r="R17" i="232"/>
  <c r="Q17" i="232"/>
  <c r="P17" i="232"/>
  <c r="O17" i="232"/>
  <c r="N17" i="232"/>
  <c r="M17" i="232"/>
  <c r="L17" i="232"/>
  <c r="K17" i="232"/>
  <c r="F17" i="232"/>
  <c r="AJ16" i="232"/>
  <c r="AI16" i="232"/>
  <c r="AH16" i="232"/>
  <c r="AG16" i="232"/>
  <c r="AE16" i="232"/>
  <c r="AD16" i="232"/>
  <c r="AC16" i="232"/>
  <c r="AF16" i="232" s="1"/>
  <c r="AB16" i="232"/>
  <c r="AA16" i="232"/>
  <c r="Y16" i="232"/>
  <c r="X16" i="232"/>
  <c r="Z16" i="232" s="1"/>
  <c r="W16" i="232"/>
  <c r="V16" i="232"/>
  <c r="U16" i="232"/>
  <c r="T16" i="232"/>
  <c r="S16" i="232"/>
  <c r="R16" i="232"/>
  <c r="Q16" i="232"/>
  <c r="O16" i="232"/>
  <c r="N16" i="232"/>
  <c r="M16" i="232"/>
  <c r="P16" i="232" s="1"/>
  <c r="F16" i="232" s="1"/>
  <c r="L16" i="232"/>
  <c r="K16" i="232"/>
  <c r="AI15" i="232"/>
  <c r="AH15" i="232"/>
  <c r="AJ15" i="232" s="1"/>
  <c r="AG15" i="232"/>
  <c r="AF15" i="232"/>
  <c r="AE15" i="232"/>
  <c r="AD15" i="232"/>
  <c r="AC15" i="232"/>
  <c r="AB15" i="232"/>
  <c r="AA15" i="232"/>
  <c r="Z15" i="232"/>
  <c r="Y15" i="232"/>
  <c r="X15" i="232"/>
  <c r="W15" i="232"/>
  <c r="V15" i="232"/>
  <c r="T15" i="232"/>
  <c r="S15" i="232"/>
  <c r="U15" i="232" s="1"/>
  <c r="R15" i="232"/>
  <c r="Q15" i="232"/>
  <c r="P15" i="232"/>
  <c r="O15" i="232"/>
  <c r="N15" i="232"/>
  <c r="M15" i="232"/>
  <c r="L15" i="232"/>
  <c r="K15" i="232"/>
  <c r="F15" i="232"/>
  <c r="AI14" i="232"/>
  <c r="AH14" i="232"/>
  <c r="AJ14" i="232" s="1"/>
  <c r="AG14" i="232"/>
  <c r="AE14" i="232"/>
  <c r="AD14" i="232"/>
  <c r="AC14" i="232"/>
  <c r="AB14" i="232"/>
  <c r="AF14" i="232" s="1"/>
  <c r="AA14" i="232"/>
  <c r="Y14" i="232"/>
  <c r="X14" i="232"/>
  <c r="W14" i="232"/>
  <c r="Z14" i="232" s="1"/>
  <c r="V14" i="232"/>
  <c r="T14" i="232"/>
  <c r="S14" i="232"/>
  <c r="R14" i="232"/>
  <c r="U14" i="232" s="1"/>
  <c r="Q14" i="232"/>
  <c r="O14" i="232"/>
  <c r="N14" i="232"/>
  <c r="M14" i="232"/>
  <c r="L14" i="232"/>
  <c r="P14" i="232" s="1"/>
  <c r="F14" i="232" s="1"/>
  <c r="K14" i="232"/>
  <c r="AI13" i="232"/>
  <c r="AH13" i="232"/>
  <c r="AJ13" i="232" s="1"/>
  <c r="AG13" i="232"/>
  <c r="AE13" i="232"/>
  <c r="AD13" i="232"/>
  <c r="AC13" i="232"/>
  <c r="AF13" i="232" s="1"/>
  <c r="AB13" i="232"/>
  <c r="AA13" i="232"/>
  <c r="Y13" i="232"/>
  <c r="X13" i="232"/>
  <c r="W13" i="232"/>
  <c r="V13" i="232"/>
  <c r="T13" i="232"/>
  <c r="S13" i="232"/>
  <c r="U13" i="232" s="1"/>
  <c r="R13" i="232"/>
  <c r="Q13" i="232"/>
  <c r="O13" i="232"/>
  <c r="N13" i="232"/>
  <c r="M13" i="232"/>
  <c r="P13" i="232" s="1"/>
  <c r="F13" i="232" s="1"/>
  <c r="L13" i="232"/>
  <c r="K13" i="232"/>
  <c r="AI12" i="232"/>
  <c r="AH12" i="232"/>
  <c r="AJ12" i="232" s="1"/>
  <c r="AG12" i="232"/>
  <c r="AE12" i="232"/>
  <c r="AD12" i="232"/>
  <c r="AF12" i="232" s="1"/>
  <c r="AC12" i="232"/>
  <c r="AB12" i="232"/>
  <c r="AA12" i="232"/>
  <c r="Y12" i="232"/>
  <c r="X12" i="232"/>
  <c r="Z12" i="232" s="1"/>
  <c r="W12" i="232"/>
  <c r="V12" i="232"/>
  <c r="T12" i="232"/>
  <c r="S12" i="232"/>
  <c r="R12" i="232"/>
  <c r="Q12" i="232"/>
  <c r="O12" i="232"/>
  <c r="N12" i="232"/>
  <c r="P12" i="232" s="1"/>
  <c r="F12" i="232" s="1"/>
  <c r="M12" i="232"/>
  <c r="L12" i="232"/>
  <c r="K12" i="232"/>
  <c r="AI11" i="232"/>
  <c r="AH11" i="232"/>
  <c r="AJ11" i="232" s="1"/>
  <c r="AG11" i="232"/>
  <c r="AE11" i="232"/>
  <c r="AD11" i="232"/>
  <c r="AC11" i="232"/>
  <c r="AF11" i="232" s="1"/>
  <c r="AB11" i="232"/>
  <c r="AA11" i="232"/>
  <c r="Y11" i="232"/>
  <c r="X11" i="232"/>
  <c r="Z11" i="232" s="1"/>
  <c r="W11" i="232"/>
  <c r="V11" i="232"/>
  <c r="T11" i="232"/>
  <c r="S11" i="232"/>
  <c r="U11" i="232" s="1"/>
  <c r="R11" i="232"/>
  <c r="Q11" i="232"/>
  <c r="O11" i="232"/>
  <c r="N11" i="232"/>
  <c r="M11" i="232"/>
  <c r="P11" i="232" s="1"/>
  <c r="F11" i="232" s="1"/>
  <c r="L11" i="232"/>
  <c r="K11" i="232"/>
  <c r="AI10" i="232"/>
  <c r="AH10" i="232"/>
  <c r="AJ10" i="232" s="1"/>
  <c r="AG10" i="232"/>
  <c r="AE10" i="232"/>
  <c r="AD10" i="232"/>
  <c r="AC10" i="232"/>
  <c r="AB10" i="232"/>
  <c r="AA10" i="232"/>
  <c r="Y10" i="232"/>
  <c r="X10" i="232"/>
  <c r="Z10" i="232" s="1"/>
  <c r="W10" i="232"/>
  <c r="V10" i="232"/>
  <c r="T10" i="232"/>
  <c r="S10" i="232"/>
  <c r="R10" i="232"/>
  <c r="Q10" i="232"/>
  <c r="O10" i="232"/>
  <c r="N10" i="232"/>
  <c r="M10" i="232"/>
  <c r="P10" i="232" s="1"/>
  <c r="F10" i="232" s="1"/>
  <c r="L10" i="232"/>
  <c r="K10" i="232"/>
  <c r="AI9" i="232"/>
  <c r="AH9" i="232"/>
  <c r="AJ9" i="232" s="1"/>
  <c r="AG9" i="232"/>
  <c r="AE9" i="232"/>
  <c r="AD9" i="232"/>
  <c r="AC9" i="232"/>
  <c r="AB9" i="232"/>
  <c r="AA9" i="232"/>
  <c r="Y9" i="232"/>
  <c r="X9" i="232"/>
  <c r="Z9" i="232" s="1"/>
  <c r="W9" i="232"/>
  <c r="V9" i="232"/>
  <c r="T9" i="232"/>
  <c r="S9" i="232"/>
  <c r="R9" i="232"/>
  <c r="Q9" i="232"/>
  <c r="O9" i="232"/>
  <c r="N9" i="232"/>
  <c r="M9" i="232"/>
  <c r="L9" i="232"/>
  <c r="K9" i="232"/>
  <c r="AI8" i="232"/>
  <c r="AH8" i="232"/>
  <c r="AJ8" i="232" s="1"/>
  <c r="AG8" i="232"/>
  <c r="AE8" i="232"/>
  <c r="AD8" i="232"/>
  <c r="AC8" i="232"/>
  <c r="AB8" i="232"/>
  <c r="AA8" i="232"/>
  <c r="Y8" i="232"/>
  <c r="X8" i="232"/>
  <c r="W8" i="232"/>
  <c r="V8" i="232"/>
  <c r="T8" i="232"/>
  <c r="S8" i="232"/>
  <c r="R8" i="232"/>
  <c r="Q8" i="232"/>
  <c r="O8" i="232"/>
  <c r="N8" i="232"/>
  <c r="M8" i="232"/>
  <c r="L8" i="232"/>
  <c r="K8" i="232"/>
  <c r="AI7" i="232"/>
  <c r="AH7" i="232"/>
  <c r="AJ7" i="232" s="1"/>
  <c r="AG7" i="232"/>
  <c r="AE7" i="232"/>
  <c r="AD7" i="232"/>
  <c r="AC7" i="232"/>
  <c r="AF7" i="232" s="1"/>
  <c r="AB7" i="232"/>
  <c r="AA7" i="232"/>
  <c r="Y7" i="232"/>
  <c r="X7" i="232"/>
  <c r="Z7" i="232" s="1"/>
  <c r="W7" i="232"/>
  <c r="V7" i="232"/>
  <c r="T7" i="232"/>
  <c r="S7" i="232"/>
  <c r="U7" i="232" s="1"/>
  <c r="R7" i="232"/>
  <c r="Q7" i="232"/>
  <c r="O7" i="232"/>
  <c r="N7" i="232"/>
  <c r="M7" i="232"/>
  <c r="P7" i="232" s="1"/>
  <c r="F7" i="232" s="1"/>
  <c r="L7" i="232"/>
  <c r="K7" i="232"/>
  <c r="AI6" i="232"/>
  <c r="AH6" i="232"/>
  <c r="AJ6" i="232" s="1"/>
  <c r="AG6" i="232"/>
  <c r="AE6" i="232"/>
  <c r="AD6" i="232"/>
  <c r="AC6" i="232"/>
  <c r="AB6" i="232"/>
  <c r="AA6" i="232"/>
  <c r="Y6" i="232"/>
  <c r="X6" i="232"/>
  <c r="Z6" i="232" s="1"/>
  <c r="W6" i="232"/>
  <c r="V6" i="232"/>
  <c r="T6" i="232"/>
  <c r="S6" i="232"/>
  <c r="U6" i="232" s="1"/>
  <c r="R6" i="232"/>
  <c r="Q6" i="232"/>
  <c r="O6" i="232"/>
  <c r="N6" i="232"/>
  <c r="M6" i="232"/>
  <c r="L6" i="232"/>
  <c r="K6" i="232"/>
  <c r="AI5" i="232"/>
  <c r="AH5" i="232"/>
  <c r="AJ5" i="232" s="1"/>
  <c r="AG5" i="232"/>
  <c r="AE5" i="232"/>
  <c r="AD5" i="232"/>
  <c r="AC5" i="232"/>
  <c r="AB5" i="232"/>
  <c r="AA5" i="232"/>
  <c r="Y5" i="232"/>
  <c r="X5" i="232"/>
  <c r="W5" i="232"/>
  <c r="V5" i="232"/>
  <c r="T5" i="232"/>
  <c r="S5" i="232"/>
  <c r="R5" i="232"/>
  <c r="Q5" i="232"/>
  <c r="O5" i="232"/>
  <c r="N5" i="232"/>
  <c r="M5" i="232"/>
  <c r="L5" i="232"/>
  <c r="K5" i="232"/>
  <c r="AI4" i="232"/>
  <c r="AH4" i="232"/>
  <c r="AJ4" i="232" s="1"/>
  <c r="AG4" i="232"/>
  <c r="AE4" i="232"/>
  <c r="AD4" i="232"/>
  <c r="AF4" i="232" s="1"/>
  <c r="AC4" i="232"/>
  <c r="AB4" i="232"/>
  <c r="AA4" i="232"/>
  <c r="Y4" i="232"/>
  <c r="X4" i="232"/>
  <c r="Z4" i="232" s="1"/>
  <c r="W4" i="232"/>
  <c r="V4" i="232"/>
  <c r="T4" i="232"/>
  <c r="S4" i="232"/>
  <c r="R4" i="232"/>
  <c r="Q4" i="232"/>
  <c r="O4" i="232"/>
  <c r="N4" i="232"/>
  <c r="P4" i="232" s="1"/>
  <c r="F4" i="232" s="1"/>
  <c r="M4" i="232"/>
  <c r="L4" i="232"/>
  <c r="K4" i="232"/>
  <c r="F28" i="283"/>
  <c r="F11" i="283"/>
  <c r="F71" i="283"/>
  <c r="F69" i="283"/>
  <c r="F60" i="283"/>
  <c r="F36" i="283"/>
  <c r="E12" i="249"/>
  <c r="F28" i="249"/>
  <c r="D10" i="258"/>
  <c r="E76" i="306"/>
  <c r="E78" i="289"/>
  <c r="D62" i="249"/>
  <c r="E71" i="249"/>
  <c r="F36" i="249"/>
  <c r="E76" i="303"/>
  <c r="E60" i="283"/>
  <c r="F77" i="289"/>
  <c r="E36" i="249"/>
  <c r="D75" i="283"/>
  <c r="E49" i="241"/>
  <c r="E35" i="241"/>
  <c r="D13" i="283"/>
  <c r="D71" i="283"/>
  <c r="D11" i="249"/>
  <c r="E12" i="253"/>
  <c r="E71" i="283"/>
  <c r="E77" i="303"/>
  <c r="D76" i="306"/>
  <c r="D10" i="241"/>
  <c r="D36" i="249"/>
  <c r="E11" i="258"/>
  <c r="E43" i="241"/>
  <c r="D20" i="258"/>
  <c r="E11" i="249"/>
  <c r="E69" i="283"/>
  <c r="D77" i="306"/>
  <c r="F60" i="249"/>
  <c r="E60" i="253"/>
  <c r="I78" i="253"/>
  <c r="E12" i="258"/>
  <c r="E28" i="258"/>
  <c r="F11" i="253"/>
  <c r="D69" i="283"/>
  <c r="E70" i="249"/>
  <c r="E21" i="253"/>
  <c r="E75" i="249"/>
  <c r="E43" i="283"/>
  <c r="E41" i="241"/>
  <c r="D28" i="283"/>
  <c r="E71" i="253"/>
  <c r="D19" i="258"/>
  <c r="E76" i="289"/>
  <c r="E28" i="253"/>
  <c r="F11" i="249"/>
  <c r="E71" i="258"/>
  <c r="E61" i="249"/>
  <c r="E78" i="303"/>
  <c r="E28" i="283"/>
  <c r="D78" i="289"/>
  <c r="E43" i="253"/>
  <c r="E11" i="253"/>
  <c r="F12" i="258"/>
  <c r="E69" i="253"/>
  <c r="F60" i="253"/>
  <c r="D27" i="241"/>
  <c r="D20" i="241"/>
  <c r="F69" i="253"/>
  <c r="E10" i="241"/>
  <c r="D19" i="241"/>
  <c r="F71" i="253"/>
  <c r="E36" i="258"/>
  <c r="D12" i="283"/>
  <c r="E28" i="241"/>
  <c r="D27" i="258"/>
  <c r="D69" i="258"/>
  <c r="E36" i="241"/>
  <c r="D49" i="258"/>
  <c r="D36" i="258"/>
  <c r="E20" i="241"/>
  <c r="E68" i="241"/>
  <c r="F70" i="258"/>
  <c r="D61" i="283"/>
  <c r="F36" i="253"/>
  <c r="E50" i="283"/>
  <c r="E76" i="249"/>
  <c r="F71" i="258"/>
  <c r="D35" i="258"/>
  <c r="F70" i="253"/>
  <c r="E36" i="253"/>
  <c r="E11" i="283"/>
  <c r="E69" i="258"/>
  <c r="D12" i="249"/>
  <c r="E63" i="306"/>
  <c r="D69" i="249"/>
  <c r="F76" i="289"/>
  <c r="E12" i="283"/>
  <c r="F28" i="258"/>
  <c r="F12" i="249"/>
  <c r="E77" i="289"/>
  <c r="F28" i="253"/>
  <c r="E70" i="253"/>
  <c r="F60" i="258"/>
  <c r="D75" i="249"/>
  <c r="D42" i="258"/>
  <c r="F11" i="258"/>
  <c r="D68" i="258"/>
  <c r="E13" i="283"/>
  <c r="E70" i="283"/>
  <c r="D28" i="249"/>
  <c r="E28" i="249"/>
  <c r="D62" i="283"/>
  <c r="F12" i="253"/>
  <c r="E77" i="306"/>
  <c r="D61" i="249"/>
  <c r="D36" i="283"/>
  <c r="E21" i="241"/>
  <c r="D70" i="283"/>
  <c r="E70" i="258"/>
  <c r="D43" i="258"/>
  <c r="E26" i="241"/>
  <c r="D78" i="306"/>
  <c r="E19" i="241"/>
  <c r="E60" i="258"/>
  <c r="F50" i="258"/>
  <c r="F69" i="258"/>
  <c r="F69" i="249"/>
  <c r="F50" i="249"/>
  <c r="D70" i="249"/>
  <c r="E78" i="306"/>
  <c r="D62" i="262" l="1"/>
  <c r="E50" i="261"/>
  <c r="C50" i="261" s="1"/>
  <c r="G50" i="261" s="1"/>
  <c r="C62" i="291"/>
  <c r="G50" i="291"/>
  <c r="E69" i="291"/>
  <c r="D69" i="239"/>
  <c r="D67" i="239"/>
  <c r="Z23" i="234"/>
  <c r="D62" i="235"/>
  <c r="G70" i="287"/>
  <c r="C78" i="289"/>
  <c r="E57" i="262"/>
  <c r="E62" i="262" s="1"/>
  <c r="E57" i="268"/>
  <c r="E62" i="268" s="1"/>
  <c r="D62" i="252"/>
  <c r="D68" i="242"/>
  <c r="C49" i="258"/>
  <c r="C35" i="258"/>
  <c r="K35" i="258" s="1"/>
  <c r="G56" i="242"/>
  <c r="C27" i="258"/>
  <c r="C10" i="258"/>
  <c r="C54" i="258" s="1"/>
  <c r="C66" i="242"/>
  <c r="G66" i="242" s="1"/>
  <c r="E50" i="272"/>
  <c r="C50" i="272" s="1"/>
  <c r="D62" i="272"/>
  <c r="E50" i="248"/>
  <c r="C50" i="248" s="1"/>
  <c r="G51" i="261"/>
  <c r="G70" i="261"/>
  <c r="C62" i="277"/>
  <c r="E57" i="277"/>
  <c r="E62" i="277" s="1"/>
  <c r="C69" i="277"/>
  <c r="G69" i="277" s="1"/>
  <c r="G50" i="277"/>
  <c r="C55" i="306"/>
  <c r="C63" i="306"/>
  <c r="K63" i="306" s="1"/>
  <c r="G69" i="305"/>
  <c r="G70" i="305"/>
  <c r="C76" i="306"/>
  <c r="C78" i="306"/>
  <c r="C77" i="306"/>
  <c r="G70" i="304"/>
  <c r="K64" i="306"/>
  <c r="C78" i="303"/>
  <c r="G70" i="302"/>
  <c r="K64" i="303"/>
  <c r="C77" i="303"/>
  <c r="C76" i="303"/>
  <c r="E69" i="299"/>
  <c r="D54" i="249"/>
  <c r="D69" i="243"/>
  <c r="G70" i="288"/>
  <c r="C77" i="289"/>
  <c r="C76" i="289"/>
  <c r="K64" i="289"/>
  <c r="AF20" i="236"/>
  <c r="Z15" i="236"/>
  <c r="Z9" i="236"/>
  <c r="AJ9" i="236"/>
  <c r="F9" i="236" s="1"/>
  <c r="Z8" i="236"/>
  <c r="P7" i="236"/>
  <c r="Z5" i="236"/>
  <c r="P22" i="236"/>
  <c r="Z22" i="236"/>
  <c r="Z20" i="236"/>
  <c r="AJ16" i="236"/>
  <c r="F16" i="236" s="1"/>
  <c r="AJ14" i="236"/>
  <c r="F14" i="236" s="1"/>
  <c r="Z12" i="236"/>
  <c r="P11" i="236"/>
  <c r="Z10" i="236"/>
  <c r="U9" i="236"/>
  <c r="AJ8" i="236"/>
  <c r="F8" i="236" s="1"/>
  <c r="U8" i="236"/>
  <c r="AF8" i="236"/>
  <c r="P8" i="236"/>
  <c r="Z7" i="236"/>
  <c r="Z6" i="236"/>
  <c r="AJ5" i="236"/>
  <c r="F5" i="236" s="1"/>
  <c r="U5" i="236"/>
  <c r="AF5" i="236"/>
  <c r="P5" i="236"/>
  <c r="AF4" i="236"/>
  <c r="P4" i="236"/>
  <c r="Z4" i="236"/>
  <c r="E50" i="240"/>
  <c r="C50" i="240" s="1"/>
  <c r="P23" i="234"/>
  <c r="AF22" i="234"/>
  <c r="U21" i="234"/>
  <c r="P20" i="234"/>
  <c r="U19" i="234"/>
  <c r="AF19" i="234"/>
  <c r="P17" i="234"/>
  <c r="AJ15" i="234"/>
  <c r="P12" i="234"/>
  <c r="U11" i="234"/>
  <c r="AF11" i="234"/>
  <c r="AF4" i="234"/>
  <c r="P4" i="234"/>
  <c r="Z4" i="234"/>
  <c r="F4" i="234" s="1"/>
  <c r="AJ4" i="234"/>
  <c r="P22" i="234"/>
  <c r="AJ22" i="234"/>
  <c r="F22" i="234" s="1"/>
  <c r="U23" i="234"/>
  <c r="AF23" i="234"/>
  <c r="U22" i="234"/>
  <c r="AF21" i="234"/>
  <c r="P21" i="234"/>
  <c r="U20" i="234"/>
  <c r="AF20" i="234"/>
  <c r="Z20" i="234"/>
  <c r="Z19" i="234"/>
  <c r="AJ19" i="234"/>
  <c r="F19" i="234" s="1"/>
  <c r="Z17" i="234"/>
  <c r="F17" i="234" s="1"/>
  <c r="AJ17" i="234"/>
  <c r="Z15" i="234"/>
  <c r="F15" i="234" s="1"/>
  <c r="Z14" i="234"/>
  <c r="F14" i="234" s="1"/>
  <c r="U13" i="234"/>
  <c r="Z12" i="234"/>
  <c r="F12" i="234" s="1"/>
  <c r="AJ12" i="234"/>
  <c r="P11" i="234"/>
  <c r="U9" i="234"/>
  <c r="AF9" i="234"/>
  <c r="Z9" i="234"/>
  <c r="F9" i="234" s="1"/>
  <c r="P7" i="234"/>
  <c r="Z6" i="234"/>
  <c r="F6" i="234" s="1"/>
  <c r="Z5" i="234"/>
  <c r="F5" i="234" s="1"/>
  <c r="P5" i="234"/>
  <c r="F7" i="234"/>
  <c r="F10" i="234"/>
  <c r="G56" i="243"/>
  <c r="C66" i="243"/>
  <c r="C68" i="243" s="1"/>
  <c r="G68" i="243" s="1"/>
  <c r="AJ17" i="235"/>
  <c r="F17" i="235" s="1"/>
  <c r="P8" i="235"/>
  <c r="U17" i="235"/>
  <c r="AF17" i="235"/>
  <c r="P17" i="235"/>
  <c r="AJ16" i="235"/>
  <c r="F16" i="235" s="1"/>
  <c r="U16" i="235"/>
  <c r="Z7" i="235"/>
  <c r="AF4" i="235"/>
  <c r="AF10" i="232"/>
  <c r="U10" i="232"/>
  <c r="U8" i="232"/>
  <c r="U5" i="232"/>
  <c r="AF5" i="232"/>
  <c r="P9" i="232"/>
  <c r="F9" i="232" s="1"/>
  <c r="U9" i="232"/>
  <c r="AF9" i="232"/>
  <c r="P5" i="232"/>
  <c r="F5" i="232" s="1"/>
  <c r="Z5" i="232"/>
  <c r="AF6" i="234"/>
  <c r="G48" i="252"/>
  <c r="D55" i="235"/>
  <c r="AF15" i="236"/>
  <c r="E50" i="245"/>
  <c r="D50" i="245"/>
  <c r="D57" i="245"/>
  <c r="G49" i="252"/>
  <c r="D62" i="250"/>
  <c r="C50" i="252"/>
  <c r="C62" i="252" s="1"/>
  <c r="C50" i="268"/>
  <c r="C62" i="268" s="1"/>
  <c r="E57" i="260"/>
  <c r="E62" i="260" s="1"/>
  <c r="C50" i="260"/>
  <c r="G50" i="260" s="1"/>
  <c r="G70" i="254"/>
  <c r="G57" i="252"/>
  <c r="P16" i="236"/>
  <c r="D62" i="268"/>
  <c r="D62" i="260"/>
  <c r="U8" i="234"/>
  <c r="E48" i="234"/>
  <c r="AF7" i="235"/>
  <c r="U20" i="236"/>
  <c r="D50" i="243"/>
  <c r="D57" i="243"/>
  <c r="C57" i="245"/>
  <c r="D62" i="251"/>
  <c r="P8" i="234"/>
  <c r="D67" i="244"/>
  <c r="G49" i="263"/>
  <c r="G51" i="263" s="1"/>
  <c r="C42" i="283"/>
  <c r="C49" i="243"/>
  <c r="G51" i="260"/>
  <c r="C54" i="249"/>
  <c r="K10" i="249"/>
  <c r="C68" i="283"/>
  <c r="C69" i="283" s="1"/>
  <c r="D54" i="283"/>
  <c r="C75" i="249"/>
  <c r="C20" i="283"/>
  <c r="E54" i="249"/>
  <c r="C75" i="283"/>
  <c r="E54" i="283"/>
  <c r="C41" i="283"/>
  <c r="C19" i="283"/>
  <c r="C43" i="283"/>
  <c r="D55" i="283" s="1"/>
  <c r="C60" i="249"/>
  <c r="K60" i="249" s="1"/>
  <c r="C11" i="249"/>
  <c r="K11" i="249" s="1"/>
  <c r="C27" i="241"/>
  <c r="C12" i="249"/>
  <c r="K12" i="249" s="1"/>
  <c r="C10" i="241"/>
  <c r="K10" i="241" s="1"/>
  <c r="C36" i="258"/>
  <c r="C36" i="249"/>
  <c r="K36" i="249" s="1"/>
  <c r="C26" i="241"/>
  <c r="C28" i="249"/>
  <c r="G67" i="246"/>
  <c r="G70" i="246" s="1"/>
  <c r="U4" i="232"/>
  <c r="Z16" i="235"/>
  <c r="Z26" i="236"/>
  <c r="D69" i="242"/>
  <c r="G49" i="246"/>
  <c r="G48" i="248"/>
  <c r="G49" i="251"/>
  <c r="G57" i="263"/>
  <c r="Z13" i="232"/>
  <c r="P25" i="236"/>
  <c r="G49" i="248"/>
  <c r="C50" i="263"/>
  <c r="G50" i="263" s="1"/>
  <c r="E66" i="262"/>
  <c r="G56" i="239"/>
  <c r="C57" i="239"/>
  <c r="G57" i="239" s="1"/>
  <c r="G68" i="248"/>
  <c r="C66" i="239"/>
  <c r="C67" i="239" s="1"/>
  <c r="AF6" i="236"/>
  <c r="Z18" i="236"/>
  <c r="E68" i="246"/>
  <c r="G48" i="250"/>
  <c r="C50" i="262"/>
  <c r="C62" i="262" s="1"/>
  <c r="G57" i="251"/>
  <c r="C48" i="239"/>
  <c r="C66" i="240"/>
  <c r="C68" i="240" s="1"/>
  <c r="G48" i="246"/>
  <c r="G51" i="246" s="1"/>
  <c r="G67" i="263"/>
  <c r="C50" i="250"/>
  <c r="C69" i="250" s="1"/>
  <c r="G48" i="262"/>
  <c r="G51" i="262" s="1"/>
  <c r="E67" i="248"/>
  <c r="P20" i="236"/>
  <c r="E57" i="246"/>
  <c r="E62" i="246" s="1"/>
  <c r="G67" i="248"/>
  <c r="G49" i="250"/>
  <c r="G68" i="263"/>
  <c r="E57" i="248"/>
  <c r="AF8" i="232"/>
  <c r="Z18" i="234"/>
  <c r="AF25" i="236"/>
  <c r="C48" i="244"/>
  <c r="G48" i="244" s="1"/>
  <c r="C50" i="246"/>
  <c r="C62" i="246" s="1"/>
  <c r="G48" i="251"/>
  <c r="C50" i="251"/>
  <c r="C69" i="251" s="1"/>
  <c r="C75" i="258"/>
  <c r="D68" i="240"/>
  <c r="G56" i="240"/>
  <c r="G57" i="240"/>
  <c r="E54" i="258"/>
  <c r="C41" i="249"/>
  <c r="D55" i="258"/>
  <c r="C41" i="258"/>
  <c r="C19" i="249"/>
  <c r="C42" i="249"/>
  <c r="C19" i="258"/>
  <c r="C42" i="258"/>
  <c r="C20" i="249"/>
  <c r="C43" i="249"/>
  <c r="C20" i="258"/>
  <c r="C43" i="258"/>
  <c r="C68" i="249"/>
  <c r="C70" i="249" s="1"/>
  <c r="C21" i="249"/>
  <c r="C68" i="258"/>
  <c r="C71" i="258" s="1"/>
  <c r="C21" i="258"/>
  <c r="C54" i="283"/>
  <c r="C11" i="283"/>
  <c r="K11" i="283" s="1"/>
  <c r="C60" i="283"/>
  <c r="K60" i="283" s="1"/>
  <c r="K10" i="283"/>
  <c r="C12" i="283"/>
  <c r="K12" i="283" s="1"/>
  <c r="C36" i="283"/>
  <c r="K36" i="283" s="1"/>
  <c r="C28" i="283"/>
  <c r="E67" i="277"/>
  <c r="G70" i="277"/>
  <c r="G51" i="277"/>
  <c r="G51" i="272"/>
  <c r="E68" i="272"/>
  <c r="E57" i="272"/>
  <c r="G57" i="272"/>
  <c r="G70" i="272"/>
  <c r="G51" i="268"/>
  <c r="G70" i="268"/>
  <c r="G57" i="268"/>
  <c r="C69" i="268"/>
  <c r="G69" i="268" s="1"/>
  <c r="E68" i="268"/>
  <c r="E62" i="263"/>
  <c r="C67" i="262"/>
  <c r="G66" i="262"/>
  <c r="C68" i="262"/>
  <c r="E67" i="261"/>
  <c r="C62" i="261"/>
  <c r="E57" i="261"/>
  <c r="E62" i="261" s="1"/>
  <c r="G57" i="261"/>
  <c r="G70" i="260"/>
  <c r="E68" i="260"/>
  <c r="G57" i="260"/>
  <c r="E67" i="254"/>
  <c r="G51" i="254"/>
  <c r="C69" i="254"/>
  <c r="G69" i="254" s="1"/>
  <c r="G50" i="254"/>
  <c r="E62" i="254"/>
  <c r="E57" i="252"/>
  <c r="E57" i="251"/>
  <c r="E57" i="250"/>
  <c r="G57" i="250"/>
  <c r="E68" i="263"/>
  <c r="E67" i="263"/>
  <c r="E66" i="251"/>
  <c r="C68" i="251"/>
  <c r="C67" i="251"/>
  <c r="G66" i="251"/>
  <c r="E66" i="250"/>
  <c r="C68" i="250"/>
  <c r="G66" i="250"/>
  <c r="C67" i="250"/>
  <c r="E66" i="252"/>
  <c r="C68" i="252"/>
  <c r="G66" i="252"/>
  <c r="C67" i="252"/>
  <c r="E68" i="248"/>
  <c r="G57" i="248"/>
  <c r="G57" i="246"/>
  <c r="C69" i="246"/>
  <c r="E66" i="245"/>
  <c r="E68" i="245" s="1"/>
  <c r="G47" i="245"/>
  <c r="D69" i="245"/>
  <c r="D68" i="245"/>
  <c r="C49" i="245"/>
  <c r="G49" i="245" s="1"/>
  <c r="C67" i="245"/>
  <c r="G67" i="245" s="1"/>
  <c r="C48" i="245"/>
  <c r="G48" i="245" s="1"/>
  <c r="C68" i="245"/>
  <c r="G68" i="245" s="1"/>
  <c r="C61" i="245"/>
  <c r="G66" i="245"/>
  <c r="D69" i="244"/>
  <c r="C61" i="244"/>
  <c r="E50" i="244"/>
  <c r="C50" i="244" s="1"/>
  <c r="G50" i="244" s="1"/>
  <c r="C66" i="244"/>
  <c r="C49" i="244"/>
  <c r="G49" i="244" s="1"/>
  <c r="E57" i="244"/>
  <c r="G57" i="244"/>
  <c r="D67" i="243"/>
  <c r="D68" i="243"/>
  <c r="C57" i="243"/>
  <c r="E50" i="243"/>
  <c r="C48" i="243"/>
  <c r="C61" i="243"/>
  <c r="G47" i="243"/>
  <c r="C61" i="242"/>
  <c r="C48" i="242"/>
  <c r="E57" i="242"/>
  <c r="E50" i="242"/>
  <c r="G47" i="242"/>
  <c r="C49" i="242"/>
  <c r="C67" i="242"/>
  <c r="G67" i="242" s="1"/>
  <c r="D54" i="241"/>
  <c r="C43" i="241"/>
  <c r="C42" i="241"/>
  <c r="C41" i="241"/>
  <c r="C21" i="241"/>
  <c r="C20" i="241"/>
  <c r="C19" i="241"/>
  <c r="D55" i="241"/>
  <c r="D69" i="240"/>
  <c r="D67" i="240"/>
  <c r="E57" i="240"/>
  <c r="C49" i="240"/>
  <c r="C48" i="240"/>
  <c r="G47" i="240"/>
  <c r="C61" i="239"/>
  <c r="C49" i="239"/>
  <c r="G47" i="239"/>
  <c r="D57" i="239"/>
  <c r="E50" i="239"/>
  <c r="D50" i="239"/>
  <c r="D62" i="240"/>
  <c r="U26" i="236"/>
  <c r="AF26" i="236"/>
  <c r="D55" i="236"/>
  <c r="D66" i="236"/>
  <c r="D69" i="236" s="1"/>
  <c r="D49" i="236"/>
  <c r="U14" i="236"/>
  <c r="AF14" i="236"/>
  <c r="AJ20" i="236"/>
  <c r="F20" i="236" s="1"/>
  <c r="P26" i="236"/>
  <c r="P14" i="236"/>
  <c r="AJ15" i="236"/>
  <c r="F15" i="236" s="1"/>
  <c r="U16" i="236"/>
  <c r="AF16" i="236"/>
  <c r="Z25" i="236"/>
  <c r="Z14" i="236"/>
  <c r="AJ25" i="236"/>
  <c r="F25" i="236" s="1"/>
  <c r="U18" i="236"/>
  <c r="AJ11" i="236"/>
  <c r="F11" i="236" s="1"/>
  <c r="P6" i="236"/>
  <c r="AJ18" i="236"/>
  <c r="F18" i="236" s="1"/>
  <c r="Z16" i="236"/>
  <c r="U15" i="236"/>
  <c r="P15" i="236"/>
  <c r="Z13" i="236"/>
  <c r="AF9" i="236"/>
  <c r="P9" i="236"/>
  <c r="U4" i="236"/>
  <c r="C47" i="236"/>
  <c r="C66" i="236" s="1"/>
  <c r="C67" i="236" s="1"/>
  <c r="G67" i="236" s="1"/>
  <c r="E48" i="236"/>
  <c r="D66" i="235"/>
  <c r="D68" i="235" s="1"/>
  <c r="P16" i="235"/>
  <c r="AF16" i="235"/>
  <c r="Z13" i="235"/>
  <c r="AJ7" i="235"/>
  <c r="F7" i="235" s="1"/>
  <c r="U7" i="235"/>
  <c r="P7" i="235"/>
  <c r="Z5" i="235"/>
  <c r="E48" i="235"/>
  <c r="C47" i="235"/>
  <c r="C66" i="235" s="1"/>
  <c r="C67" i="235" s="1"/>
  <c r="G67" i="235" s="1"/>
  <c r="C55" i="234"/>
  <c r="G55" i="234" s="1"/>
  <c r="D55" i="234"/>
  <c r="D66" i="234"/>
  <c r="D69" i="234" s="1"/>
  <c r="D48" i="234"/>
  <c r="U16" i="234"/>
  <c r="AF16" i="234"/>
  <c r="AF13" i="234"/>
  <c r="AF8" i="234"/>
  <c r="Z8" i="234"/>
  <c r="F8" i="234" s="1"/>
  <c r="U4" i="234"/>
  <c r="AJ18" i="234"/>
  <c r="F18" i="234" s="1"/>
  <c r="P16" i="234"/>
  <c r="Z16" i="234"/>
  <c r="F16" i="234" s="1"/>
  <c r="Z13" i="234"/>
  <c r="F13" i="234" s="1"/>
  <c r="P13" i="234"/>
  <c r="AJ11" i="234"/>
  <c r="F11" i="234" s="1"/>
  <c r="U6" i="234"/>
  <c r="P6" i="234"/>
  <c r="C47" i="234"/>
  <c r="C66" i="234" s="1"/>
  <c r="C68" i="234" s="1"/>
  <c r="G68" i="234" s="1"/>
  <c r="D61" i="236"/>
  <c r="E56" i="236"/>
  <c r="E61" i="236"/>
  <c r="G54" i="236"/>
  <c r="D48" i="236"/>
  <c r="C55" i="236"/>
  <c r="G55" i="236" s="1"/>
  <c r="D49" i="235"/>
  <c r="C56" i="235"/>
  <c r="G56" i="235" s="1"/>
  <c r="D61" i="235"/>
  <c r="E56" i="235"/>
  <c r="E61" i="235"/>
  <c r="G54" i="235"/>
  <c r="D48" i="235"/>
  <c r="D49" i="234"/>
  <c r="C56" i="234"/>
  <c r="G56" i="234" s="1"/>
  <c r="D61" i="234"/>
  <c r="E56" i="234"/>
  <c r="E61" i="234"/>
  <c r="D55" i="232"/>
  <c r="U12" i="232"/>
  <c r="Z8" i="232"/>
  <c r="P8" i="232"/>
  <c r="F8" i="232" s="1"/>
  <c r="AF6" i="232"/>
  <c r="P6" i="232"/>
  <c r="F6" i="232" s="1"/>
  <c r="D66" i="232"/>
  <c r="D69" i="232" s="1"/>
  <c r="E61" i="232"/>
  <c r="C47" i="232"/>
  <c r="C66" i="232" s="1"/>
  <c r="G66" i="232" s="1"/>
  <c r="E48" i="232"/>
  <c r="C56" i="232"/>
  <c r="G56" i="232" s="1"/>
  <c r="D61" i="232"/>
  <c r="D49" i="232"/>
  <c r="E56" i="232"/>
  <c r="G54" i="232"/>
  <c r="D48" i="232"/>
  <c r="D57" i="228"/>
  <c r="E54" i="228"/>
  <c r="D54" i="228"/>
  <c r="C54" i="228"/>
  <c r="D50" i="228"/>
  <c r="E47" i="228"/>
  <c r="D47" i="228"/>
  <c r="AJ43" i="228"/>
  <c r="AI43" i="228"/>
  <c r="AH43" i="228"/>
  <c r="AG43" i="228"/>
  <c r="AF43" i="228"/>
  <c r="AE43" i="228"/>
  <c r="AD43" i="228"/>
  <c r="AC43" i="228"/>
  <c r="AB43" i="228"/>
  <c r="AA43" i="228"/>
  <c r="Z43" i="228"/>
  <c r="Y43" i="228"/>
  <c r="X43" i="228"/>
  <c r="W43" i="228"/>
  <c r="V43" i="228"/>
  <c r="U43" i="228"/>
  <c r="T43" i="228"/>
  <c r="S43" i="228"/>
  <c r="R43" i="228"/>
  <c r="Q43" i="228"/>
  <c r="P43" i="228"/>
  <c r="O43" i="228"/>
  <c r="N43" i="228"/>
  <c r="M43" i="228"/>
  <c r="L43" i="228"/>
  <c r="K43" i="228"/>
  <c r="F43" i="228"/>
  <c r="AJ42" i="228"/>
  <c r="AI42" i="228"/>
  <c r="AH42" i="228"/>
  <c r="AG42" i="228"/>
  <c r="AF42" i="228"/>
  <c r="AE42" i="228"/>
  <c r="AD42" i="228"/>
  <c r="AC42" i="228"/>
  <c r="AB42" i="228"/>
  <c r="AA42" i="228"/>
  <c r="Z42" i="228"/>
  <c r="Y42" i="228"/>
  <c r="X42" i="228"/>
  <c r="W42" i="228"/>
  <c r="V42" i="228"/>
  <c r="U42" i="228"/>
  <c r="T42" i="228"/>
  <c r="S42" i="228"/>
  <c r="R42" i="228"/>
  <c r="Q42" i="228"/>
  <c r="P42" i="228"/>
  <c r="O42" i="228"/>
  <c r="N42" i="228"/>
  <c r="M42" i="228"/>
  <c r="L42" i="228"/>
  <c r="K42" i="228"/>
  <c r="F42" i="228"/>
  <c r="AJ41" i="228"/>
  <c r="AI41" i="228"/>
  <c r="AH41" i="228"/>
  <c r="AG41" i="228"/>
  <c r="AF41" i="228"/>
  <c r="AE41" i="228"/>
  <c r="AD41" i="228"/>
  <c r="AC41" i="228"/>
  <c r="AB41" i="228"/>
  <c r="AA41" i="228"/>
  <c r="Z41" i="228"/>
  <c r="Y41" i="228"/>
  <c r="X41" i="228"/>
  <c r="W41" i="228"/>
  <c r="V41" i="228"/>
  <c r="U41" i="228"/>
  <c r="T41" i="228"/>
  <c r="S41" i="228"/>
  <c r="R41" i="228"/>
  <c r="Q41" i="228"/>
  <c r="P41" i="228"/>
  <c r="O41" i="228"/>
  <c r="N41" i="228"/>
  <c r="M41" i="228"/>
  <c r="L41" i="228"/>
  <c r="K41" i="228"/>
  <c r="F41" i="228"/>
  <c r="AJ40" i="228"/>
  <c r="AI40" i="228"/>
  <c r="AH40" i="228"/>
  <c r="AG40" i="228"/>
  <c r="AF40" i="228"/>
  <c r="AE40" i="228"/>
  <c r="AD40" i="228"/>
  <c r="AC40" i="228"/>
  <c r="AB40" i="228"/>
  <c r="AA40" i="228"/>
  <c r="Z40" i="228"/>
  <c r="Y40" i="228"/>
  <c r="X40" i="228"/>
  <c r="W40" i="228"/>
  <c r="V40" i="228"/>
  <c r="U40" i="228"/>
  <c r="T40" i="228"/>
  <c r="S40" i="228"/>
  <c r="R40" i="228"/>
  <c r="Q40" i="228"/>
  <c r="P40" i="228"/>
  <c r="O40" i="228"/>
  <c r="N40" i="228"/>
  <c r="M40" i="228"/>
  <c r="L40" i="228"/>
  <c r="K40" i="228"/>
  <c r="F40" i="228"/>
  <c r="AJ39" i="228"/>
  <c r="AI39" i="228"/>
  <c r="AH39" i="228"/>
  <c r="AG39" i="228"/>
  <c r="AF39" i="228"/>
  <c r="AE39" i="228"/>
  <c r="AD39" i="228"/>
  <c r="AC39" i="228"/>
  <c r="AB39" i="228"/>
  <c r="AA39" i="228"/>
  <c r="Z39" i="228"/>
  <c r="Y39" i="228"/>
  <c r="X39" i="228"/>
  <c r="W39" i="228"/>
  <c r="V39" i="228"/>
  <c r="U39" i="228"/>
  <c r="T39" i="228"/>
  <c r="S39" i="228"/>
  <c r="R39" i="228"/>
  <c r="Q39" i="228"/>
  <c r="P39" i="228"/>
  <c r="O39" i="228"/>
  <c r="N39" i="228"/>
  <c r="M39" i="228"/>
  <c r="L39" i="228"/>
  <c r="K39" i="228"/>
  <c r="F39" i="228"/>
  <c r="AJ38" i="228"/>
  <c r="AI38" i="228"/>
  <c r="AH38" i="228"/>
  <c r="AG38" i="228"/>
  <c r="AF38" i="228"/>
  <c r="AE38" i="228"/>
  <c r="AD38" i="228"/>
  <c r="AC38" i="228"/>
  <c r="AB38" i="228"/>
  <c r="AA38" i="228"/>
  <c r="Z38" i="228"/>
  <c r="Y38" i="228"/>
  <c r="X38" i="228"/>
  <c r="W38" i="228"/>
  <c r="V38" i="228"/>
  <c r="U38" i="228"/>
  <c r="T38" i="228"/>
  <c r="S38" i="228"/>
  <c r="R38" i="228"/>
  <c r="Q38" i="228"/>
  <c r="P38" i="228"/>
  <c r="O38" i="228"/>
  <c r="N38" i="228"/>
  <c r="M38" i="228"/>
  <c r="L38" i="228"/>
  <c r="K38" i="228"/>
  <c r="F38" i="228"/>
  <c r="AJ37" i="228"/>
  <c r="AI37" i="228"/>
  <c r="AH37" i="228"/>
  <c r="AG37" i="228"/>
  <c r="AF37" i="228"/>
  <c r="AE37" i="228"/>
  <c r="AD37" i="228"/>
  <c r="AC37" i="228"/>
  <c r="AB37" i="228"/>
  <c r="AA37" i="228"/>
  <c r="Z37" i="228"/>
  <c r="Y37" i="228"/>
  <c r="X37" i="228"/>
  <c r="W37" i="228"/>
  <c r="V37" i="228"/>
  <c r="U37" i="228"/>
  <c r="T37" i="228"/>
  <c r="S37" i="228"/>
  <c r="R37" i="228"/>
  <c r="Q37" i="228"/>
  <c r="P37" i="228"/>
  <c r="O37" i="228"/>
  <c r="N37" i="228"/>
  <c r="M37" i="228"/>
  <c r="L37" i="228"/>
  <c r="K37" i="228"/>
  <c r="F37" i="228"/>
  <c r="AJ36" i="228"/>
  <c r="AI36" i="228"/>
  <c r="AH36" i="228"/>
  <c r="AG36" i="228"/>
  <c r="AF36" i="228"/>
  <c r="AE36" i="228"/>
  <c r="AD36" i="228"/>
  <c r="AC36" i="228"/>
  <c r="AB36" i="228"/>
  <c r="AA36" i="228"/>
  <c r="Z36" i="228"/>
  <c r="Y36" i="228"/>
  <c r="X36" i="228"/>
  <c r="W36" i="228"/>
  <c r="V36" i="228"/>
  <c r="U36" i="228"/>
  <c r="T36" i="228"/>
  <c r="S36" i="228"/>
  <c r="R36" i="228"/>
  <c r="Q36" i="228"/>
  <c r="P36" i="228"/>
  <c r="O36" i="228"/>
  <c r="N36" i="228"/>
  <c r="M36" i="228"/>
  <c r="L36" i="228"/>
  <c r="K36" i="228"/>
  <c r="F36" i="228"/>
  <c r="AJ35" i="228"/>
  <c r="AI35" i="228"/>
  <c r="AH35" i="228"/>
  <c r="AG35" i="228"/>
  <c r="AF35" i="228"/>
  <c r="AE35" i="228"/>
  <c r="AD35" i="228"/>
  <c r="AC35" i="228"/>
  <c r="AB35" i="228"/>
  <c r="AA35" i="228"/>
  <c r="Z35" i="228"/>
  <c r="Y35" i="228"/>
  <c r="X35" i="228"/>
  <c r="W35" i="228"/>
  <c r="V35" i="228"/>
  <c r="U35" i="228"/>
  <c r="T35" i="228"/>
  <c r="S35" i="228"/>
  <c r="R35" i="228"/>
  <c r="Q35" i="228"/>
  <c r="P35" i="228"/>
  <c r="O35" i="228"/>
  <c r="N35" i="228"/>
  <c r="M35" i="228"/>
  <c r="L35" i="228"/>
  <c r="K35" i="228"/>
  <c r="F35" i="228"/>
  <c r="AJ34" i="228"/>
  <c r="AI34" i="228"/>
  <c r="AH34" i="228"/>
  <c r="AG34" i="228"/>
  <c r="AF34" i="228"/>
  <c r="AE34" i="228"/>
  <c r="AD34" i="228"/>
  <c r="AC34" i="228"/>
  <c r="AB34" i="228"/>
  <c r="AA34" i="228"/>
  <c r="Z34" i="228"/>
  <c r="Y34" i="228"/>
  <c r="X34" i="228"/>
  <c r="W34" i="228"/>
  <c r="V34" i="228"/>
  <c r="U34" i="228"/>
  <c r="T34" i="228"/>
  <c r="S34" i="228"/>
  <c r="R34" i="228"/>
  <c r="Q34" i="228"/>
  <c r="P34" i="228"/>
  <c r="O34" i="228"/>
  <c r="N34" i="228"/>
  <c r="M34" i="228"/>
  <c r="L34" i="228"/>
  <c r="K34" i="228"/>
  <c r="F34" i="228"/>
  <c r="AJ33" i="228"/>
  <c r="AI33" i="228"/>
  <c r="AH33" i="228"/>
  <c r="AG33" i="228"/>
  <c r="AF33" i="228"/>
  <c r="AE33" i="228"/>
  <c r="AD33" i="228"/>
  <c r="AC33" i="228"/>
  <c r="AB33" i="228"/>
  <c r="AA33" i="228"/>
  <c r="Z33" i="228"/>
  <c r="Y33" i="228"/>
  <c r="X33" i="228"/>
  <c r="W33" i="228"/>
  <c r="V33" i="228"/>
  <c r="U33" i="228"/>
  <c r="T33" i="228"/>
  <c r="S33" i="228"/>
  <c r="R33" i="228"/>
  <c r="Q33" i="228"/>
  <c r="P33" i="228"/>
  <c r="O33" i="228"/>
  <c r="N33" i="228"/>
  <c r="M33" i="228"/>
  <c r="L33" i="228"/>
  <c r="K33" i="228"/>
  <c r="F33" i="228"/>
  <c r="AJ32" i="228"/>
  <c r="AI32" i="228"/>
  <c r="AH32" i="228"/>
  <c r="AG32" i="228"/>
  <c r="AF32" i="228"/>
  <c r="AE32" i="228"/>
  <c r="AD32" i="228"/>
  <c r="AC32" i="228"/>
  <c r="AB32" i="228"/>
  <c r="AA32" i="228"/>
  <c r="Z32" i="228"/>
  <c r="Y32" i="228"/>
  <c r="X32" i="228"/>
  <c r="W32" i="228"/>
  <c r="V32" i="228"/>
  <c r="U32" i="228"/>
  <c r="T32" i="228"/>
  <c r="S32" i="228"/>
  <c r="R32" i="228"/>
  <c r="Q32" i="228"/>
  <c r="P32" i="228"/>
  <c r="O32" i="228"/>
  <c r="N32" i="228"/>
  <c r="M32" i="228"/>
  <c r="L32" i="228"/>
  <c r="K32" i="228"/>
  <c r="F32" i="228"/>
  <c r="AJ31" i="228"/>
  <c r="AI31" i="228"/>
  <c r="AH31" i="228"/>
  <c r="AG31" i="228"/>
  <c r="AF31" i="228"/>
  <c r="AE31" i="228"/>
  <c r="AD31" i="228"/>
  <c r="AC31" i="228"/>
  <c r="AB31" i="228"/>
  <c r="AA31" i="228"/>
  <c r="Z31" i="228"/>
  <c r="Y31" i="228"/>
  <c r="X31" i="228"/>
  <c r="W31" i="228"/>
  <c r="V31" i="228"/>
  <c r="U31" i="228"/>
  <c r="T31" i="228"/>
  <c r="S31" i="228"/>
  <c r="R31" i="228"/>
  <c r="Q31" i="228"/>
  <c r="P31" i="228"/>
  <c r="O31" i="228"/>
  <c r="N31" i="228"/>
  <c r="M31" i="228"/>
  <c r="L31" i="228"/>
  <c r="K31" i="228"/>
  <c r="F31" i="228"/>
  <c r="AJ30" i="228"/>
  <c r="AI30" i="228"/>
  <c r="AH30" i="228"/>
  <c r="AG30" i="228"/>
  <c r="AF30" i="228"/>
  <c r="AE30" i="228"/>
  <c r="AD30" i="228"/>
  <c r="AC30" i="228"/>
  <c r="AB30" i="228"/>
  <c r="AA30" i="228"/>
  <c r="Z30" i="228"/>
  <c r="Y30" i="228"/>
  <c r="X30" i="228"/>
  <c r="W30" i="228"/>
  <c r="V30" i="228"/>
  <c r="U30" i="228"/>
  <c r="T30" i="228"/>
  <c r="S30" i="228"/>
  <c r="R30" i="228"/>
  <c r="Q30" i="228"/>
  <c r="P30" i="228"/>
  <c r="O30" i="228"/>
  <c r="N30" i="228"/>
  <c r="M30" i="228"/>
  <c r="L30" i="228"/>
  <c r="K30" i="228"/>
  <c r="F30" i="228"/>
  <c r="AJ29" i="228"/>
  <c r="AI29" i="228"/>
  <c r="AH29" i="228"/>
  <c r="AG29" i="228"/>
  <c r="AF29" i="228"/>
  <c r="AE29" i="228"/>
  <c r="AD29" i="228"/>
  <c r="AC29" i="228"/>
  <c r="AB29" i="228"/>
  <c r="AA29" i="228"/>
  <c r="Z29" i="228"/>
  <c r="Y29" i="228"/>
  <c r="X29" i="228"/>
  <c r="W29" i="228"/>
  <c r="V29" i="228"/>
  <c r="U29" i="228"/>
  <c r="T29" i="228"/>
  <c r="S29" i="228"/>
  <c r="R29" i="228"/>
  <c r="Q29" i="228"/>
  <c r="P29" i="228"/>
  <c r="O29" i="228"/>
  <c r="N29" i="228"/>
  <c r="M29" i="228"/>
  <c r="L29" i="228"/>
  <c r="K29" i="228"/>
  <c r="F29" i="228"/>
  <c r="AJ28" i="228"/>
  <c r="AI28" i="228"/>
  <c r="AH28" i="228"/>
  <c r="AG28" i="228"/>
  <c r="AF28" i="228"/>
  <c r="AE28" i="228"/>
  <c r="AD28" i="228"/>
  <c r="AC28" i="228"/>
  <c r="AB28" i="228"/>
  <c r="AA28" i="228"/>
  <c r="Z28" i="228"/>
  <c r="Y28" i="228"/>
  <c r="X28" i="228"/>
  <c r="W28" i="228"/>
  <c r="V28" i="228"/>
  <c r="U28" i="228"/>
  <c r="T28" i="228"/>
  <c r="S28" i="228"/>
  <c r="R28" i="228"/>
  <c r="Q28" i="228"/>
  <c r="P28" i="228"/>
  <c r="O28" i="228"/>
  <c r="N28" i="228"/>
  <c r="M28" i="228"/>
  <c r="L28" i="228"/>
  <c r="K28" i="228"/>
  <c r="F28" i="228"/>
  <c r="AJ27" i="228"/>
  <c r="AI27" i="228"/>
  <c r="AH27" i="228"/>
  <c r="AG27" i="228"/>
  <c r="AF27" i="228"/>
  <c r="AE27" i="228"/>
  <c r="AD27" i="228"/>
  <c r="AC27" i="228"/>
  <c r="AB27" i="228"/>
  <c r="AA27" i="228"/>
  <c r="Z27" i="228"/>
  <c r="Y27" i="228"/>
  <c r="X27" i="228"/>
  <c r="W27" i="228"/>
  <c r="V27" i="228"/>
  <c r="U27" i="228"/>
  <c r="T27" i="228"/>
  <c r="S27" i="228"/>
  <c r="R27" i="228"/>
  <c r="Q27" i="228"/>
  <c r="P27" i="228"/>
  <c r="O27" i="228"/>
  <c r="N27" i="228"/>
  <c r="M27" i="228"/>
  <c r="L27" i="228"/>
  <c r="K27" i="228"/>
  <c r="F27" i="228"/>
  <c r="AJ26" i="228"/>
  <c r="AI26" i="228"/>
  <c r="AH26" i="228"/>
  <c r="AG26" i="228"/>
  <c r="AF26" i="228"/>
  <c r="AE26" i="228"/>
  <c r="AD26" i="228"/>
  <c r="AC26" i="228"/>
  <c r="AB26" i="228"/>
  <c r="AA26" i="228"/>
  <c r="Z26" i="228"/>
  <c r="Y26" i="228"/>
  <c r="X26" i="228"/>
  <c r="W26" i="228"/>
  <c r="V26" i="228"/>
  <c r="U26" i="228"/>
  <c r="T26" i="228"/>
  <c r="S26" i="228"/>
  <c r="R26" i="228"/>
  <c r="Q26" i="228"/>
  <c r="P26" i="228"/>
  <c r="O26" i="228"/>
  <c r="N26" i="228"/>
  <c r="M26" i="228"/>
  <c r="L26" i="228"/>
  <c r="K26" i="228"/>
  <c r="F26" i="228"/>
  <c r="AJ25" i="228"/>
  <c r="AI25" i="228"/>
  <c r="AH25" i="228"/>
  <c r="AG25" i="228"/>
  <c r="AF25" i="228"/>
  <c r="AE25" i="228"/>
  <c r="AD25" i="228"/>
  <c r="AC25" i="228"/>
  <c r="AB25" i="228"/>
  <c r="AA25" i="228"/>
  <c r="Z25" i="228"/>
  <c r="Y25" i="228"/>
  <c r="X25" i="228"/>
  <c r="W25" i="228"/>
  <c r="V25" i="228"/>
  <c r="U25" i="228"/>
  <c r="T25" i="228"/>
  <c r="S25" i="228"/>
  <c r="R25" i="228"/>
  <c r="Q25" i="228"/>
  <c r="P25" i="228"/>
  <c r="O25" i="228"/>
  <c r="N25" i="228"/>
  <c r="M25" i="228"/>
  <c r="L25" i="228"/>
  <c r="K25" i="228"/>
  <c r="F25" i="228"/>
  <c r="AJ24" i="228"/>
  <c r="F24" i="228" s="1"/>
  <c r="AI24" i="228"/>
  <c r="AH24" i="228"/>
  <c r="AG24" i="228"/>
  <c r="AF24" i="228"/>
  <c r="AE24" i="228"/>
  <c r="AD24" i="228"/>
  <c r="AC24" i="228"/>
  <c r="AB24" i="228"/>
  <c r="AA24" i="228"/>
  <c r="Y24" i="228"/>
  <c r="X24" i="228"/>
  <c r="W24" i="228"/>
  <c r="V24" i="228"/>
  <c r="Z24" i="228" s="1"/>
  <c r="T24" i="228"/>
  <c r="S24" i="228"/>
  <c r="R24" i="228"/>
  <c r="Q24" i="228"/>
  <c r="U24" i="228" s="1"/>
  <c r="P24" i="228"/>
  <c r="O24" i="228"/>
  <c r="N24" i="228"/>
  <c r="M24" i="228"/>
  <c r="L24" i="228"/>
  <c r="K24" i="228"/>
  <c r="AI23" i="228"/>
  <c r="AH23" i="228"/>
  <c r="AJ23" i="228" s="1"/>
  <c r="F23" i="228" s="1"/>
  <c r="AG23" i="228"/>
  <c r="AE23" i="228"/>
  <c r="AD23" i="228"/>
  <c r="AC23" i="228"/>
  <c r="AB23" i="228"/>
  <c r="AF23" i="228" s="1"/>
  <c r="AA23" i="228"/>
  <c r="Y23" i="228"/>
  <c r="X23" i="228"/>
  <c r="W23" i="228"/>
  <c r="Z23" i="228" s="1"/>
  <c r="V23" i="228"/>
  <c r="U23" i="228"/>
  <c r="T23" i="228"/>
  <c r="S23" i="228"/>
  <c r="R23" i="228"/>
  <c r="Q23" i="228"/>
  <c r="O23" i="228"/>
  <c r="N23" i="228"/>
  <c r="M23" i="228"/>
  <c r="L23" i="228"/>
  <c r="P23" i="228" s="1"/>
  <c r="K23" i="228"/>
  <c r="AI22" i="228"/>
  <c r="AH22" i="228"/>
  <c r="AJ22" i="228" s="1"/>
  <c r="F22" i="228" s="1"/>
  <c r="AG22" i="228"/>
  <c r="AF22" i="228"/>
  <c r="AE22" i="228"/>
  <c r="AD22" i="228"/>
  <c r="AC22" i="228"/>
  <c r="AB22" i="228"/>
  <c r="AA22" i="228"/>
  <c r="Y22" i="228"/>
  <c r="X22" i="228"/>
  <c r="W22" i="228"/>
  <c r="Z22" i="228" s="1"/>
  <c r="V22" i="228"/>
  <c r="T22" i="228"/>
  <c r="S22" i="228"/>
  <c r="R22" i="228"/>
  <c r="U22" i="228" s="1"/>
  <c r="Q22" i="228"/>
  <c r="P22" i="228"/>
  <c r="O22" i="228"/>
  <c r="N22" i="228"/>
  <c r="M22" i="228"/>
  <c r="L22" i="228"/>
  <c r="K22" i="228"/>
  <c r="AI21" i="228"/>
  <c r="AH21" i="228"/>
  <c r="AJ21" i="228" s="1"/>
  <c r="F21" i="228" s="1"/>
  <c r="AG21" i="228"/>
  <c r="AE21" i="228"/>
  <c r="AD21" i="228"/>
  <c r="AC21" i="228"/>
  <c r="AB21" i="228"/>
  <c r="AF21" i="228" s="1"/>
  <c r="AA21" i="228"/>
  <c r="Z21" i="228"/>
  <c r="Y21" i="228"/>
  <c r="X21" i="228"/>
  <c r="W21" i="228"/>
  <c r="V21" i="228"/>
  <c r="T21" i="228"/>
  <c r="S21" i="228"/>
  <c r="R21" i="228"/>
  <c r="U21" i="228" s="1"/>
  <c r="Q21" i="228"/>
  <c r="O21" i="228"/>
  <c r="N21" i="228"/>
  <c r="M21" i="228"/>
  <c r="L21" i="228"/>
  <c r="P21" i="228" s="1"/>
  <c r="K21" i="228"/>
  <c r="AI20" i="228"/>
  <c r="AH20" i="228"/>
  <c r="AG20" i="228"/>
  <c r="AE20" i="228"/>
  <c r="AD20" i="228"/>
  <c r="AC20" i="228"/>
  <c r="AB20" i="228"/>
  <c r="AA20" i="228"/>
  <c r="Y20" i="228"/>
  <c r="X20" i="228"/>
  <c r="W20" i="228"/>
  <c r="V20" i="228"/>
  <c r="T20" i="228"/>
  <c r="S20" i="228"/>
  <c r="R20" i="228"/>
  <c r="Q20" i="228"/>
  <c r="O20" i="228"/>
  <c r="N20" i="228"/>
  <c r="M20" i="228"/>
  <c r="L20" i="228"/>
  <c r="K20" i="228"/>
  <c r="AI19" i="228"/>
  <c r="AH19" i="228"/>
  <c r="AG19" i="228"/>
  <c r="AE19" i="228"/>
  <c r="AD19" i="228"/>
  <c r="AC19" i="228"/>
  <c r="AB19" i="228"/>
  <c r="AA19" i="228"/>
  <c r="Y19" i="228"/>
  <c r="X19" i="228"/>
  <c r="W19" i="228"/>
  <c r="V19" i="228"/>
  <c r="Z19" i="228" s="1"/>
  <c r="T19" i="228"/>
  <c r="S19" i="228"/>
  <c r="R19" i="228"/>
  <c r="Q19" i="228"/>
  <c r="O19" i="228"/>
  <c r="N19" i="228"/>
  <c r="M19" i="228"/>
  <c r="L19" i="228"/>
  <c r="K19" i="228"/>
  <c r="AI18" i="228"/>
  <c r="AH18" i="228"/>
  <c r="AG18" i="228"/>
  <c r="AJ18" i="228" s="1"/>
  <c r="AE18" i="228"/>
  <c r="AD18" i="228"/>
  <c r="AC18" i="228"/>
  <c r="AB18" i="228"/>
  <c r="AA18" i="228"/>
  <c r="Y18" i="228"/>
  <c r="X18" i="228"/>
  <c r="W18" i="228"/>
  <c r="V18" i="228"/>
  <c r="T18" i="228"/>
  <c r="S18" i="228"/>
  <c r="R18" i="228"/>
  <c r="Q18" i="228"/>
  <c r="O18" i="228"/>
  <c r="N18" i="228"/>
  <c r="M18" i="228"/>
  <c r="L18" i="228"/>
  <c r="K18" i="228"/>
  <c r="AI17" i="228"/>
  <c r="AH17" i="228"/>
  <c r="AG17" i="228"/>
  <c r="AE17" i="228"/>
  <c r="AD17" i="228"/>
  <c r="AC17" i="228"/>
  <c r="AB17" i="228"/>
  <c r="AA17" i="228"/>
  <c r="Y17" i="228"/>
  <c r="X17" i="228"/>
  <c r="W17" i="228"/>
  <c r="V17" i="228"/>
  <c r="T17" i="228"/>
  <c r="S17" i="228"/>
  <c r="R17" i="228"/>
  <c r="Q17" i="228"/>
  <c r="O17" i="228"/>
  <c r="N17" i="228"/>
  <c r="M17" i="228"/>
  <c r="L17" i="228"/>
  <c r="K17" i="228"/>
  <c r="AI16" i="228"/>
  <c r="AH16" i="228"/>
  <c r="AG16" i="228"/>
  <c r="AE16" i="228"/>
  <c r="AD16" i="228"/>
  <c r="AC16" i="228"/>
  <c r="AB16" i="228"/>
  <c r="AF16" i="228" s="1"/>
  <c r="AA16" i="228"/>
  <c r="Y16" i="228"/>
  <c r="X16" i="228"/>
  <c r="W16" i="228"/>
  <c r="V16" i="228"/>
  <c r="T16" i="228"/>
  <c r="S16" i="228"/>
  <c r="R16" i="228"/>
  <c r="U16" i="228" s="1"/>
  <c r="Q16" i="228"/>
  <c r="O16" i="228"/>
  <c r="N16" i="228"/>
  <c r="M16" i="228"/>
  <c r="L16" i="228"/>
  <c r="K16" i="228"/>
  <c r="AI15" i="228"/>
  <c r="AH15" i="228"/>
  <c r="AJ15" i="228" s="1"/>
  <c r="AG15" i="228"/>
  <c r="AE15" i="228"/>
  <c r="AD15" i="228"/>
  <c r="AC15" i="228"/>
  <c r="AB15" i="228"/>
  <c r="AA15" i="228"/>
  <c r="Y15" i="228"/>
  <c r="X15" i="228"/>
  <c r="W15" i="228"/>
  <c r="V15" i="228"/>
  <c r="T15" i="228"/>
  <c r="S15" i="228"/>
  <c r="R15" i="228"/>
  <c r="U15" i="228" s="1"/>
  <c r="Q15" i="228"/>
  <c r="O15" i="228"/>
  <c r="N15" i="228"/>
  <c r="M15" i="228"/>
  <c r="L15" i="228"/>
  <c r="K15" i="228"/>
  <c r="AI14" i="228"/>
  <c r="AH14" i="228"/>
  <c r="AJ14" i="228" s="1"/>
  <c r="AG14" i="228"/>
  <c r="AE14" i="228"/>
  <c r="AD14" i="228"/>
  <c r="AC14" i="228"/>
  <c r="AB14" i="228"/>
  <c r="AA14" i="228"/>
  <c r="Y14" i="228"/>
  <c r="X14" i="228"/>
  <c r="W14" i="228"/>
  <c r="V14" i="228"/>
  <c r="T14" i="228"/>
  <c r="S14" i="228"/>
  <c r="R14" i="228"/>
  <c r="Q14" i="228"/>
  <c r="O14" i="228"/>
  <c r="N14" i="228"/>
  <c r="M14" i="228"/>
  <c r="P14" i="228" s="1"/>
  <c r="L14" i="228"/>
  <c r="K14" i="228"/>
  <c r="AI13" i="228"/>
  <c r="AH13" i="228"/>
  <c r="AG13" i="228"/>
  <c r="AE13" i="228"/>
  <c r="AD13" i="228"/>
  <c r="AC13" i="228"/>
  <c r="AB13" i="228"/>
  <c r="AA13" i="228"/>
  <c r="Y13" i="228"/>
  <c r="X13" i="228"/>
  <c r="W13" i="228"/>
  <c r="V13" i="228"/>
  <c r="T13" i="228"/>
  <c r="S13" i="228"/>
  <c r="R13" i="228"/>
  <c r="Q13" i="228"/>
  <c r="O13" i="228"/>
  <c r="N13" i="228"/>
  <c r="M13" i="228"/>
  <c r="L13" i="228"/>
  <c r="K13" i="228"/>
  <c r="AI12" i="228"/>
  <c r="AH12" i="228"/>
  <c r="AG12" i="228"/>
  <c r="AE12" i="228"/>
  <c r="AD12" i="228"/>
  <c r="AC12" i="228"/>
  <c r="AB12" i="228"/>
  <c r="AA12" i="228"/>
  <c r="Y12" i="228"/>
  <c r="X12" i="228"/>
  <c r="W12" i="228"/>
  <c r="V12" i="228"/>
  <c r="T12" i="228"/>
  <c r="S12" i="228"/>
  <c r="R12" i="228"/>
  <c r="Q12" i="228"/>
  <c r="O12" i="228"/>
  <c r="N12" i="228"/>
  <c r="M12" i="228"/>
  <c r="L12" i="228"/>
  <c r="K12" i="228"/>
  <c r="AI11" i="228"/>
  <c r="AH11" i="228"/>
  <c r="AG11" i="228"/>
  <c r="AE11" i="228"/>
  <c r="AD11" i="228"/>
  <c r="AC11" i="228"/>
  <c r="AB11" i="228"/>
  <c r="AA11" i="228"/>
  <c r="Y11" i="228"/>
  <c r="X11" i="228"/>
  <c r="W11" i="228"/>
  <c r="V11" i="228"/>
  <c r="T11" i="228"/>
  <c r="S11" i="228"/>
  <c r="R11" i="228"/>
  <c r="Q11" i="228"/>
  <c r="O11" i="228"/>
  <c r="N11" i="228"/>
  <c r="M11" i="228"/>
  <c r="L11" i="228"/>
  <c r="K11" i="228"/>
  <c r="AI10" i="228"/>
  <c r="AH10" i="228"/>
  <c r="AG10" i="228"/>
  <c r="AE10" i="228"/>
  <c r="AD10" i="228"/>
  <c r="AC10" i="228"/>
  <c r="AB10" i="228"/>
  <c r="AA10" i="228"/>
  <c r="Y10" i="228"/>
  <c r="X10" i="228"/>
  <c r="W10" i="228"/>
  <c r="V10" i="228"/>
  <c r="T10" i="228"/>
  <c r="S10" i="228"/>
  <c r="R10" i="228"/>
  <c r="Q10" i="228"/>
  <c r="O10" i="228"/>
  <c r="N10" i="228"/>
  <c r="M10" i="228"/>
  <c r="L10" i="228"/>
  <c r="K10" i="228"/>
  <c r="AI9" i="228"/>
  <c r="AH9" i="228"/>
  <c r="AG9" i="228"/>
  <c r="AE9" i="228"/>
  <c r="AD9" i="228"/>
  <c r="AC9" i="228"/>
  <c r="AB9" i="228"/>
  <c r="AA9" i="228"/>
  <c r="Y9" i="228"/>
  <c r="X9" i="228"/>
  <c r="W9" i="228"/>
  <c r="V9" i="228"/>
  <c r="T9" i="228"/>
  <c r="S9" i="228"/>
  <c r="R9" i="228"/>
  <c r="Q9" i="228"/>
  <c r="O9" i="228"/>
  <c r="N9" i="228"/>
  <c r="M9" i="228"/>
  <c r="L9" i="228"/>
  <c r="K9" i="228"/>
  <c r="AI8" i="228"/>
  <c r="AH8" i="228"/>
  <c r="AG8" i="228"/>
  <c r="AE8" i="228"/>
  <c r="AD8" i="228"/>
  <c r="AC8" i="228"/>
  <c r="AB8" i="228"/>
  <c r="AA8" i="228"/>
  <c r="Y8" i="228"/>
  <c r="X8" i="228"/>
  <c r="W8" i="228"/>
  <c r="V8" i="228"/>
  <c r="Z8" i="228" s="1"/>
  <c r="T8" i="228"/>
  <c r="S8" i="228"/>
  <c r="R8" i="228"/>
  <c r="Q8" i="228"/>
  <c r="O8" i="228"/>
  <c r="N8" i="228"/>
  <c r="M8" i="228"/>
  <c r="L8" i="228"/>
  <c r="K8" i="228"/>
  <c r="AI7" i="228"/>
  <c r="AH7" i="228"/>
  <c r="AJ7" i="228" s="1"/>
  <c r="AG7" i="228"/>
  <c r="AE7" i="228"/>
  <c r="AD7" i="228"/>
  <c r="AC7" i="228"/>
  <c r="AB7" i="228"/>
  <c r="AA7" i="228"/>
  <c r="Y7" i="228"/>
  <c r="X7" i="228"/>
  <c r="Z7" i="228" s="1"/>
  <c r="W7" i="228"/>
  <c r="V7" i="228"/>
  <c r="T7" i="228"/>
  <c r="S7" i="228"/>
  <c r="R7" i="228"/>
  <c r="Q7" i="228"/>
  <c r="O7" i="228"/>
  <c r="N7" i="228"/>
  <c r="M7" i="228"/>
  <c r="L7" i="228"/>
  <c r="K7" i="228"/>
  <c r="AI6" i="228"/>
  <c r="AH6" i="228"/>
  <c r="AJ6" i="228" s="1"/>
  <c r="AG6" i="228"/>
  <c r="AE6" i="228"/>
  <c r="AD6" i="228"/>
  <c r="AC6" i="228"/>
  <c r="AB6" i="228"/>
  <c r="AA6" i="228"/>
  <c r="Y6" i="228"/>
  <c r="X6" i="228"/>
  <c r="W6" i="228"/>
  <c r="V6" i="228"/>
  <c r="T6" i="228"/>
  <c r="S6" i="228"/>
  <c r="R6" i="228"/>
  <c r="Q6" i="228"/>
  <c r="O6" i="228"/>
  <c r="N6" i="228"/>
  <c r="M6" i="228"/>
  <c r="L6" i="228"/>
  <c r="K6" i="228"/>
  <c r="AI5" i="228"/>
  <c r="AH5" i="228"/>
  <c r="AG5" i="228"/>
  <c r="AE5" i="228"/>
  <c r="AD5" i="228"/>
  <c r="AC5" i="228"/>
  <c r="AB5" i="228"/>
  <c r="AA5" i="228"/>
  <c r="Y5" i="228"/>
  <c r="X5" i="228"/>
  <c r="W5" i="228"/>
  <c r="V5" i="228"/>
  <c r="T5" i="228"/>
  <c r="S5" i="228"/>
  <c r="R5" i="228"/>
  <c r="Q5" i="228"/>
  <c r="O5" i="228"/>
  <c r="N5" i="228"/>
  <c r="M5" i="228"/>
  <c r="L5" i="228"/>
  <c r="K5" i="228"/>
  <c r="AI4" i="228"/>
  <c r="AH4" i="228"/>
  <c r="AJ4" i="228" s="1"/>
  <c r="AG4" i="228"/>
  <c r="AE4" i="228"/>
  <c r="AD4" i="228"/>
  <c r="AC4" i="228"/>
  <c r="AB4" i="228"/>
  <c r="AA4" i="228"/>
  <c r="Y4" i="228"/>
  <c r="X4" i="228"/>
  <c r="W4" i="228"/>
  <c r="V4" i="228"/>
  <c r="T4" i="228"/>
  <c r="S4" i="228"/>
  <c r="R4" i="228"/>
  <c r="Q4" i="228"/>
  <c r="O4" i="228"/>
  <c r="N4" i="228"/>
  <c r="M4" i="228"/>
  <c r="L4" i="228"/>
  <c r="K4" i="228"/>
  <c r="J78" i="227"/>
  <c r="I78" i="227"/>
  <c r="H78" i="227"/>
  <c r="G78" i="227"/>
  <c r="J77" i="227"/>
  <c r="I77" i="227"/>
  <c r="H77" i="227"/>
  <c r="G77" i="227"/>
  <c r="J76" i="227"/>
  <c r="I76" i="227"/>
  <c r="H76" i="227"/>
  <c r="G76" i="227"/>
  <c r="J75" i="227"/>
  <c r="I75" i="227"/>
  <c r="H75" i="227"/>
  <c r="G75" i="227"/>
  <c r="J74" i="227"/>
  <c r="I74" i="227"/>
  <c r="H74" i="227"/>
  <c r="G74" i="227"/>
  <c r="F74" i="227"/>
  <c r="E74" i="227"/>
  <c r="D74" i="227"/>
  <c r="C74" i="227"/>
  <c r="J71" i="227"/>
  <c r="I71" i="227"/>
  <c r="H71" i="227"/>
  <c r="G71" i="227"/>
  <c r="J70" i="227"/>
  <c r="I70" i="227"/>
  <c r="H70" i="227"/>
  <c r="G70" i="227"/>
  <c r="J69" i="227"/>
  <c r="I69" i="227"/>
  <c r="H69" i="227"/>
  <c r="G69" i="227"/>
  <c r="J68" i="227"/>
  <c r="I68" i="227"/>
  <c r="H68" i="227"/>
  <c r="G68" i="227"/>
  <c r="J67" i="227"/>
  <c r="I67" i="227"/>
  <c r="H67" i="227"/>
  <c r="G67" i="227"/>
  <c r="F67" i="227"/>
  <c r="E67" i="227"/>
  <c r="D67" i="227"/>
  <c r="C67" i="227"/>
  <c r="J63" i="227"/>
  <c r="I63" i="227"/>
  <c r="H63" i="227"/>
  <c r="G63" i="227"/>
  <c r="J62" i="227"/>
  <c r="I62" i="227"/>
  <c r="H62" i="227"/>
  <c r="G62" i="227"/>
  <c r="J61" i="227"/>
  <c r="I61" i="227"/>
  <c r="H61" i="227"/>
  <c r="G61" i="227"/>
  <c r="J60" i="227"/>
  <c r="I60" i="227"/>
  <c r="H60" i="227"/>
  <c r="G60" i="227"/>
  <c r="J59" i="227"/>
  <c r="I59" i="227"/>
  <c r="H59" i="227"/>
  <c r="G59" i="227"/>
  <c r="F59" i="227"/>
  <c r="E59" i="227"/>
  <c r="D59" i="227"/>
  <c r="J50" i="227"/>
  <c r="I50" i="227"/>
  <c r="H50" i="227"/>
  <c r="G50" i="227"/>
  <c r="J49" i="227"/>
  <c r="I49" i="227"/>
  <c r="H49" i="227"/>
  <c r="G49" i="227"/>
  <c r="J48" i="227"/>
  <c r="I48" i="227"/>
  <c r="H48" i="227"/>
  <c r="G48" i="227"/>
  <c r="J47" i="227"/>
  <c r="I47" i="227"/>
  <c r="H47" i="227"/>
  <c r="G47" i="227"/>
  <c r="J46" i="227"/>
  <c r="I46" i="227"/>
  <c r="H46" i="227"/>
  <c r="G46" i="227"/>
  <c r="F46" i="227"/>
  <c r="E46" i="227"/>
  <c r="D46" i="227"/>
  <c r="C46" i="227"/>
  <c r="J43" i="227"/>
  <c r="I43" i="227"/>
  <c r="H43" i="227"/>
  <c r="G43" i="227"/>
  <c r="J42" i="227"/>
  <c r="I42" i="227"/>
  <c r="H42" i="227"/>
  <c r="G42" i="227"/>
  <c r="J41" i="227"/>
  <c r="I41" i="227"/>
  <c r="H41" i="227"/>
  <c r="G41" i="227"/>
  <c r="J40" i="227"/>
  <c r="I40" i="227"/>
  <c r="H40" i="227"/>
  <c r="G40" i="227"/>
  <c r="J39" i="227"/>
  <c r="I39" i="227"/>
  <c r="H39" i="227"/>
  <c r="G39" i="227"/>
  <c r="F39" i="227"/>
  <c r="E39" i="227"/>
  <c r="D39" i="227"/>
  <c r="C39" i="227"/>
  <c r="J36" i="227"/>
  <c r="I36" i="227"/>
  <c r="H36" i="227"/>
  <c r="G36" i="227"/>
  <c r="J35" i="227"/>
  <c r="I35" i="227"/>
  <c r="H35" i="227"/>
  <c r="G35" i="227"/>
  <c r="J34" i="227"/>
  <c r="I34" i="227"/>
  <c r="H34" i="227"/>
  <c r="G34" i="227"/>
  <c r="J33" i="227"/>
  <c r="I33" i="227"/>
  <c r="H33" i="227"/>
  <c r="G33" i="227"/>
  <c r="J32" i="227"/>
  <c r="I32" i="227"/>
  <c r="H32" i="227"/>
  <c r="G32" i="227"/>
  <c r="F32" i="227"/>
  <c r="E32" i="227"/>
  <c r="D32" i="227"/>
  <c r="J28" i="227"/>
  <c r="I28" i="227"/>
  <c r="H28" i="227"/>
  <c r="G28" i="227"/>
  <c r="J27" i="227"/>
  <c r="I27" i="227"/>
  <c r="H27" i="227"/>
  <c r="G27" i="227"/>
  <c r="J26" i="227"/>
  <c r="I26" i="227"/>
  <c r="H26" i="227"/>
  <c r="G26" i="227"/>
  <c r="J25" i="227"/>
  <c r="I25" i="227"/>
  <c r="H25" i="227"/>
  <c r="G25" i="227"/>
  <c r="J24" i="227"/>
  <c r="I24" i="227"/>
  <c r="H24" i="227"/>
  <c r="G24" i="227"/>
  <c r="F24" i="227"/>
  <c r="E24" i="227"/>
  <c r="D24" i="227"/>
  <c r="C24" i="227"/>
  <c r="J21" i="227"/>
  <c r="I21" i="227"/>
  <c r="H21" i="227"/>
  <c r="G21" i="227"/>
  <c r="J20" i="227"/>
  <c r="I20" i="227"/>
  <c r="H20" i="227"/>
  <c r="G20" i="227"/>
  <c r="J19" i="227"/>
  <c r="I19" i="227"/>
  <c r="H19" i="227"/>
  <c r="G19" i="227"/>
  <c r="J18" i="227"/>
  <c r="I18" i="227"/>
  <c r="H18" i="227"/>
  <c r="G18" i="227"/>
  <c r="J17" i="227"/>
  <c r="I17" i="227"/>
  <c r="H17" i="227"/>
  <c r="G17" i="227"/>
  <c r="F17" i="227"/>
  <c r="E17" i="227"/>
  <c r="D17" i="227"/>
  <c r="C17" i="227"/>
  <c r="J13" i="227"/>
  <c r="I13" i="227"/>
  <c r="H13" i="227"/>
  <c r="G13" i="227"/>
  <c r="J12" i="227"/>
  <c r="I12" i="227"/>
  <c r="H12" i="227"/>
  <c r="G12" i="227"/>
  <c r="J11" i="227"/>
  <c r="I11" i="227"/>
  <c r="H11" i="227"/>
  <c r="G11" i="227"/>
  <c r="J10" i="227"/>
  <c r="I10" i="227"/>
  <c r="H10" i="227"/>
  <c r="G10" i="227"/>
  <c r="J9" i="227"/>
  <c r="I9" i="227"/>
  <c r="H9" i="227"/>
  <c r="G9" i="227"/>
  <c r="F9" i="227"/>
  <c r="E9" i="227"/>
  <c r="D9" i="227"/>
  <c r="A5" i="227"/>
  <c r="E54" i="226"/>
  <c r="D54" i="226"/>
  <c r="D56" i="226" s="1"/>
  <c r="C54" i="226"/>
  <c r="E47" i="226"/>
  <c r="D47" i="226"/>
  <c r="AJ43" i="226"/>
  <c r="AI43" i="226"/>
  <c r="AH43" i="226"/>
  <c r="AG43" i="226"/>
  <c r="AF43" i="226"/>
  <c r="AE43" i="226"/>
  <c r="AD43" i="226"/>
  <c r="AC43" i="226"/>
  <c r="AB43" i="226"/>
  <c r="AA43" i="226"/>
  <c r="Z43" i="226"/>
  <c r="Y43" i="226"/>
  <c r="X43" i="226"/>
  <c r="W43" i="226"/>
  <c r="V43" i="226"/>
  <c r="U43" i="226"/>
  <c r="T43" i="226"/>
  <c r="S43" i="226"/>
  <c r="R43" i="226"/>
  <c r="Q43" i="226"/>
  <c r="P43" i="226"/>
  <c r="O43" i="226"/>
  <c r="N43" i="226"/>
  <c r="M43" i="226"/>
  <c r="L43" i="226"/>
  <c r="K43" i="226"/>
  <c r="F43" i="226"/>
  <c r="AJ42" i="226"/>
  <c r="AI42" i="226"/>
  <c r="AH42" i="226"/>
  <c r="AG42" i="226"/>
  <c r="AF42" i="226"/>
  <c r="AE42" i="226"/>
  <c r="AD42" i="226"/>
  <c r="AC42" i="226"/>
  <c r="AB42" i="226"/>
  <c r="AA42" i="226"/>
  <c r="Z42" i="226"/>
  <c r="Y42" i="226"/>
  <c r="X42" i="226"/>
  <c r="W42" i="226"/>
  <c r="V42" i="226"/>
  <c r="U42" i="226"/>
  <c r="T42" i="226"/>
  <c r="S42" i="226"/>
  <c r="R42" i="226"/>
  <c r="Q42" i="226"/>
  <c r="P42" i="226"/>
  <c r="O42" i="226"/>
  <c r="N42" i="226"/>
  <c r="M42" i="226"/>
  <c r="L42" i="226"/>
  <c r="K42" i="226"/>
  <c r="F42" i="226"/>
  <c r="AJ41" i="226"/>
  <c r="AI41" i="226"/>
  <c r="AH41" i="226"/>
  <c r="AG41" i="226"/>
  <c r="AF41" i="226"/>
  <c r="AE41" i="226"/>
  <c r="AD41" i="226"/>
  <c r="AC41" i="226"/>
  <c r="AB41" i="226"/>
  <c r="AA41" i="226"/>
  <c r="Z41" i="226"/>
  <c r="Y41" i="226"/>
  <c r="X41" i="226"/>
  <c r="W41" i="226"/>
  <c r="V41" i="226"/>
  <c r="U41" i="226"/>
  <c r="T41" i="226"/>
  <c r="S41" i="226"/>
  <c r="R41" i="226"/>
  <c r="Q41" i="226"/>
  <c r="P41" i="226"/>
  <c r="O41" i="226"/>
  <c r="N41" i="226"/>
  <c r="M41" i="226"/>
  <c r="L41" i="226"/>
  <c r="K41" i="226"/>
  <c r="F41" i="226"/>
  <c r="AJ40" i="226"/>
  <c r="AI40" i="226"/>
  <c r="AH40" i="226"/>
  <c r="AG40" i="226"/>
  <c r="AF40" i="226"/>
  <c r="AE40" i="226"/>
  <c r="AD40" i="226"/>
  <c r="AC40" i="226"/>
  <c r="AB40" i="226"/>
  <c r="AA40" i="226"/>
  <c r="Z40" i="226"/>
  <c r="Y40" i="226"/>
  <c r="X40" i="226"/>
  <c r="W40" i="226"/>
  <c r="V40" i="226"/>
  <c r="U40" i="226"/>
  <c r="T40" i="226"/>
  <c r="S40" i="226"/>
  <c r="R40" i="226"/>
  <c r="Q40" i="226"/>
  <c r="P40" i="226"/>
  <c r="O40" i="226"/>
  <c r="N40" i="226"/>
  <c r="M40" i="226"/>
  <c r="L40" i="226"/>
  <c r="K40" i="226"/>
  <c r="F40" i="226"/>
  <c r="AJ39" i="226"/>
  <c r="AI39" i="226"/>
  <c r="AH39" i="226"/>
  <c r="AG39" i="226"/>
  <c r="AF39" i="226"/>
  <c r="AE39" i="226"/>
  <c r="AD39" i="226"/>
  <c r="AC39" i="226"/>
  <c r="AB39" i="226"/>
  <c r="AA39" i="226"/>
  <c r="Z39" i="226"/>
  <c r="Y39" i="226"/>
  <c r="X39" i="226"/>
  <c r="W39" i="226"/>
  <c r="V39" i="226"/>
  <c r="U39" i="226"/>
  <c r="T39" i="226"/>
  <c r="S39" i="226"/>
  <c r="R39" i="226"/>
  <c r="Q39" i="226"/>
  <c r="P39" i="226"/>
  <c r="O39" i="226"/>
  <c r="N39" i="226"/>
  <c r="M39" i="226"/>
  <c r="L39" i="226"/>
  <c r="K39" i="226"/>
  <c r="F39" i="226"/>
  <c r="AJ38" i="226"/>
  <c r="AI38" i="226"/>
  <c r="AH38" i="226"/>
  <c r="AG38" i="226"/>
  <c r="AF38" i="226"/>
  <c r="AE38" i="226"/>
  <c r="AD38" i="226"/>
  <c r="AC38" i="226"/>
  <c r="AB38" i="226"/>
  <c r="AA38" i="226"/>
  <c r="Z38" i="226"/>
  <c r="Y38" i="226"/>
  <c r="X38" i="226"/>
  <c r="W38" i="226"/>
  <c r="V38" i="226"/>
  <c r="U38" i="226"/>
  <c r="T38" i="226"/>
  <c r="S38" i="226"/>
  <c r="R38" i="226"/>
  <c r="Q38" i="226"/>
  <c r="P38" i="226"/>
  <c r="O38" i="226"/>
  <c r="N38" i="226"/>
  <c r="M38" i="226"/>
  <c r="L38" i="226"/>
  <c r="K38" i="226"/>
  <c r="F38" i="226"/>
  <c r="AJ37" i="226"/>
  <c r="AI37" i="226"/>
  <c r="AH37" i="226"/>
  <c r="AG37" i="226"/>
  <c r="AF37" i="226"/>
  <c r="AE37" i="226"/>
  <c r="AD37" i="226"/>
  <c r="AC37" i="226"/>
  <c r="AB37" i="226"/>
  <c r="AA37" i="226"/>
  <c r="Z37" i="226"/>
  <c r="Y37" i="226"/>
  <c r="X37" i="226"/>
  <c r="W37" i="226"/>
  <c r="V37" i="226"/>
  <c r="U37" i="226"/>
  <c r="T37" i="226"/>
  <c r="S37" i="226"/>
  <c r="R37" i="226"/>
  <c r="Q37" i="226"/>
  <c r="P37" i="226"/>
  <c r="O37" i="226"/>
  <c r="N37" i="226"/>
  <c r="M37" i="226"/>
  <c r="L37" i="226"/>
  <c r="K37" i="226"/>
  <c r="F37" i="226"/>
  <c r="AJ36" i="226"/>
  <c r="AI36" i="226"/>
  <c r="AH36" i="226"/>
  <c r="AG36" i="226"/>
  <c r="AF36" i="226"/>
  <c r="AE36" i="226"/>
  <c r="AD36" i="226"/>
  <c r="AC36" i="226"/>
  <c r="AB36" i="226"/>
  <c r="AA36" i="226"/>
  <c r="Z36" i="226"/>
  <c r="Y36" i="226"/>
  <c r="X36" i="226"/>
  <c r="W36" i="226"/>
  <c r="V36" i="226"/>
  <c r="U36" i="226"/>
  <c r="T36" i="226"/>
  <c r="S36" i="226"/>
  <c r="R36" i="226"/>
  <c r="Q36" i="226"/>
  <c r="P36" i="226"/>
  <c r="O36" i="226"/>
  <c r="N36" i="226"/>
  <c r="M36" i="226"/>
  <c r="L36" i="226"/>
  <c r="K36" i="226"/>
  <c r="F36" i="226"/>
  <c r="AJ35" i="226"/>
  <c r="AI35" i="226"/>
  <c r="AH35" i="226"/>
  <c r="AG35" i="226"/>
  <c r="AF35" i="226"/>
  <c r="AE35" i="226"/>
  <c r="AD35" i="226"/>
  <c r="AC35" i="226"/>
  <c r="AB35" i="226"/>
  <c r="AA35" i="226"/>
  <c r="Z35" i="226"/>
  <c r="Y35" i="226"/>
  <c r="X35" i="226"/>
  <c r="W35" i="226"/>
  <c r="V35" i="226"/>
  <c r="U35" i="226"/>
  <c r="T35" i="226"/>
  <c r="S35" i="226"/>
  <c r="R35" i="226"/>
  <c r="Q35" i="226"/>
  <c r="P35" i="226"/>
  <c r="O35" i="226"/>
  <c r="N35" i="226"/>
  <c r="M35" i="226"/>
  <c r="L35" i="226"/>
  <c r="K35" i="226"/>
  <c r="F35" i="226"/>
  <c r="AJ34" i="226"/>
  <c r="AI34" i="226"/>
  <c r="AH34" i="226"/>
  <c r="AG34" i="226"/>
  <c r="AF34" i="226"/>
  <c r="AE34" i="226"/>
  <c r="AD34" i="226"/>
  <c r="AC34" i="226"/>
  <c r="AB34" i="226"/>
  <c r="AA34" i="226"/>
  <c r="Z34" i="226"/>
  <c r="Y34" i="226"/>
  <c r="X34" i="226"/>
  <c r="W34" i="226"/>
  <c r="V34" i="226"/>
  <c r="U34" i="226"/>
  <c r="T34" i="226"/>
  <c r="S34" i="226"/>
  <c r="R34" i="226"/>
  <c r="Q34" i="226"/>
  <c r="P34" i="226"/>
  <c r="O34" i="226"/>
  <c r="N34" i="226"/>
  <c r="M34" i="226"/>
  <c r="L34" i="226"/>
  <c r="K34" i="226"/>
  <c r="F34" i="226"/>
  <c r="AJ33" i="226"/>
  <c r="AI33" i="226"/>
  <c r="AH33" i="226"/>
  <c r="AG33" i="226"/>
  <c r="AF33" i="226"/>
  <c r="AE33" i="226"/>
  <c r="AD33" i="226"/>
  <c r="AC33" i="226"/>
  <c r="AB33" i="226"/>
  <c r="AA33" i="226"/>
  <c r="Z33" i="226"/>
  <c r="Y33" i="226"/>
  <c r="X33" i="226"/>
  <c r="W33" i="226"/>
  <c r="V33" i="226"/>
  <c r="U33" i="226"/>
  <c r="T33" i="226"/>
  <c r="S33" i="226"/>
  <c r="R33" i="226"/>
  <c r="Q33" i="226"/>
  <c r="P33" i="226"/>
  <c r="O33" i="226"/>
  <c r="N33" i="226"/>
  <c r="M33" i="226"/>
  <c r="L33" i="226"/>
  <c r="K33" i="226"/>
  <c r="F33" i="226"/>
  <c r="AJ32" i="226"/>
  <c r="AI32" i="226"/>
  <c r="AH32" i="226"/>
  <c r="AG32" i="226"/>
  <c r="AF32" i="226"/>
  <c r="AE32" i="226"/>
  <c r="AD32" i="226"/>
  <c r="AC32" i="226"/>
  <c r="AB32" i="226"/>
  <c r="AA32" i="226"/>
  <c r="Z32" i="226"/>
  <c r="Y32" i="226"/>
  <c r="X32" i="226"/>
  <c r="W32" i="226"/>
  <c r="V32" i="226"/>
  <c r="U32" i="226"/>
  <c r="T32" i="226"/>
  <c r="S32" i="226"/>
  <c r="R32" i="226"/>
  <c r="Q32" i="226"/>
  <c r="P32" i="226"/>
  <c r="O32" i="226"/>
  <c r="N32" i="226"/>
  <c r="M32" i="226"/>
  <c r="L32" i="226"/>
  <c r="K32" i="226"/>
  <c r="F32" i="226"/>
  <c r="AJ31" i="226"/>
  <c r="AI31" i="226"/>
  <c r="AH31" i="226"/>
  <c r="AG31" i="226"/>
  <c r="AF31" i="226"/>
  <c r="AE31" i="226"/>
  <c r="AD31" i="226"/>
  <c r="AC31" i="226"/>
  <c r="AB31" i="226"/>
  <c r="AA31" i="226"/>
  <c r="Z31" i="226"/>
  <c r="Y31" i="226"/>
  <c r="X31" i="226"/>
  <c r="W31" i="226"/>
  <c r="V31" i="226"/>
  <c r="U31" i="226"/>
  <c r="T31" i="226"/>
  <c r="S31" i="226"/>
  <c r="R31" i="226"/>
  <c r="Q31" i="226"/>
  <c r="P31" i="226"/>
  <c r="O31" i="226"/>
  <c r="N31" i="226"/>
  <c r="M31" i="226"/>
  <c r="L31" i="226"/>
  <c r="K31" i="226"/>
  <c r="F31" i="226"/>
  <c r="AJ30" i="226"/>
  <c r="AI30" i="226"/>
  <c r="AH30" i="226"/>
  <c r="AG30" i="226"/>
  <c r="AF30" i="226"/>
  <c r="AE30" i="226"/>
  <c r="AD30" i="226"/>
  <c r="AC30" i="226"/>
  <c r="AB30" i="226"/>
  <c r="AA30" i="226"/>
  <c r="Z30" i="226"/>
  <c r="Y30" i="226"/>
  <c r="X30" i="226"/>
  <c r="W30" i="226"/>
  <c r="V30" i="226"/>
  <c r="U30" i="226"/>
  <c r="T30" i="226"/>
  <c r="S30" i="226"/>
  <c r="R30" i="226"/>
  <c r="Q30" i="226"/>
  <c r="P30" i="226"/>
  <c r="O30" i="226"/>
  <c r="N30" i="226"/>
  <c r="M30" i="226"/>
  <c r="L30" i="226"/>
  <c r="K30" i="226"/>
  <c r="F30" i="226"/>
  <c r="AJ29" i="226"/>
  <c r="AI29" i="226"/>
  <c r="AH29" i="226"/>
  <c r="AG29" i="226"/>
  <c r="AF29" i="226"/>
  <c r="AE29" i="226"/>
  <c r="AD29" i="226"/>
  <c r="AC29" i="226"/>
  <c r="AB29" i="226"/>
  <c r="AA29" i="226"/>
  <c r="Z29" i="226"/>
  <c r="Y29" i="226"/>
  <c r="X29" i="226"/>
  <c r="W29" i="226"/>
  <c r="V29" i="226"/>
  <c r="U29" i="226"/>
  <c r="T29" i="226"/>
  <c r="S29" i="226"/>
  <c r="R29" i="226"/>
  <c r="Q29" i="226"/>
  <c r="P29" i="226"/>
  <c r="O29" i="226"/>
  <c r="N29" i="226"/>
  <c r="M29" i="226"/>
  <c r="L29" i="226"/>
  <c r="K29" i="226"/>
  <c r="F29" i="226"/>
  <c r="AJ28" i="226"/>
  <c r="AI28" i="226"/>
  <c r="AH28" i="226"/>
  <c r="AG28" i="226"/>
  <c r="AF28" i="226"/>
  <c r="AE28" i="226"/>
  <c r="AD28" i="226"/>
  <c r="AC28" i="226"/>
  <c r="AB28" i="226"/>
  <c r="AA28" i="226"/>
  <c r="Z28" i="226"/>
  <c r="Y28" i="226"/>
  <c r="X28" i="226"/>
  <c r="W28" i="226"/>
  <c r="V28" i="226"/>
  <c r="U28" i="226"/>
  <c r="T28" i="226"/>
  <c r="S28" i="226"/>
  <c r="R28" i="226"/>
  <c r="Q28" i="226"/>
  <c r="P28" i="226"/>
  <c r="O28" i="226"/>
  <c r="N28" i="226"/>
  <c r="M28" i="226"/>
  <c r="L28" i="226"/>
  <c r="K28" i="226"/>
  <c r="F28" i="226"/>
  <c r="AJ27" i="226"/>
  <c r="AI27" i="226"/>
  <c r="AH27" i="226"/>
  <c r="AG27" i="226"/>
  <c r="AF27" i="226"/>
  <c r="AE27" i="226"/>
  <c r="AD27" i="226"/>
  <c r="AC27" i="226"/>
  <c r="AB27" i="226"/>
  <c r="AA27" i="226"/>
  <c r="Z27" i="226"/>
  <c r="Y27" i="226"/>
  <c r="X27" i="226"/>
  <c r="W27" i="226"/>
  <c r="V27" i="226"/>
  <c r="U27" i="226"/>
  <c r="T27" i="226"/>
  <c r="S27" i="226"/>
  <c r="R27" i="226"/>
  <c r="Q27" i="226"/>
  <c r="P27" i="226"/>
  <c r="O27" i="226"/>
  <c r="N27" i="226"/>
  <c r="M27" i="226"/>
  <c r="L27" i="226"/>
  <c r="K27" i="226"/>
  <c r="F27" i="226"/>
  <c r="AJ26" i="226"/>
  <c r="AI26" i="226"/>
  <c r="AH26" i="226"/>
  <c r="AG26" i="226"/>
  <c r="AF26" i="226"/>
  <c r="AE26" i="226"/>
  <c r="AD26" i="226"/>
  <c r="AC26" i="226"/>
  <c r="AB26" i="226"/>
  <c r="AA26" i="226"/>
  <c r="Z26" i="226"/>
  <c r="Y26" i="226"/>
  <c r="X26" i="226"/>
  <c r="W26" i="226"/>
  <c r="V26" i="226"/>
  <c r="U26" i="226"/>
  <c r="T26" i="226"/>
  <c r="S26" i="226"/>
  <c r="R26" i="226"/>
  <c r="Q26" i="226"/>
  <c r="P26" i="226"/>
  <c r="O26" i="226"/>
  <c r="N26" i="226"/>
  <c r="M26" i="226"/>
  <c r="L26" i="226"/>
  <c r="K26" i="226"/>
  <c r="F26" i="226"/>
  <c r="AJ25" i="226"/>
  <c r="AI25" i="226"/>
  <c r="AH25" i="226"/>
  <c r="AG25" i="226"/>
  <c r="AF25" i="226"/>
  <c r="AE25" i="226"/>
  <c r="AD25" i="226"/>
  <c r="AC25" i="226"/>
  <c r="AB25" i="226"/>
  <c r="AA25" i="226"/>
  <c r="Z25" i="226"/>
  <c r="Y25" i="226"/>
  <c r="X25" i="226"/>
  <c r="W25" i="226"/>
  <c r="V25" i="226"/>
  <c r="U25" i="226"/>
  <c r="T25" i="226"/>
  <c r="S25" i="226"/>
  <c r="R25" i="226"/>
  <c r="Q25" i="226"/>
  <c r="P25" i="226"/>
  <c r="O25" i="226"/>
  <c r="N25" i="226"/>
  <c r="M25" i="226"/>
  <c r="L25" i="226"/>
  <c r="K25" i="226"/>
  <c r="F25" i="226"/>
  <c r="AJ24" i="226"/>
  <c r="AI24" i="226"/>
  <c r="AH24" i="226"/>
  <c r="AG24" i="226"/>
  <c r="AF24" i="226"/>
  <c r="AE24" i="226"/>
  <c r="AD24" i="226"/>
  <c r="AC24" i="226"/>
  <c r="AB24" i="226"/>
  <c r="AA24" i="226"/>
  <c r="Z24" i="226"/>
  <c r="Y24" i="226"/>
  <c r="X24" i="226"/>
  <c r="W24" i="226"/>
  <c r="V24" i="226"/>
  <c r="U24" i="226"/>
  <c r="T24" i="226"/>
  <c r="S24" i="226"/>
  <c r="R24" i="226"/>
  <c r="Q24" i="226"/>
  <c r="P24" i="226"/>
  <c r="O24" i="226"/>
  <c r="N24" i="226"/>
  <c r="M24" i="226"/>
  <c r="L24" i="226"/>
  <c r="K24" i="226"/>
  <c r="F24" i="226"/>
  <c r="AJ23" i="226"/>
  <c r="AI23" i="226"/>
  <c r="AH23" i="226"/>
  <c r="AG23" i="226"/>
  <c r="AF23" i="226"/>
  <c r="AE23" i="226"/>
  <c r="AD23" i="226"/>
  <c r="AC23" i="226"/>
  <c r="AB23" i="226"/>
  <c r="AA23" i="226"/>
  <c r="Z23" i="226"/>
  <c r="Y23" i="226"/>
  <c r="X23" i="226"/>
  <c r="W23" i="226"/>
  <c r="V23" i="226"/>
  <c r="U23" i="226"/>
  <c r="T23" i="226"/>
  <c r="S23" i="226"/>
  <c r="R23" i="226"/>
  <c r="Q23" i="226"/>
  <c r="P23" i="226"/>
  <c r="O23" i="226"/>
  <c r="N23" i="226"/>
  <c r="M23" i="226"/>
  <c r="L23" i="226"/>
  <c r="K23" i="226"/>
  <c r="F23" i="226"/>
  <c r="AJ22" i="226"/>
  <c r="AI22" i="226"/>
  <c r="AH22" i="226"/>
  <c r="AG22" i="226"/>
  <c r="AF22" i="226"/>
  <c r="AE22" i="226"/>
  <c r="AD22" i="226"/>
  <c r="AC22" i="226"/>
  <c r="AB22" i="226"/>
  <c r="AA22" i="226"/>
  <c r="Z22" i="226"/>
  <c r="Y22" i="226"/>
  <c r="X22" i="226"/>
  <c r="W22" i="226"/>
  <c r="V22" i="226"/>
  <c r="U22" i="226"/>
  <c r="T22" i="226"/>
  <c r="S22" i="226"/>
  <c r="R22" i="226"/>
  <c r="Q22" i="226"/>
  <c r="P22" i="226"/>
  <c r="O22" i="226"/>
  <c r="N22" i="226"/>
  <c r="M22" i="226"/>
  <c r="L22" i="226"/>
  <c r="K22" i="226"/>
  <c r="F22" i="226"/>
  <c r="AJ21" i="226"/>
  <c r="AI21" i="226"/>
  <c r="AH21" i="226"/>
  <c r="AG21" i="226"/>
  <c r="AF21" i="226"/>
  <c r="AE21" i="226"/>
  <c r="AD21" i="226"/>
  <c r="AC21" i="226"/>
  <c r="AB21" i="226"/>
  <c r="AA21" i="226"/>
  <c r="Z21" i="226"/>
  <c r="Y21" i="226"/>
  <c r="X21" i="226"/>
  <c r="W21" i="226"/>
  <c r="V21" i="226"/>
  <c r="U21" i="226"/>
  <c r="T21" i="226"/>
  <c r="S21" i="226"/>
  <c r="R21" i="226"/>
  <c r="Q21" i="226"/>
  <c r="P21" i="226"/>
  <c r="O21" i="226"/>
  <c r="N21" i="226"/>
  <c r="M21" i="226"/>
  <c r="L21" i="226"/>
  <c r="K21" i="226"/>
  <c r="F21" i="226"/>
  <c r="AJ20" i="226"/>
  <c r="AI20" i="226"/>
  <c r="AH20" i="226"/>
  <c r="AG20" i="226"/>
  <c r="AF20" i="226"/>
  <c r="AE20" i="226"/>
  <c r="AD20" i="226"/>
  <c r="AC20" i="226"/>
  <c r="AB20" i="226"/>
  <c r="AA20" i="226"/>
  <c r="Z20" i="226"/>
  <c r="Y20" i="226"/>
  <c r="X20" i="226"/>
  <c r="W20" i="226"/>
  <c r="V20" i="226"/>
  <c r="U20" i="226"/>
  <c r="T20" i="226"/>
  <c r="S20" i="226"/>
  <c r="R20" i="226"/>
  <c r="Q20" i="226"/>
  <c r="P20" i="226"/>
  <c r="O20" i="226"/>
  <c r="N20" i="226"/>
  <c r="M20" i="226"/>
  <c r="L20" i="226"/>
  <c r="K20" i="226"/>
  <c r="F20" i="226"/>
  <c r="AJ19" i="226"/>
  <c r="AI19" i="226"/>
  <c r="AH19" i="226"/>
  <c r="AG19" i="226"/>
  <c r="AF19" i="226"/>
  <c r="AE19" i="226"/>
  <c r="AD19" i="226"/>
  <c r="AC19" i="226"/>
  <c r="AB19" i="226"/>
  <c r="AA19" i="226"/>
  <c r="Z19" i="226"/>
  <c r="Y19" i="226"/>
  <c r="X19" i="226"/>
  <c r="W19" i="226"/>
  <c r="V19" i="226"/>
  <c r="U19" i="226"/>
  <c r="T19" i="226"/>
  <c r="S19" i="226"/>
  <c r="R19" i="226"/>
  <c r="Q19" i="226"/>
  <c r="P19" i="226"/>
  <c r="O19" i="226"/>
  <c r="N19" i="226"/>
  <c r="M19" i="226"/>
  <c r="L19" i="226"/>
  <c r="K19" i="226"/>
  <c r="F19" i="226"/>
  <c r="AJ18" i="226"/>
  <c r="AI18" i="226"/>
  <c r="AH18" i="226"/>
  <c r="AG18" i="226"/>
  <c r="AF18" i="226"/>
  <c r="AE18" i="226"/>
  <c r="AD18" i="226"/>
  <c r="AC18" i="226"/>
  <c r="AB18" i="226"/>
  <c r="AA18" i="226"/>
  <c r="Z18" i="226"/>
  <c r="Y18" i="226"/>
  <c r="X18" i="226"/>
  <c r="W18" i="226"/>
  <c r="V18" i="226"/>
  <c r="U18" i="226"/>
  <c r="T18" i="226"/>
  <c r="S18" i="226"/>
  <c r="R18" i="226"/>
  <c r="Q18" i="226"/>
  <c r="P18" i="226"/>
  <c r="O18" i="226"/>
  <c r="N18" i="226"/>
  <c r="M18" i="226"/>
  <c r="L18" i="226"/>
  <c r="K18" i="226"/>
  <c r="F18" i="226"/>
  <c r="AI17" i="226"/>
  <c r="AH17" i="226"/>
  <c r="AJ17" i="226" s="1"/>
  <c r="AG17" i="226"/>
  <c r="AE17" i="226"/>
  <c r="AD17" i="226"/>
  <c r="AC17" i="226"/>
  <c r="AB17" i="226"/>
  <c r="AF17" i="226" s="1"/>
  <c r="AA17" i="226"/>
  <c r="Y17" i="226"/>
  <c r="X17" i="226"/>
  <c r="W17" i="226"/>
  <c r="Z17" i="226" s="1"/>
  <c r="V17" i="226"/>
  <c r="T17" i="226"/>
  <c r="S17" i="226"/>
  <c r="R17" i="226"/>
  <c r="U17" i="226" s="1"/>
  <c r="Q17" i="226"/>
  <c r="O17" i="226"/>
  <c r="N17" i="226"/>
  <c r="M17" i="226"/>
  <c r="L17" i="226"/>
  <c r="P17" i="226" s="1"/>
  <c r="K17" i="226"/>
  <c r="AI16" i="226"/>
  <c r="AH16" i="226"/>
  <c r="AG16" i="226"/>
  <c r="AE16" i="226"/>
  <c r="AD16" i="226"/>
  <c r="AC16" i="226"/>
  <c r="AB16" i="226"/>
  <c r="AA16" i="226"/>
  <c r="Y16" i="226"/>
  <c r="X16" i="226"/>
  <c r="W16" i="226"/>
  <c r="V16" i="226"/>
  <c r="T16" i="226"/>
  <c r="S16" i="226"/>
  <c r="R16" i="226"/>
  <c r="Q16" i="226"/>
  <c r="O16" i="226"/>
  <c r="N16" i="226"/>
  <c r="M16" i="226"/>
  <c r="L16" i="226"/>
  <c r="K16" i="226"/>
  <c r="AI15" i="226"/>
  <c r="AH15" i="226"/>
  <c r="AJ15" i="226" s="1"/>
  <c r="AG15" i="226"/>
  <c r="AE15" i="226"/>
  <c r="AD15" i="226"/>
  <c r="AC15" i="226"/>
  <c r="AB15" i="226"/>
  <c r="AA15" i="226"/>
  <c r="Y15" i="226"/>
  <c r="X15" i="226"/>
  <c r="Z15" i="226" s="1"/>
  <c r="W15" i="226"/>
  <c r="V15" i="226"/>
  <c r="T15" i="226"/>
  <c r="S15" i="226"/>
  <c r="R15" i="226"/>
  <c r="Q15" i="226"/>
  <c r="O15" i="226"/>
  <c r="N15" i="226"/>
  <c r="M15" i="226"/>
  <c r="L15" i="226"/>
  <c r="K15" i="226"/>
  <c r="AI14" i="226"/>
  <c r="AH14" i="226"/>
  <c r="AJ14" i="226" s="1"/>
  <c r="AG14" i="226"/>
  <c r="AE14" i="226"/>
  <c r="AD14" i="226"/>
  <c r="AC14" i="226"/>
  <c r="AB14" i="226"/>
  <c r="AA14" i="226"/>
  <c r="Y14" i="226"/>
  <c r="X14" i="226"/>
  <c r="W14" i="226"/>
  <c r="V14" i="226"/>
  <c r="T14" i="226"/>
  <c r="S14" i="226"/>
  <c r="R14" i="226"/>
  <c r="Q14" i="226"/>
  <c r="O14" i="226"/>
  <c r="N14" i="226"/>
  <c r="M14" i="226"/>
  <c r="L14" i="226"/>
  <c r="K14" i="226"/>
  <c r="AI13" i="226"/>
  <c r="AH13" i="226"/>
  <c r="AJ13" i="226" s="1"/>
  <c r="AG13" i="226"/>
  <c r="AE13" i="226"/>
  <c r="AD13" i="226"/>
  <c r="AC13" i="226"/>
  <c r="AB13" i="226"/>
  <c r="AA13" i="226"/>
  <c r="Y13" i="226"/>
  <c r="X13" i="226"/>
  <c r="W13" i="226"/>
  <c r="V13" i="226"/>
  <c r="T13" i="226"/>
  <c r="S13" i="226"/>
  <c r="R13" i="226"/>
  <c r="Q13" i="226"/>
  <c r="O13" i="226"/>
  <c r="N13" i="226"/>
  <c r="M13" i="226"/>
  <c r="L13" i="226"/>
  <c r="K13" i="226"/>
  <c r="AI12" i="226"/>
  <c r="AH12" i="226"/>
  <c r="AJ12" i="226" s="1"/>
  <c r="AG12" i="226"/>
  <c r="AE12" i="226"/>
  <c r="AD12" i="226"/>
  <c r="AC12" i="226"/>
  <c r="AF12" i="226" s="1"/>
  <c r="AB12" i="226"/>
  <c r="AA12" i="226"/>
  <c r="Y12" i="226"/>
  <c r="X12" i="226"/>
  <c r="Z12" i="226" s="1"/>
  <c r="W12" i="226"/>
  <c r="V12" i="226"/>
  <c r="T12" i="226"/>
  <c r="S12" i="226"/>
  <c r="R12" i="226"/>
  <c r="Q12" i="226"/>
  <c r="O12" i="226"/>
  <c r="N12" i="226"/>
  <c r="M12" i="226"/>
  <c r="L12" i="226"/>
  <c r="K12" i="226"/>
  <c r="AI11" i="226"/>
  <c r="AH11" i="226"/>
  <c r="AJ11" i="226" s="1"/>
  <c r="AG11" i="226"/>
  <c r="AE11" i="226"/>
  <c r="AD11" i="226"/>
  <c r="AC11" i="226"/>
  <c r="AF11" i="226" s="1"/>
  <c r="AB11" i="226"/>
  <c r="AA11" i="226"/>
  <c r="Y11" i="226"/>
  <c r="X11" i="226"/>
  <c r="W11" i="226"/>
  <c r="V11" i="226"/>
  <c r="T11" i="226"/>
  <c r="S11" i="226"/>
  <c r="U11" i="226" s="1"/>
  <c r="R11" i="226"/>
  <c r="Q11" i="226"/>
  <c r="O11" i="226"/>
  <c r="N11" i="226"/>
  <c r="M11" i="226"/>
  <c r="L11" i="226"/>
  <c r="K11" i="226"/>
  <c r="AI10" i="226"/>
  <c r="AH10" i="226"/>
  <c r="AG10" i="226"/>
  <c r="AE10" i="226"/>
  <c r="AD10" i="226"/>
  <c r="AC10" i="226"/>
  <c r="AB10" i="226"/>
  <c r="AA10" i="226"/>
  <c r="Y10" i="226"/>
  <c r="X10" i="226"/>
  <c r="W10" i="226"/>
  <c r="V10" i="226"/>
  <c r="T10" i="226"/>
  <c r="S10" i="226"/>
  <c r="R10" i="226"/>
  <c r="Q10" i="226"/>
  <c r="O10" i="226"/>
  <c r="N10" i="226"/>
  <c r="M10" i="226"/>
  <c r="L10" i="226"/>
  <c r="K10" i="226"/>
  <c r="AI9" i="226"/>
  <c r="AH9" i="226"/>
  <c r="AJ9" i="226" s="1"/>
  <c r="AG9" i="226"/>
  <c r="AE9" i="226"/>
  <c r="AD9" i="226"/>
  <c r="AC9" i="226"/>
  <c r="AB9" i="226"/>
  <c r="AA9" i="226"/>
  <c r="Y9" i="226"/>
  <c r="X9" i="226"/>
  <c r="W9" i="226"/>
  <c r="V9" i="226"/>
  <c r="T9" i="226"/>
  <c r="S9" i="226"/>
  <c r="R9" i="226"/>
  <c r="Q9" i="226"/>
  <c r="O9" i="226"/>
  <c r="N9" i="226"/>
  <c r="M9" i="226"/>
  <c r="L9" i="226"/>
  <c r="K9" i="226"/>
  <c r="AI8" i="226"/>
  <c r="AH8" i="226"/>
  <c r="AJ8" i="226" s="1"/>
  <c r="AG8" i="226"/>
  <c r="AE8" i="226"/>
  <c r="AD8" i="226"/>
  <c r="AF8" i="226" s="1"/>
  <c r="AC8" i="226"/>
  <c r="AB8" i="226"/>
  <c r="AA8" i="226"/>
  <c r="Y8" i="226"/>
  <c r="X8" i="226"/>
  <c r="Z8" i="226" s="1"/>
  <c r="W8" i="226"/>
  <c r="V8" i="226"/>
  <c r="T8" i="226"/>
  <c r="U8" i="226" s="1"/>
  <c r="S8" i="226"/>
  <c r="R8" i="226"/>
  <c r="Q8" i="226"/>
  <c r="O8" i="226"/>
  <c r="N8" i="226"/>
  <c r="P8" i="226" s="1"/>
  <c r="F8" i="226" s="1"/>
  <c r="M8" i="226"/>
  <c r="L8" i="226"/>
  <c r="K8" i="226"/>
  <c r="AI7" i="226"/>
  <c r="AH7" i="226"/>
  <c r="AJ7" i="226" s="1"/>
  <c r="AG7" i="226"/>
  <c r="AE7" i="226"/>
  <c r="AD7" i="226"/>
  <c r="AC7" i="226"/>
  <c r="AB7" i="226"/>
  <c r="AA7" i="226"/>
  <c r="Y7" i="226"/>
  <c r="X7" i="226"/>
  <c r="Z7" i="226" s="1"/>
  <c r="W7" i="226"/>
  <c r="V7" i="226"/>
  <c r="T7" i="226"/>
  <c r="S7" i="226"/>
  <c r="R7" i="226"/>
  <c r="Q7" i="226"/>
  <c r="O7" i="226"/>
  <c r="N7" i="226"/>
  <c r="M7" i="226"/>
  <c r="L7" i="226"/>
  <c r="K7" i="226"/>
  <c r="AI6" i="226"/>
  <c r="AH6" i="226"/>
  <c r="AJ6" i="226" s="1"/>
  <c r="AG6" i="226"/>
  <c r="AE6" i="226"/>
  <c r="AD6" i="226"/>
  <c r="AC6" i="226"/>
  <c r="AB6" i="226"/>
  <c r="AA6" i="226"/>
  <c r="Y6" i="226"/>
  <c r="X6" i="226"/>
  <c r="W6" i="226"/>
  <c r="V6" i="226"/>
  <c r="T6" i="226"/>
  <c r="S6" i="226"/>
  <c r="R6" i="226"/>
  <c r="Q6" i="226"/>
  <c r="O6" i="226"/>
  <c r="N6" i="226"/>
  <c r="M6" i="226"/>
  <c r="L6" i="226"/>
  <c r="K6" i="226"/>
  <c r="AI5" i="226"/>
  <c r="AH5" i="226"/>
  <c r="AG5" i="226"/>
  <c r="AE5" i="226"/>
  <c r="AD5" i="226"/>
  <c r="AC5" i="226"/>
  <c r="AB5" i="226"/>
  <c r="AA5" i="226"/>
  <c r="Y5" i="226"/>
  <c r="X5" i="226"/>
  <c r="W5" i="226"/>
  <c r="V5" i="226"/>
  <c r="T5" i="226"/>
  <c r="U5" i="226" s="1"/>
  <c r="S5" i="226"/>
  <c r="R5" i="226"/>
  <c r="Q5" i="226"/>
  <c r="O5" i="226"/>
  <c r="N5" i="226"/>
  <c r="M5" i="226"/>
  <c r="L5" i="226"/>
  <c r="K5" i="226"/>
  <c r="AI4" i="226"/>
  <c r="AH4" i="226"/>
  <c r="AJ4" i="226" s="1"/>
  <c r="AG4" i="226"/>
  <c r="AE4" i="226"/>
  <c r="AD4" i="226"/>
  <c r="AF4" i="226" s="1"/>
  <c r="AC4" i="226"/>
  <c r="AB4" i="226"/>
  <c r="AA4" i="226"/>
  <c r="Y4" i="226"/>
  <c r="X4" i="226"/>
  <c r="Z4" i="226" s="1"/>
  <c r="W4" i="226"/>
  <c r="V4" i="226"/>
  <c r="T4" i="226"/>
  <c r="U4" i="226" s="1"/>
  <c r="S4" i="226"/>
  <c r="R4" i="226"/>
  <c r="Q4" i="226"/>
  <c r="O4" i="226"/>
  <c r="N4" i="226"/>
  <c r="M4" i="226"/>
  <c r="L4" i="226"/>
  <c r="K4" i="226"/>
  <c r="E54" i="222"/>
  <c r="D54" i="222"/>
  <c r="D56" i="222" s="1"/>
  <c r="C54" i="222"/>
  <c r="E47" i="222"/>
  <c r="E49" i="222" s="1"/>
  <c r="D47" i="222"/>
  <c r="AJ43" i="222"/>
  <c r="AI43" i="222"/>
  <c r="AH43" i="222"/>
  <c r="AG43" i="222"/>
  <c r="AF43" i="222"/>
  <c r="AE43" i="222"/>
  <c r="AD43" i="222"/>
  <c r="AC43" i="222"/>
  <c r="AB43" i="222"/>
  <c r="AA43" i="222"/>
  <c r="Z43" i="222"/>
  <c r="Y43" i="222"/>
  <c r="X43" i="222"/>
  <c r="W43" i="222"/>
  <c r="V43" i="222"/>
  <c r="U43" i="222"/>
  <c r="T43" i="222"/>
  <c r="S43" i="222"/>
  <c r="R43" i="222"/>
  <c r="Q43" i="222"/>
  <c r="P43" i="222"/>
  <c r="O43" i="222"/>
  <c r="N43" i="222"/>
  <c r="M43" i="222"/>
  <c r="L43" i="222"/>
  <c r="K43" i="222"/>
  <c r="F43" i="222"/>
  <c r="AJ42" i="222"/>
  <c r="AI42" i="222"/>
  <c r="AH42" i="222"/>
  <c r="AG42" i="222"/>
  <c r="AF42" i="222"/>
  <c r="AE42" i="222"/>
  <c r="AD42" i="222"/>
  <c r="AC42" i="222"/>
  <c r="AB42" i="222"/>
  <c r="AA42" i="222"/>
  <c r="Z42" i="222"/>
  <c r="Y42" i="222"/>
  <c r="X42" i="222"/>
  <c r="W42" i="222"/>
  <c r="V42" i="222"/>
  <c r="U42" i="222"/>
  <c r="T42" i="222"/>
  <c r="S42" i="222"/>
  <c r="R42" i="222"/>
  <c r="Q42" i="222"/>
  <c r="P42" i="222"/>
  <c r="O42" i="222"/>
  <c r="N42" i="222"/>
  <c r="M42" i="222"/>
  <c r="L42" i="222"/>
  <c r="K42" i="222"/>
  <c r="F42" i="222"/>
  <c r="AJ41" i="222"/>
  <c r="AI41" i="222"/>
  <c r="AH41" i="222"/>
  <c r="AG41" i="222"/>
  <c r="AF41" i="222"/>
  <c r="AE41" i="222"/>
  <c r="AD41" i="222"/>
  <c r="AC41" i="222"/>
  <c r="AB41" i="222"/>
  <c r="AA41" i="222"/>
  <c r="Z41" i="222"/>
  <c r="Y41" i="222"/>
  <c r="X41" i="222"/>
  <c r="W41" i="222"/>
  <c r="V41" i="222"/>
  <c r="U41" i="222"/>
  <c r="T41" i="222"/>
  <c r="S41" i="222"/>
  <c r="R41" i="222"/>
  <c r="Q41" i="222"/>
  <c r="P41" i="222"/>
  <c r="O41" i="222"/>
  <c r="N41" i="222"/>
  <c r="M41" i="222"/>
  <c r="L41" i="222"/>
  <c r="K41" i="222"/>
  <c r="F41" i="222"/>
  <c r="AJ40" i="222"/>
  <c r="AI40" i="222"/>
  <c r="AH40" i="222"/>
  <c r="AG40" i="222"/>
  <c r="AF40" i="222"/>
  <c r="AE40" i="222"/>
  <c r="AD40" i="222"/>
  <c r="AC40" i="222"/>
  <c r="AB40" i="222"/>
  <c r="AA40" i="222"/>
  <c r="Z40" i="222"/>
  <c r="Y40" i="222"/>
  <c r="X40" i="222"/>
  <c r="W40" i="222"/>
  <c r="V40" i="222"/>
  <c r="U40" i="222"/>
  <c r="T40" i="222"/>
  <c r="S40" i="222"/>
  <c r="R40" i="222"/>
  <c r="Q40" i="222"/>
  <c r="P40" i="222"/>
  <c r="O40" i="222"/>
  <c r="N40" i="222"/>
  <c r="M40" i="222"/>
  <c r="L40" i="222"/>
  <c r="K40" i="222"/>
  <c r="F40" i="222"/>
  <c r="AJ39" i="222"/>
  <c r="AI39" i="222"/>
  <c r="AH39" i="222"/>
  <c r="AG39" i="222"/>
  <c r="AF39" i="222"/>
  <c r="AE39" i="222"/>
  <c r="AD39" i="222"/>
  <c r="AC39" i="222"/>
  <c r="AB39" i="222"/>
  <c r="AA39" i="222"/>
  <c r="Z39" i="222"/>
  <c r="Y39" i="222"/>
  <c r="X39" i="222"/>
  <c r="W39" i="222"/>
  <c r="V39" i="222"/>
  <c r="U39" i="222"/>
  <c r="T39" i="222"/>
  <c r="S39" i="222"/>
  <c r="R39" i="222"/>
  <c r="Q39" i="222"/>
  <c r="P39" i="222"/>
  <c r="O39" i="222"/>
  <c r="N39" i="222"/>
  <c r="M39" i="222"/>
  <c r="L39" i="222"/>
  <c r="K39" i="222"/>
  <c r="F39" i="222"/>
  <c r="AJ38" i="222"/>
  <c r="AI38" i="222"/>
  <c r="AH38" i="222"/>
  <c r="AG38" i="222"/>
  <c r="AF38" i="222"/>
  <c r="AE38" i="222"/>
  <c r="AD38" i="222"/>
  <c r="AC38" i="222"/>
  <c r="AB38" i="222"/>
  <c r="AA38" i="222"/>
  <c r="Z38" i="222"/>
  <c r="Y38" i="222"/>
  <c r="X38" i="222"/>
  <c r="W38" i="222"/>
  <c r="V38" i="222"/>
  <c r="U38" i="222"/>
  <c r="T38" i="222"/>
  <c r="S38" i="222"/>
  <c r="R38" i="222"/>
  <c r="Q38" i="222"/>
  <c r="P38" i="222"/>
  <c r="O38" i="222"/>
  <c r="N38" i="222"/>
  <c r="M38" i="222"/>
  <c r="L38" i="222"/>
  <c r="K38" i="222"/>
  <c r="F38" i="222"/>
  <c r="AJ37" i="222"/>
  <c r="AI37" i="222"/>
  <c r="AH37" i="222"/>
  <c r="AG37" i="222"/>
  <c r="AF37" i="222"/>
  <c r="AE37" i="222"/>
  <c r="AD37" i="222"/>
  <c r="AC37" i="222"/>
  <c r="AB37" i="222"/>
  <c r="AA37" i="222"/>
  <c r="Z37" i="222"/>
  <c r="Y37" i="222"/>
  <c r="X37" i="222"/>
  <c r="W37" i="222"/>
  <c r="V37" i="222"/>
  <c r="U37" i="222"/>
  <c r="T37" i="222"/>
  <c r="S37" i="222"/>
  <c r="R37" i="222"/>
  <c r="Q37" i="222"/>
  <c r="P37" i="222"/>
  <c r="O37" i="222"/>
  <c r="N37" i="222"/>
  <c r="M37" i="222"/>
  <c r="L37" i="222"/>
  <c r="K37" i="222"/>
  <c r="F37" i="222"/>
  <c r="AJ36" i="222"/>
  <c r="AI36" i="222"/>
  <c r="AH36" i="222"/>
  <c r="AG36" i="222"/>
  <c r="AF36" i="222"/>
  <c r="AE36" i="222"/>
  <c r="AD36" i="222"/>
  <c r="AC36" i="222"/>
  <c r="AB36" i="222"/>
  <c r="AA36" i="222"/>
  <c r="Z36" i="222"/>
  <c r="Y36" i="222"/>
  <c r="X36" i="222"/>
  <c r="W36" i="222"/>
  <c r="V36" i="222"/>
  <c r="U36" i="222"/>
  <c r="T36" i="222"/>
  <c r="S36" i="222"/>
  <c r="R36" i="222"/>
  <c r="Q36" i="222"/>
  <c r="P36" i="222"/>
  <c r="O36" i="222"/>
  <c r="N36" i="222"/>
  <c r="M36" i="222"/>
  <c r="L36" i="222"/>
  <c r="K36" i="222"/>
  <c r="F36" i="222"/>
  <c r="AJ35" i="222"/>
  <c r="AI35" i="222"/>
  <c r="AH35" i="222"/>
  <c r="AG35" i="222"/>
  <c r="AF35" i="222"/>
  <c r="AE35" i="222"/>
  <c r="AD35" i="222"/>
  <c r="AC35" i="222"/>
  <c r="AB35" i="222"/>
  <c r="AA35" i="222"/>
  <c r="Z35" i="222"/>
  <c r="Y35" i="222"/>
  <c r="X35" i="222"/>
  <c r="W35" i="222"/>
  <c r="V35" i="222"/>
  <c r="U35" i="222"/>
  <c r="T35" i="222"/>
  <c r="S35" i="222"/>
  <c r="R35" i="222"/>
  <c r="Q35" i="222"/>
  <c r="P35" i="222"/>
  <c r="O35" i="222"/>
  <c r="N35" i="222"/>
  <c r="M35" i="222"/>
  <c r="L35" i="222"/>
  <c r="K35" i="222"/>
  <c r="F35" i="222"/>
  <c r="AJ34" i="222"/>
  <c r="AI34" i="222"/>
  <c r="AH34" i="222"/>
  <c r="AG34" i="222"/>
  <c r="AF34" i="222"/>
  <c r="AE34" i="222"/>
  <c r="AD34" i="222"/>
  <c r="AC34" i="222"/>
  <c r="AB34" i="222"/>
  <c r="AA34" i="222"/>
  <c r="Z34" i="222"/>
  <c r="Y34" i="222"/>
  <c r="X34" i="222"/>
  <c r="W34" i="222"/>
  <c r="V34" i="222"/>
  <c r="U34" i="222"/>
  <c r="T34" i="222"/>
  <c r="S34" i="222"/>
  <c r="R34" i="222"/>
  <c r="Q34" i="222"/>
  <c r="P34" i="222"/>
  <c r="O34" i="222"/>
  <c r="N34" i="222"/>
  <c r="M34" i="222"/>
  <c r="L34" i="222"/>
  <c r="K34" i="222"/>
  <c r="F34" i="222"/>
  <c r="AJ33" i="222"/>
  <c r="AI33" i="222"/>
  <c r="AH33" i="222"/>
  <c r="AG33" i="222"/>
  <c r="AF33" i="222"/>
  <c r="AE33" i="222"/>
  <c r="AD33" i="222"/>
  <c r="AC33" i="222"/>
  <c r="AB33" i="222"/>
  <c r="AA33" i="222"/>
  <c r="Z33" i="222"/>
  <c r="Y33" i="222"/>
  <c r="X33" i="222"/>
  <c r="W33" i="222"/>
  <c r="V33" i="222"/>
  <c r="U33" i="222"/>
  <c r="T33" i="222"/>
  <c r="S33" i="222"/>
  <c r="R33" i="222"/>
  <c r="Q33" i="222"/>
  <c r="P33" i="222"/>
  <c r="O33" i="222"/>
  <c r="N33" i="222"/>
  <c r="M33" i="222"/>
  <c r="L33" i="222"/>
  <c r="K33" i="222"/>
  <c r="F33" i="222"/>
  <c r="AJ32" i="222"/>
  <c r="AI32" i="222"/>
  <c r="AH32" i="222"/>
  <c r="AG32" i="222"/>
  <c r="AF32" i="222"/>
  <c r="AE32" i="222"/>
  <c r="AD32" i="222"/>
  <c r="AC32" i="222"/>
  <c r="AB32" i="222"/>
  <c r="AA32" i="222"/>
  <c r="Z32" i="222"/>
  <c r="Y32" i="222"/>
  <c r="X32" i="222"/>
  <c r="W32" i="222"/>
  <c r="V32" i="222"/>
  <c r="U32" i="222"/>
  <c r="T32" i="222"/>
  <c r="S32" i="222"/>
  <c r="R32" i="222"/>
  <c r="Q32" i="222"/>
  <c r="P32" i="222"/>
  <c r="O32" i="222"/>
  <c r="N32" i="222"/>
  <c r="M32" i="222"/>
  <c r="L32" i="222"/>
  <c r="K32" i="222"/>
  <c r="F32" i="222"/>
  <c r="AJ31" i="222"/>
  <c r="AI31" i="222"/>
  <c r="AH31" i="222"/>
  <c r="AG31" i="222"/>
  <c r="AF31" i="222"/>
  <c r="AE31" i="222"/>
  <c r="AD31" i="222"/>
  <c r="AC31" i="222"/>
  <c r="AB31" i="222"/>
  <c r="AA31" i="222"/>
  <c r="Z31" i="222"/>
  <c r="Y31" i="222"/>
  <c r="X31" i="222"/>
  <c r="W31" i="222"/>
  <c r="V31" i="222"/>
  <c r="U31" i="222"/>
  <c r="T31" i="222"/>
  <c r="S31" i="222"/>
  <c r="R31" i="222"/>
  <c r="Q31" i="222"/>
  <c r="P31" i="222"/>
  <c r="O31" i="222"/>
  <c r="N31" i="222"/>
  <c r="M31" i="222"/>
  <c r="L31" i="222"/>
  <c r="K31" i="222"/>
  <c r="F31" i="222"/>
  <c r="AJ30" i="222"/>
  <c r="AI30" i="222"/>
  <c r="AH30" i="222"/>
  <c r="AG30" i="222"/>
  <c r="AF30" i="222"/>
  <c r="AE30" i="222"/>
  <c r="AD30" i="222"/>
  <c r="AC30" i="222"/>
  <c r="AB30" i="222"/>
  <c r="AA30" i="222"/>
  <c r="Z30" i="222"/>
  <c r="Y30" i="222"/>
  <c r="X30" i="222"/>
  <c r="W30" i="222"/>
  <c r="V30" i="222"/>
  <c r="U30" i="222"/>
  <c r="T30" i="222"/>
  <c r="S30" i="222"/>
  <c r="R30" i="222"/>
  <c r="Q30" i="222"/>
  <c r="P30" i="222"/>
  <c r="O30" i="222"/>
  <c r="N30" i="222"/>
  <c r="M30" i="222"/>
  <c r="L30" i="222"/>
  <c r="K30" i="222"/>
  <c r="F30" i="222"/>
  <c r="AJ29" i="222"/>
  <c r="AI29" i="222"/>
  <c r="AH29" i="222"/>
  <c r="AG29" i="222"/>
  <c r="AF29" i="222"/>
  <c r="AE29" i="222"/>
  <c r="AD29" i="222"/>
  <c r="AC29" i="222"/>
  <c r="AB29" i="222"/>
  <c r="AA29" i="222"/>
  <c r="Z29" i="222"/>
  <c r="Y29" i="222"/>
  <c r="X29" i="222"/>
  <c r="W29" i="222"/>
  <c r="V29" i="222"/>
  <c r="U29" i="222"/>
  <c r="T29" i="222"/>
  <c r="S29" i="222"/>
  <c r="R29" i="222"/>
  <c r="Q29" i="222"/>
  <c r="P29" i="222"/>
  <c r="O29" i="222"/>
  <c r="N29" i="222"/>
  <c r="M29" i="222"/>
  <c r="L29" i="222"/>
  <c r="K29" i="222"/>
  <c r="F29" i="222"/>
  <c r="AJ28" i="222"/>
  <c r="AI28" i="222"/>
  <c r="AH28" i="222"/>
  <c r="AG28" i="222"/>
  <c r="AF28" i="222"/>
  <c r="AE28" i="222"/>
  <c r="AD28" i="222"/>
  <c r="AC28" i="222"/>
  <c r="AB28" i="222"/>
  <c r="AA28" i="222"/>
  <c r="Z28" i="222"/>
  <c r="Y28" i="222"/>
  <c r="X28" i="222"/>
  <c r="W28" i="222"/>
  <c r="V28" i="222"/>
  <c r="U28" i="222"/>
  <c r="T28" i="222"/>
  <c r="S28" i="222"/>
  <c r="R28" i="222"/>
  <c r="Q28" i="222"/>
  <c r="P28" i="222"/>
  <c r="O28" i="222"/>
  <c r="N28" i="222"/>
  <c r="M28" i="222"/>
  <c r="L28" i="222"/>
  <c r="K28" i="222"/>
  <c r="F28" i="222"/>
  <c r="AJ27" i="222"/>
  <c r="AI27" i="222"/>
  <c r="AH27" i="222"/>
  <c r="AG27" i="222"/>
  <c r="AF27" i="222"/>
  <c r="AE27" i="222"/>
  <c r="AD27" i="222"/>
  <c r="AC27" i="222"/>
  <c r="AB27" i="222"/>
  <c r="AA27" i="222"/>
  <c r="Z27" i="222"/>
  <c r="Y27" i="222"/>
  <c r="X27" i="222"/>
  <c r="W27" i="222"/>
  <c r="V27" i="222"/>
  <c r="U27" i="222"/>
  <c r="T27" i="222"/>
  <c r="S27" i="222"/>
  <c r="R27" i="222"/>
  <c r="Q27" i="222"/>
  <c r="P27" i="222"/>
  <c r="O27" i="222"/>
  <c r="N27" i="222"/>
  <c r="M27" i="222"/>
  <c r="L27" i="222"/>
  <c r="K27" i="222"/>
  <c r="F27" i="222"/>
  <c r="AJ26" i="222"/>
  <c r="AI26" i="222"/>
  <c r="AH26" i="222"/>
  <c r="AG26" i="222"/>
  <c r="AF26" i="222"/>
  <c r="AE26" i="222"/>
  <c r="AD26" i="222"/>
  <c r="AC26" i="222"/>
  <c r="AB26" i="222"/>
  <c r="AA26" i="222"/>
  <c r="Z26" i="222"/>
  <c r="Y26" i="222"/>
  <c r="X26" i="222"/>
  <c r="W26" i="222"/>
  <c r="V26" i="222"/>
  <c r="U26" i="222"/>
  <c r="T26" i="222"/>
  <c r="S26" i="222"/>
  <c r="R26" i="222"/>
  <c r="Q26" i="222"/>
  <c r="P26" i="222"/>
  <c r="O26" i="222"/>
  <c r="N26" i="222"/>
  <c r="M26" i="222"/>
  <c r="L26" i="222"/>
  <c r="K26" i="222"/>
  <c r="F26" i="222"/>
  <c r="AJ25" i="222"/>
  <c r="AI25" i="222"/>
  <c r="AH25" i="222"/>
  <c r="AG25" i="222"/>
  <c r="AF25" i="222"/>
  <c r="AE25" i="222"/>
  <c r="AD25" i="222"/>
  <c r="AC25" i="222"/>
  <c r="AB25" i="222"/>
  <c r="AA25" i="222"/>
  <c r="Z25" i="222"/>
  <c r="Y25" i="222"/>
  <c r="X25" i="222"/>
  <c r="W25" i="222"/>
  <c r="V25" i="222"/>
  <c r="U25" i="222"/>
  <c r="T25" i="222"/>
  <c r="S25" i="222"/>
  <c r="R25" i="222"/>
  <c r="Q25" i="222"/>
  <c r="P25" i="222"/>
  <c r="O25" i="222"/>
  <c r="N25" i="222"/>
  <c r="M25" i="222"/>
  <c r="L25" i="222"/>
  <c r="K25" i="222"/>
  <c r="F25" i="222"/>
  <c r="AJ24" i="222"/>
  <c r="AI24" i="222"/>
  <c r="AH24" i="222"/>
  <c r="AG24" i="222"/>
  <c r="AF24" i="222"/>
  <c r="AE24" i="222"/>
  <c r="AD24" i="222"/>
  <c r="AC24" i="222"/>
  <c r="AB24" i="222"/>
  <c r="AA24" i="222"/>
  <c r="Z24" i="222"/>
  <c r="Y24" i="222"/>
  <c r="X24" i="222"/>
  <c r="W24" i="222"/>
  <c r="V24" i="222"/>
  <c r="U24" i="222"/>
  <c r="T24" i="222"/>
  <c r="S24" i="222"/>
  <c r="R24" i="222"/>
  <c r="Q24" i="222"/>
  <c r="P24" i="222"/>
  <c r="O24" i="222"/>
  <c r="N24" i="222"/>
  <c r="M24" i="222"/>
  <c r="L24" i="222"/>
  <c r="K24" i="222"/>
  <c r="F24" i="222"/>
  <c r="AJ23" i="222"/>
  <c r="AI23" i="222"/>
  <c r="AH23" i="222"/>
  <c r="AG23" i="222"/>
  <c r="AF23" i="222"/>
  <c r="AE23" i="222"/>
  <c r="AD23" i="222"/>
  <c r="AC23" i="222"/>
  <c r="AB23" i="222"/>
  <c r="AA23" i="222"/>
  <c r="Z23" i="222"/>
  <c r="Y23" i="222"/>
  <c r="X23" i="222"/>
  <c r="W23" i="222"/>
  <c r="V23" i="222"/>
  <c r="U23" i="222"/>
  <c r="T23" i="222"/>
  <c r="S23" i="222"/>
  <c r="R23" i="222"/>
  <c r="Q23" i="222"/>
  <c r="P23" i="222"/>
  <c r="O23" i="222"/>
  <c r="N23" i="222"/>
  <c r="M23" i="222"/>
  <c r="L23" i="222"/>
  <c r="K23" i="222"/>
  <c r="F23" i="222"/>
  <c r="AJ22" i="222"/>
  <c r="AI22" i="222"/>
  <c r="AH22" i="222"/>
  <c r="AG22" i="222"/>
  <c r="AF22" i="222"/>
  <c r="AE22" i="222"/>
  <c r="AD22" i="222"/>
  <c r="AC22" i="222"/>
  <c r="AB22" i="222"/>
  <c r="AA22" i="222"/>
  <c r="Z22" i="222"/>
  <c r="Y22" i="222"/>
  <c r="X22" i="222"/>
  <c r="W22" i="222"/>
  <c r="V22" i="222"/>
  <c r="U22" i="222"/>
  <c r="T22" i="222"/>
  <c r="S22" i="222"/>
  <c r="R22" i="222"/>
  <c r="Q22" i="222"/>
  <c r="P22" i="222"/>
  <c r="O22" i="222"/>
  <c r="N22" i="222"/>
  <c r="M22" i="222"/>
  <c r="L22" i="222"/>
  <c r="K22" i="222"/>
  <c r="F22" i="222"/>
  <c r="AJ21" i="222"/>
  <c r="AI21" i="222"/>
  <c r="AH21" i="222"/>
  <c r="AG21" i="222"/>
  <c r="AF21" i="222"/>
  <c r="AE21" i="222"/>
  <c r="AD21" i="222"/>
  <c r="AC21" i="222"/>
  <c r="AB21" i="222"/>
  <c r="AA21" i="222"/>
  <c r="Z21" i="222"/>
  <c r="Y21" i="222"/>
  <c r="X21" i="222"/>
  <c r="W21" i="222"/>
  <c r="V21" i="222"/>
  <c r="U21" i="222"/>
  <c r="T21" i="222"/>
  <c r="S21" i="222"/>
  <c r="R21" i="222"/>
  <c r="Q21" i="222"/>
  <c r="P21" i="222"/>
  <c r="O21" i="222"/>
  <c r="N21" i="222"/>
  <c r="M21" i="222"/>
  <c r="L21" i="222"/>
  <c r="K21" i="222"/>
  <c r="F21" i="222"/>
  <c r="AI20" i="222"/>
  <c r="AH20" i="222"/>
  <c r="AJ20" i="222" s="1"/>
  <c r="F20" i="222" s="1"/>
  <c r="AG20" i="222"/>
  <c r="AE20" i="222"/>
  <c r="AD20" i="222"/>
  <c r="AC20" i="222"/>
  <c r="AB20" i="222"/>
  <c r="AF20" i="222" s="1"/>
  <c r="AA20" i="222"/>
  <c r="Y20" i="222"/>
  <c r="X20" i="222"/>
  <c r="W20" i="222"/>
  <c r="Z20" i="222" s="1"/>
  <c r="V20" i="222"/>
  <c r="T20" i="222"/>
  <c r="S20" i="222"/>
  <c r="R20" i="222"/>
  <c r="U20" i="222" s="1"/>
  <c r="Q20" i="222"/>
  <c r="O20" i="222"/>
  <c r="N20" i="222"/>
  <c r="M20" i="222"/>
  <c r="L20" i="222"/>
  <c r="P20" i="222" s="1"/>
  <c r="K20" i="222"/>
  <c r="AI19" i="222"/>
  <c r="AH19" i="222"/>
  <c r="AG19" i="222"/>
  <c r="AJ19" i="222" s="1"/>
  <c r="F19" i="222" s="1"/>
  <c r="AE19" i="222"/>
  <c r="AD19" i="222"/>
  <c r="AC19" i="222"/>
  <c r="AB19" i="222"/>
  <c r="AA19" i="222"/>
  <c r="AF19" i="222" s="1"/>
  <c r="Y19" i="222"/>
  <c r="X19" i="222"/>
  <c r="W19" i="222"/>
  <c r="V19" i="222"/>
  <c r="Z19" i="222" s="1"/>
  <c r="T19" i="222"/>
  <c r="S19" i="222"/>
  <c r="R19" i="222"/>
  <c r="Q19" i="222"/>
  <c r="U19" i="222" s="1"/>
  <c r="O19" i="222"/>
  <c r="N19" i="222"/>
  <c r="M19" i="222"/>
  <c r="L19" i="222"/>
  <c r="K19" i="222"/>
  <c r="P19" i="222" s="1"/>
  <c r="AI18" i="222"/>
  <c r="AH18" i="222"/>
  <c r="AG18" i="222"/>
  <c r="AJ18" i="222" s="1"/>
  <c r="F18" i="222" s="1"/>
  <c r="AE18" i="222"/>
  <c r="AD18" i="222"/>
  <c r="AC18" i="222"/>
  <c r="AB18" i="222"/>
  <c r="AA18" i="222"/>
  <c r="AF18" i="222" s="1"/>
  <c r="Y18" i="222"/>
  <c r="X18" i="222"/>
  <c r="W18" i="222"/>
  <c r="V18" i="222"/>
  <c r="Z18" i="222" s="1"/>
  <c r="T18" i="222"/>
  <c r="S18" i="222"/>
  <c r="R18" i="222"/>
  <c r="Q18" i="222"/>
  <c r="U18" i="222" s="1"/>
  <c r="O18" i="222"/>
  <c r="N18" i="222"/>
  <c r="M18" i="222"/>
  <c r="L18" i="222"/>
  <c r="K18" i="222"/>
  <c r="P18" i="222" s="1"/>
  <c r="AI17" i="222"/>
  <c r="AH17" i="222"/>
  <c r="AG17" i="222"/>
  <c r="AE17" i="222"/>
  <c r="AD17" i="222"/>
  <c r="AC17" i="222"/>
  <c r="AB17" i="222"/>
  <c r="AA17" i="222"/>
  <c r="Y17" i="222"/>
  <c r="X17" i="222"/>
  <c r="W17" i="222"/>
  <c r="Z17" i="222" s="1"/>
  <c r="V17" i="222"/>
  <c r="T17" i="222"/>
  <c r="S17" i="222"/>
  <c r="R17" i="222"/>
  <c r="Q17" i="222"/>
  <c r="O17" i="222"/>
  <c r="N17" i="222"/>
  <c r="M17" i="222"/>
  <c r="L17" i="222"/>
  <c r="P17" i="222" s="1"/>
  <c r="K17" i="222"/>
  <c r="AI16" i="222"/>
  <c r="AH16" i="222"/>
  <c r="AG16" i="222"/>
  <c r="AE16" i="222"/>
  <c r="AD16" i="222"/>
  <c r="AC16" i="222"/>
  <c r="AB16" i="222"/>
  <c r="AF16" i="222" s="1"/>
  <c r="AA16" i="222"/>
  <c r="Y16" i="222"/>
  <c r="X16" i="222"/>
  <c r="W16" i="222"/>
  <c r="V16" i="222"/>
  <c r="T16" i="222"/>
  <c r="S16" i="222"/>
  <c r="R16" i="222"/>
  <c r="U16" i="222" s="1"/>
  <c r="Q16" i="222"/>
  <c r="O16" i="222"/>
  <c r="N16" i="222"/>
  <c r="M16" i="222"/>
  <c r="L16" i="222"/>
  <c r="P16" i="222" s="1"/>
  <c r="K16" i="222"/>
  <c r="AI15" i="222"/>
  <c r="AH15" i="222"/>
  <c r="AG15" i="222"/>
  <c r="AE15" i="222"/>
  <c r="AD15" i="222"/>
  <c r="AC15" i="222"/>
  <c r="AB15" i="222"/>
  <c r="AA15" i="222"/>
  <c r="Y15" i="222"/>
  <c r="X15" i="222"/>
  <c r="W15" i="222"/>
  <c r="V15" i="222"/>
  <c r="T15" i="222"/>
  <c r="S15" i="222"/>
  <c r="R15" i="222"/>
  <c r="Q15" i="222"/>
  <c r="O15" i="222"/>
  <c r="N15" i="222"/>
  <c r="M15" i="222"/>
  <c r="L15" i="222"/>
  <c r="K15" i="222"/>
  <c r="AI14" i="222"/>
  <c r="AH14" i="222"/>
  <c r="AG14" i="222"/>
  <c r="AE14" i="222"/>
  <c r="AD14" i="222"/>
  <c r="AC14" i="222"/>
  <c r="AB14" i="222"/>
  <c r="AA14" i="222"/>
  <c r="Y14" i="222"/>
  <c r="X14" i="222"/>
  <c r="W14" i="222"/>
  <c r="V14" i="222"/>
  <c r="T14" i="222"/>
  <c r="S14" i="222"/>
  <c r="R14" i="222"/>
  <c r="Q14" i="222"/>
  <c r="O14" i="222"/>
  <c r="N14" i="222"/>
  <c r="M14" i="222"/>
  <c r="L14" i="222"/>
  <c r="K14" i="222"/>
  <c r="AI13" i="222"/>
  <c r="AH13" i="222"/>
  <c r="AJ13" i="222" s="1"/>
  <c r="AG13" i="222"/>
  <c r="AE13" i="222"/>
  <c r="AD13" i="222"/>
  <c r="AC13" i="222"/>
  <c r="AB13" i="222"/>
  <c r="AA13" i="222"/>
  <c r="Y13" i="222"/>
  <c r="X13" i="222"/>
  <c r="W13" i="222"/>
  <c r="V13" i="222"/>
  <c r="T13" i="222"/>
  <c r="S13" i="222"/>
  <c r="R13" i="222"/>
  <c r="Q13" i="222"/>
  <c r="O13" i="222"/>
  <c r="N13" i="222"/>
  <c r="M13" i="222"/>
  <c r="L13" i="222"/>
  <c r="K13" i="222"/>
  <c r="AI12" i="222"/>
  <c r="AH12" i="222"/>
  <c r="AG12" i="222"/>
  <c r="AE12" i="222"/>
  <c r="AD12" i="222"/>
  <c r="AC12" i="222"/>
  <c r="AB12" i="222"/>
  <c r="AA12" i="222"/>
  <c r="Y12" i="222"/>
  <c r="X12" i="222"/>
  <c r="W12" i="222"/>
  <c r="V12" i="222"/>
  <c r="T12" i="222"/>
  <c r="S12" i="222"/>
  <c r="R12" i="222"/>
  <c r="Q12" i="222"/>
  <c r="O12" i="222"/>
  <c r="N12" i="222"/>
  <c r="M12" i="222"/>
  <c r="L12" i="222"/>
  <c r="K12" i="222"/>
  <c r="AI11" i="222"/>
  <c r="AH11" i="222"/>
  <c r="AJ11" i="222" s="1"/>
  <c r="AG11" i="222"/>
  <c r="AE11" i="222"/>
  <c r="AD11" i="222"/>
  <c r="AC11" i="222"/>
  <c r="AB11" i="222"/>
  <c r="AA11" i="222"/>
  <c r="Y11" i="222"/>
  <c r="X11" i="222"/>
  <c r="W11" i="222"/>
  <c r="V11" i="222"/>
  <c r="T11" i="222"/>
  <c r="S11" i="222"/>
  <c r="R11" i="222"/>
  <c r="Q11" i="222"/>
  <c r="O11" i="222"/>
  <c r="N11" i="222"/>
  <c r="M11" i="222"/>
  <c r="L11" i="222"/>
  <c r="K11" i="222"/>
  <c r="AI10" i="222"/>
  <c r="AH10" i="222"/>
  <c r="AJ10" i="222" s="1"/>
  <c r="AG10" i="222"/>
  <c r="AE10" i="222"/>
  <c r="AD10" i="222"/>
  <c r="AC10" i="222"/>
  <c r="AF10" i="222" s="1"/>
  <c r="AB10" i="222"/>
  <c r="AA10" i="222"/>
  <c r="Y10" i="222"/>
  <c r="X10" i="222"/>
  <c r="Z10" i="222" s="1"/>
  <c r="W10" i="222"/>
  <c r="V10" i="222"/>
  <c r="T10" i="222"/>
  <c r="S10" i="222"/>
  <c r="U10" i="222" s="1"/>
  <c r="R10" i="222"/>
  <c r="Q10" i="222"/>
  <c r="O10" i="222"/>
  <c r="N10" i="222"/>
  <c r="M10" i="222"/>
  <c r="L10" i="222"/>
  <c r="K10" i="222"/>
  <c r="AI9" i="222"/>
  <c r="AH9" i="222"/>
  <c r="AJ9" i="222" s="1"/>
  <c r="AG9" i="222"/>
  <c r="AE9" i="222"/>
  <c r="AD9" i="222"/>
  <c r="AC9" i="222"/>
  <c r="AB9" i="222"/>
  <c r="AA9" i="222"/>
  <c r="Y9" i="222"/>
  <c r="X9" i="222"/>
  <c r="W9" i="222"/>
  <c r="V9" i="222"/>
  <c r="T9" i="222"/>
  <c r="S9" i="222"/>
  <c r="R9" i="222"/>
  <c r="Q9" i="222"/>
  <c r="O9" i="222"/>
  <c r="N9" i="222"/>
  <c r="M9" i="222"/>
  <c r="L9" i="222"/>
  <c r="K9" i="222"/>
  <c r="AI8" i="222"/>
  <c r="AH8" i="222"/>
  <c r="AG8" i="222"/>
  <c r="AE8" i="222"/>
  <c r="AD8" i="222"/>
  <c r="AC8" i="222"/>
  <c r="AB8" i="222"/>
  <c r="AA8" i="222"/>
  <c r="Y8" i="222"/>
  <c r="X8" i="222"/>
  <c r="W8" i="222"/>
  <c r="V8" i="222"/>
  <c r="T8" i="222"/>
  <c r="S8" i="222"/>
  <c r="R8" i="222"/>
  <c r="Q8" i="222"/>
  <c r="O8" i="222"/>
  <c r="N8" i="222"/>
  <c r="M8" i="222"/>
  <c r="L8" i="222"/>
  <c r="K8" i="222"/>
  <c r="AI7" i="222"/>
  <c r="AH7" i="222"/>
  <c r="AJ7" i="222" s="1"/>
  <c r="AG7" i="222"/>
  <c r="AE7" i="222"/>
  <c r="AD7" i="222"/>
  <c r="AC7" i="222"/>
  <c r="AB7" i="222"/>
  <c r="AF7" i="222" s="1"/>
  <c r="AA7" i="222"/>
  <c r="Y7" i="222"/>
  <c r="X7" i="222"/>
  <c r="W7" i="222"/>
  <c r="V7" i="222"/>
  <c r="T7" i="222"/>
  <c r="S7" i="222"/>
  <c r="R7" i="222"/>
  <c r="Q7" i="222"/>
  <c r="O7" i="222"/>
  <c r="N7" i="222"/>
  <c r="M7" i="222"/>
  <c r="L7" i="222"/>
  <c r="K7" i="222"/>
  <c r="AI6" i="222"/>
  <c r="AH6" i="222"/>
  <c r="AJ6" i="222" s="1"/>
  <c r="AG6" i="222"/>
  <c r="AE6" i="222"/>
  <c r="AD6" i="222"/>
  <c r="AC6" i="222"/>
  <c r="AB6" i="222"/>
  <c r="AA6" i="222"/>
  <c r="Y6" i="222"/>
  <c r="X6" i="222"/>
  <c r="W6" i="222"/>
  <c r="Z6" i="222" s="1"/>
  <c r="V6" i="222"/>
  <c r="T6" i="222"/>
  <c r="S6" i="222"/>
  <c r="R6" i="222"/>
  <c r="Q6" i="222"/>
  <c r="O6" i="222"/>
  <c r="N6" i="222"/>
  <c r="M6" i="222"/>
  <c r="L6" i="222"/>
  <c r="P6" i="222" s="1"/>
  <c r="K6" i="222"/>
  <c r="AI5" i="222"/>
  <c r="AH5" i="222"/>
  <c r="AJ5" i="222" s="1"/>
  <c r="AG5" i="222"/>
  <c r="AE5" i="222"/>
  <c r="AD5" i="222"/>
  <c r="AC5" i="222"/>
  <c r="AB5" i="222"/>
  <c r="AA5" i="222"/>
  <c r="Y5" i="222"/>
  <c r="X5" i="222"/>
  <c r="Z5" i="222" s="1"/>
  <c r="W5" i="222"/>
  <c r="V5" i="222"/>
  <c r="T5" i="222"/>
  <c r="S5" i="222"/>
  <c r="R5" i="222"/>
  <c r="Q5" i="222"/>
  <c r="O5" i="222"/>
  <c r="N5" i="222"/>
  <c r="M5" i="222"/>
  <c r="L5" i="222"/>
  <c r="K5" i="222"/>
  <c r="AI4" i="222"/>
  <c r="AH4" i="222"/>
  <c r="AJ4" i="222" s="1"/>
  <c r="AG4" i="222"/>
  <c r="AE4" i="222"/>
  <c r="AD4" i="222"/>
  <c r="AC4" i="222"/>
  <c r="AB4" i="222"/>
  <c r="AA4" i="222"/>
  <c r="Y4" i="222"/>
  <c r="X4" i="222"/>
  <c r="Z4" i="222" s="1"/>
  <c r="W4" i="222"/>
  <c r="V4" i="222"/>
  <c r="T4" i="222"/>
  <c r="S4" i="222"/>
  <c r="R4" i="222"/>
  <c r="Q4" i="222"/>
  <c r="O4" i="222"/>
  <c r="N4" i="222"/>
  <c r="M4" i="222"/>
  <c r="P4" i="222" s="1"/>
  <c r="L4" i="222"/>
  <c r="K4" i="222"/>
  <c r="F60" i="227"/>
  <c r="F42" i="227"/>
  <c r="F50" i="227"/>
  <c r="F13" i="227"/>
  <c r="F61" i="227"/>
  <c r="F26" i="227"/>
  <c r="F25" i="227"/>
  <c r="F69" i="227"/>
  <c r="F76" i="227"/>
  <c r="F47" i="227"/>
  <c r="F40" i="227"/>
  <c r="F71" i="227"/>
  <c r="F62" i="227"/>
  <c r="F43" i="227"/>
  <c r="F11" i="227"/>
  <c r="F21" i="227"/>
  <c r="F49" i="227"/>
  <c r="F10" i="227"/>
  <c r="F27" i="227"/>
  <c r="F41" i="227"/>
  <c r="F12" i="227"/>
  <c r="F68" i="227"/>
  <c r="F34" i="227"/>
  <c r="F28" i="227"/>
  <c r="F20" i="227"/>
  <c r="F70" i="227"/>
  <c r="F19" i="227"/>
  <c r="F48" i="227"/>
  <c r="F35" i="227"/>
  <c r="F18" i="227"/>
  <c r="F36" i="227"/>
  <c r="F75" i="227"/>
  <c r="F33" i="227"/>
  <c r="F61" i="283"/>
  <c r="F75" i="283"/>
  <c r="F62" i="283"/>
  <c r="F50" i="283"/>
  <c r="F13" i="283"/>
  <c r="E61" i="241"/>
  <c r="E33" i="227"/>
  <c r="D28" i="241"/>
  <c r="D76" i="283"/>
  <c r="D11" i="241"/>
  <c r="F13" i="258"/>
  <c r="D50" i="258"/>
  <c r="D11" i="258"/>
  <c r="E77" i="249"/>
  <c r="E62" i="253"/>
  <c r="E18" i="227"/>
  <c r="D50" i="249"/>
  <c r="D47" i="253"/>
  <c r="E63" i="253"/>
  <c r="D63" i="283"/>
  <c r="E40" i="227"/>
  <c r="E63" i="283"/>
  <c r="E62" i="283"/>
  <c r="D33" i="253"/>
  <c r="F61" i="249"/>
  <c r="F62" i="253"/>
  <c r="F63" i="253"/>
  <c r="E71" i="241"/>
  <c r="E12" i="241"/>
  <c r="F61" i="253"/>
  <c r="E11" i="241"/>
  <c r="F62" i="258"/>
  <c r="E78" i="283"/>
  <c r="D61" i="258"/>
  <c r="E63" i="249"/>
  <c r="F62" i="249"/>
  <c r="F61" i="258"/>
  <c r="E50" i="249"/>
  <c r="D25" i="253"/>
  <c r="E62" i="258"/>
  <c r="E25" i="227"/>
  <c r="E69" i="241"/>
  <c r="E75" i="258"/>
  <c r="D76" i="249"/>
  <c r="E13" i="253"/>
  <c r="E50" i="258"/>
  <c r="E75" i="253"/>
  <c r="E75" i="283"/>
  <c r="D71" i="258"/>
  <c r="E47" i="227"/>
  <c r="E13" i="258"/>
  <c r="D77" i="249"/>
  <c r="E50" i="241"/>
  <c r="E61" i="283"/>
  <c r="E62" i="241"/>
  <c r="D18" i="227"/>
  <c r="D33" i="227"/>
  <c r="D50" i="283"/>
  <c r="F75" i="249"/>
  <c r="D12" i="241"/>
  <c r="D47" i="227"/>
  <c r="D40" i="227"/>
  <c r="F75" i="253"/>
  <c r="E61" i="253"/>
  <c r="D43" i="253"/>
  <c r="E63" i="258"/>
  <c r="D77" i="283"/>
  <c r="F50" i="253"/>
  <c r="D27" i="227"/>
  <c r="E70" i="241"/>
  <c r="E75" i="241"/>
  <c r="E50" i="253"/>
  <c r="E13" i="249"/>
  <c r="F13" i="253"/>
  <c r="F13" i="249"/>
  <c r="E76" i="241"/>
  <c r="D21" i="241"/>
  <c r="E60" i="241"/>
  <c r="E13" i="241"/>
  <c r="D25" i="227"/>
  <c r="D13" i="249"/>
  <c r="D40" i="253"/>
  <c r="D18" i="253"/>
  <c r="E61" i="258"/>
  <c r="D28" i="258"/>
  <c r="D60" i="258"/>
  <c r="D21" i="253"/>
  <c r="F75" i="258"/>
  <c r="D70" i="258"/>
  <c r="E42" i="227"/>
  <c r="D42" i="227"/>
  <c r="D12" i="258"/>
  <c r="C69" i="252" l="1"/>
  <c r="G69" i="252" s="1"/>
  <c r="C69" i="261"/>
  <c r="E69" i="261" s="1"/>
  <c r="E66" i="239"/>
  <c r="E67" i="239" s="1"/>
  <c r="D50" i="234"/>
  <c r="D57" i="234"/>
  <c r="D62" i="234" s="1"/>
  <c r="G50" i="268"/>
  <c r="E57" i="245"/>
  <c r="E62" i="245" s="1"/>
  <c r="G57" i="245"/>
  <c r="G51" i="252"/>
  <c r="E66" i="242"/>
  <c r="C60" i="258"/>
  <c r="K60" i="258" s="1"/>
  <c r="K10" i="258"/>
  <c r="C12" i="258"/>
  <c r="K12" i="258" s="1"/>
  <c r="C28" i="258"/>
  <c r="C11" i="258"/>
  <c r="K11" i="258" s="1"/>
  <c r="G49" i="242"/>
  <c r="C50" i="242"/>
  <c r="G50" i="242" s="1"/>
  <c r="C68" i="242"/>
  <c r="G48" i="242"/>
  <c r="U15" i="226"/>
  <c r="U10" i="226"/>
  <c r="AF10" i="226"/>
  <c r="P10" i="226"/>
  <c r="F10" i="226" s="1"/>
  <c r="Z9" i="226"/>
  <c r="U7" i="226"/>
  <c r="AF7" i="226"/>
  <c r="P15" i="226"/>
  <c r="F15" i="226" s="1"/>
  <c r="AF15" i="226"/>
  <c r="Z14" i="226"/>
  <c r="Z10" i="226"/>
  <c r="AJ10" i="226"/>
  <c r="P7" i="226"/>
  <c r="F7" i="226" s="1"/>
  <c r="Z6" i="226"/>
  <c r="U6" i="226"/>
  <c r="P4" i="226"/>
  <c r="F4" i="226" s="1"/>
  <c r="C69" i="263"/>
  <c r="G69" i="263" s="1"/>
  <c r="E62" i="272"/>
  <c r="G50" i="272"/>
  <c r="C62" i="272"/>
  <c r="C69" i="272"/>
  <c r="G69" i="272" s="1"/>
  <c r="G70" i="248"/>
  <c r="G51" i="248"/>
  <c r="C62" i="260"/>
  <c r="E69" i="277"/>
  <c r="G51" i="244"/>
  <c r="D55" i="249"/>
  <c r="C33" i="253"/>
  <c r="K33" i="253" s="1"/>
  <c r="C40" i="253"/>
  <c r="C47" i="253"/>
  <c r="G54" i="228"/>
  <c r="D55" i="228"/>
  <c r="C18" i="253"/>
  <c r="C43" i="253" s="1"/>
  <c r="D62" i="228"/>
  <c r="U20" i="228"/>
  <c r="AF20" i="228"/>
  <c r="AJ19" i="228"/>
  <c r="F19" i="228" s="1"/>
  <c r="U19" i="228"/>
  <c r="AF19" i="228"/>
  <c r="P18" i="228"/>
  <c r="AF17" i="228"/>
  <c r="AJ13" i="228"/>
  <c r="F13" i="228" s="1"/>
  <c r="P12" i="228"/>
  <c r="U7" i="228"/>
  <c r="AF7" i="228"/>
  <c r="P6" i="228"/>
  <c r="U5" i="228"/>
  <c r="AF5" i="228"/>
  <c r="Z5" i="228"/>
  <c r="AJ5" i="228"/>
  <c r="U4" i="228"/>
  <c r="Z4" i="228"/>
  <c r="P20" i="228"/>
  <c r="Z20" i="228"/>
  <c r="AJ20" i="228"/>
  <c r="F20" i="228" s="1"/>
  <c r="P19" i="228"/>
  <c r="AF18" i="228"/>
  <c r="AJ16" i="228"/>
  <c r="F16" i="228" s="1"/>
  <c r="U14" i="228"/>
  <c r="AF14" i="228"/>
  <c r="Z14" i="228"/>
  <c r="AJ11" i="228"/>
  <c r="F11" i="228" s="1"/>
  <c r="AJ10" i="228"/>
  <c r="F10" i="228" s="1"/>
  <c r="P10" i="228"/>
  <c r="P7" i="228"/>
  <c r="U6" i="228"/>
  <c r="AF6" i="228"/>
  <c r="Z6" i="228"/>
  <c r="P5" i="228"/>
  <c r="C25" i="253"/>
  <c r="E49" i="228"/>
  <c r="G66" i="243"/>
  <c r="C67" i="240"/>
  <c r="G67" i="240" s="1"/>
  <c r="G66" i="240"/>
  <c r="E66" i="240"/>
  <c r="E67" i="240" s="1"/>
  <c r="C57" i="234"/>
  <c r="E66" i="243"/>
  <c r="E68" i="243" s="1"/>
  <c r="G48" i="243"/>
  <c r="C50" i="243"/>
  <c r="C69" i="243" s="1"/>
  <c r="E57" i="243"/>
  <c r="E62" i="243" s="1"/>
  <c r="G49" i="243"/>
  <c r="C67" i="243"/>
  <c r="C68" i="239"/>
  <c r="G68" i="239" s="1"/>
  <c r="E50" i="235"/>
  <c r="C50" i="235" s="1"/>
  <c r="G50" i="235" s="1"/>
  <c r="G47" i="232"/>
  <c r="AJ16" i="222"/>
  <c r="F16" i="222" s="1"/>
  <c r="AF15" i="222"/>
  <c r="Z16" i="222"/>
  <c r="P10" i="222"/>
  <c r="AJ8" i="222"/>
  <c r="U6" i="222"/>
  <c r="AF6" i="222"/>
  <c r="U4" i="222"/>
  <c r="AF4" i="222"/>
  <c r="D62" i="245"/>
  <c r="C50" i="245"/>
  <c r="D62" i="243"/>
  <c r="C69" i="260"/>
  <c r="G69" i="260" s="1"/>
  <c r="G50" i="252"/>
  <c r="C69" i="262"/>
  <c r="E69" i="262" s="1"/>
  <c r="G70" i="263"/>
  <c r="G67" i="252"/>
  <c r="E62" i="252"/>
  <c r="G68" i="252"/>
  <c r="E69" i="252"/>
  <c r="G51" i="250"/>
  <c r="C62" i="251"/>
  <c r="P14" i="226"/>
  <c r="F14" i="226" s="1"/>
  <c r="U14" i="222"/>
  <c r="AF14" i="222"/>
  <c r="C62" i="250"/>
  <c r="U18" i="228"/>
  <c r="P14" i="222"/>
  <c r="G51" i="251"/>
  <c r="C70" i="283"/>
  <c r="C71" i="283"/>
  <c r="K14" i="249"/>
  <c r="C61" i="258"/>
  <c r="K61" i="258" s="1"/>
  <c r="C13" i="249"/>
  <c r="C28" i="241"/>
  <c r="C50" i="249"/>
  <c r="E55" i="249" s="1"/>
  <c r="C11" i="241"/>
  <c r="K11" i="241" s="1"/>
  <c r="C61" i="249"/>
  <c r="K61" i="249" s="1"/>
  <c r="C50" i="258"/>
  <c r="C12" i="241"/>
  <c r="K12" i="241" s="1"/>
  <c r="C62" i="249"/>
  <c r="K62" i="249" s="1"/>
  <c r="E68" i="239"/>
  <c r="P15" i="228"/>
  <c r="G68" i="251"/>
  <c r="G68" i="262"/>
  <c r="G50" i="248"/>
  <c r="G67" i="251"/>
  <c r="Z14" i="222"/>
  <c r="AF8" i="228"/>
  <c r="P9" i="228"/>
  <c r="U11" i="228"/>
  <c r="AF11" i="228"/>
  <c r="G50" i="240"/>
  <c r="G67" i="250"/>
  <c r="E62" i="251"/>
  <c r="G50" i="246"/>
  <c r="G66" i="239"/>
  <c r="U12" i="226"/>
  <c r="P16" i="226"/>
  <c r="Z9" i="228"/>
  <c r="AJ9" i="228"/>
  <c r="F9" i="228" s="1"/>
  <c r="Z12" i="228"/>
  <c r="E57" i="239"/>
  <c r="E62" i="239" s="1"/>
  <c r="G48" i="239"/>
  <c r="C62" i="263"/>
  <c r="K36" i="258"/>
  <c r="G69" i="246"/>
  <c r="P8" i="222"/>
  <c r="C69" i="248"/>
  <c r="G69" i="248" s="1"/>
  <c r="G68" i="250"/>
  <c r="E67" i="262"/>
  <c r="G69" i="251"/>
  <c r="G67" i="262"/>
  <c r="G67" i="239"/>
  <c r="G48" i="240"/>
  <c r="E62" i="248"/>
  <c r="E68" i="262"/>
  <c r="G50" i="250"/>
  <c r="G69" i="250"/>
  <c r="G49" i="240"/>
  <c r="C62" i="248"/>
  <c r="E62" i="250"/>
  <c r="G50" i="262"/>
  <c r="AJ15" i="222"/>
  <c r="F15" i="222" s="1"/>
  <c r="P6" i="226"/>
  <c r="F6" i="226" s="1"/>
  <c r="P9" i="226"/>
  <c r="F9" i="226" s="1"/>
  <c r="U13" i="226"/>
  <c r="AF13" i="226"/>
  <c r="C49" i="235"/>
  <c r="G49" i="235" s="1"/>
  <c r="G49" i="239"/>
  <c r="G50" i="251"/>
  <c r="Z17" i="228"/>
  <c r="C71" i="249"/>
  <c r="G68" i="240"/>
  <c r="E62" i="240"/>
  <c r="C70" i="258"/>
  <c r="C69" i="258"/>
  <c r="C69" i="249"/>
  <c r="C13" i="283"/>
  <c r="K13" i="283" s="1"/>
  <c r="C61" i="283"/>
  <c r="K61" i="283" s="1"/>
  <c r="C62" i="283"/>
  <c r="K62" i="283" s="1"/>
  <c r="K14" i="283"/>
  <c r="C50" i="283"/>
  <c r="E55" i="283" s="1"/>
  <c r="E69" i="268"/>
  <c r="G69" i="261"/>
  <c r="E69" i="260"/>
  <c r="E69" i="254"/>
  <c r="E69" i="251"/>
  <c r="E69" i="250"/>
  <c r="E68" i="252"/>
  <c r="E67" i="252"/>
  <c r="E68" i="250"/>
  <c r="E67" i="250"/>
  <c r="E68" i="251"/>
  <c r="E67" i="251"/>
  <c r="E69" i="246"/>
  <c r="E67" i="245"/>
  <c r="G51" i="245"/>
  <c r="G70" i="245"/>
  <c r="C62" i="244"/>
  <c r="E62" i="244"/>
  <c r="C69" i="244"/>
  <c r="E69" i="244" s="1"/>
  <c r="C68" i="244"/>
  <c r="G68" i="244" s="1"/>
  <c r="C67" i="244"/>
  <c r="G67" i="244" s="1"/>
  <c r="E66" i="244"/>
  <c r="G66" i="244"/>
  <c r="G57" i="243"/>
  <c r="U17" i="228"/>
  <c r="P16" i="228"/>
  <c r="AF15" i="228"/>
  <c r="P13" i="228"/>
  <c r="U10" i="228"/>
  <c r="AF10" i="228"/>
  <c r="P8" i="228"/>
  <c r="Z18" i="228"/>
  <c r="P17" i="228"/>
  <c r="AJ17" i="228"/>
  <c r="F17" i="228" s="1"/>
  <c r="Z16" i="228"/>
  <c r="Z15" i="228"/>
  <c r="U13" i="228"/>
  <c r="AF13" i="228"/>
  <c r="Z13" i="228"/>
  <c r="AJ12" i="228"/>
  <c r="F12" i="228" s="1"/>
  <c r="U12" i="228"/>
  <c r="AF12" i="228"/>
  <c r="P11" i="228"/>
  <c r="Z11" i="228"/>
  <c r="Z10" i="228"/>
  <c r="U9" i="228"/>
  <c r="AF9" i="228"/>
  <c r="AJ8" i="228"/>
  <c r="F8" i="228" s="1"/>
  <c r="U8" i="228"/>
  <c r="F18" i="228"/>
  <c r="F5" i="228"/>
  <c r="F7" i="228"/>
  <c r="F14" i="228"/>
  <c r="AF4" i="228"/>
  <c r="P4" i="228"/>
  <c r="F4" i="228" s="1"/>
  <c r="F6" i="228"/>
  <c r="F15" i="228"/>
  <c r="E48" i="228"/>
  <c r="E68" i="242"/>
  <c r="E62" i="242"/>
  <c r="U16" i="226"/>
  <c r="Z11" i="226"/>
  <c r="U9" i="226"/>
  <c r="AF5" i="226"/>
  <c r="Z16" i="226"/>
  <c r="F17" i="226"/>
  <c r="AJ16" i="226"/>
  <c r="AF16" i="226"/>
  <c r="U14" i="226"/>
  <c r="AF14" i="226"/>
  <c r="P13" i="226"/>
  <c r="F13" i="226" s="1"/>
  <c r="Z13" i="226"/>
  <c r="P12" i="226"/>
  <c r="F12" i="226" s="1"/>
  <c r="P11" i="226"/>
  <c r="F11" i="226" s="1"/>
  <c r="AF9" i="226"/>
  <c r="AF6" i="226"/>
  <c r="P5" i="226"/>
  <c r="F5" i="226" s="1"/>
  <c r="Z5" i="226"/>
  <c r="AJ5" i="226"/>
  <c r="P11" i="222"/>
  <c r="U9" i="222"/>
  <c r="AF9" i="222"/>
  <c r="P9" i="222"/>
  <c r="Z8" i="222"/>
  <c r="F8" i="222" s="1"/>
  <c r="U8" i="222"/>
  <c r="AF8" i="222"/>
  <c r="P5" i="222"/>
  <c r="F5" i="222" s="1"/>
  <c r="AF12" i="222"/>
  <c r="P12" i="222"/>
  <c r="U17" i="222"/>
  <c r="AF17" i="222"/>
  <c r="AJ17" i="222"/>
  <c r="F17" i="222" s="1"/>
  <c r="Z15" i="222"/>
  <c r="P15" i="222"/>
  <c r="U15" i="222"/>
  <c r="AJ14" i="222"/>
  <c r="F14" i="222" s="1"/>
  <c r="U13" i="222"/>
  <c r="Z13" i="222"/>
  <c r="F10" i="222"/>
  <c r="AJ12" i="222"/>
  <c r="F4" i="222"/>
  <c r="U11" i="222"/>
  <c r="AF11" i="222"/>
  <c r="Z11" i="222"/>
  <c r="F11" i="222" s="1"/>
  <c r="Z9" i="222"/>
  <c r="F9" i="222" s="1"/>
  <c r="U7" i="222"/>
  <c r="P7" i="222"/>
  <c r="Z7" i="222"/>
  <c r="AF5" i="222"/>
  <c r="U5" i="222"/>
  <c r="F6" i="222"/>
  <c r="C62" i="240"/>
  <c r="C69" i="240"/>
  <c r="D62" i="239"/>
  <c r="C50" i="239"/>
  <c r="C57" i="236"/>
  <c r="E57" i="236" s="1"/>
  <c r="D67" i="236"/>
  <c r="D68" i="236"/>
  <c r="G66" i="236"/>
  <c r="C48" i="236"/>
  <c r="G48" i="236" s="1"/>
  <c r="E66" i="236"/>
  <c r="E67" i="236" s="1"/>
  <c r="G47" i="236"/>
  <c r="C68" i="236"/>
  <c r="G68" i="236" s="1"/>
  <c r="C61" i="236"/>
  <c r="C49" i="236"/>
  <c r="G49" i="236" s="1"/>
  <c r="E50" i="236"/>
  <c r="C50" i="236" s="1"/>
  <c r="D69" i="235"/>
  <c r="D67" i="235"/>
  <c r="C68" i="235"/>
  <c r="G68" i="235" s="1"/>
  <c r="C48" i="235"/>
  <c r="G48" i="235" s="1"/>
  <c r="C57" i="235"/>
  <c r="E57" i="235" s="1"/>
  <c r="E62" i="235" s="1"/>
  <c r="G66" i="235"/>
  <c r="C61" i="235"/>
  <c r="E66" i="235"/>
  <c r="E68" i="235" s="1"/>
  <c r="G47" i="235"/>
  <c r="D68" i="234"/>
  <c r="D67" i="234"/>
  <c r="C48" i="234"/>
  <c r="G48" i="234" s="1"/>
  <c r="E50" i="234"/>
  <c r="E66" i="234"/>
  <c r="E68" i="234" s="1"/>
  <c r="G47" i="234"/>
  <c r="G66" i="234"/>
  <c r="C67" i="234"/>
  <c r="G67" i="234" s="1"/>
  <c r="C49" i="234"/>
  <c r="G49" i="234" s="1"/>
  <c r="C61" i="234"/>
  <c r="D68" i="232"/>
  <c r="D67" i="232"/>
  <c r="C57" i="232"/>
  <c r="E57" i="232" s="1"/>
  <c r="E50" i="232"/>
  <c r="C50" i="232" s="1"/>
  <c r="G50" i="232" s="1"/>
  <c r="C67" i="232"/>
  <c r="G67" i="232" s="1"/>
  <c r="C68" i="232"/>
  <c r="G68" i="232" s="1"/>
  <c r="C49" i="232"/>
  <c r="G49" i="232" s="1"/>
  <c r="E66" i="232"/>
  <c r="E67" i="232" s="1"/>
  <c r="C48" i="232"/>
  <c r="G48" i="232" s="1"/>
  <c r="C61" i="232"/>
  <c r="C47" i="226"/>
  <c r="C61" i="226" s="1"/>
  <c r="E61" i="228"/>
  <c r="E61" i="226"/>
  <c r="AF13" i="222"/>
  <c r="P13" i="222"/>
  <c r="F13" i="222" s="1"/>
  <c r="U12" i="222"/>
  <c r="Z12" i="222"/>
  <c r="E61" i="222"/>
  <c r="D61" i="226"/>
  <c r="D61" i="228"/>
  <c r="D66" i="228"/>
  <c r="D61" i="222"/>
  <c r="C47" i="228"/>
  <c r="D56" i="228"/>
  <c r="E55" i="228"/>
  <c r="E56" i="228"/>
  <c r="D48" i="228"/>
  <c r="D49" i="228"/>
  <c r="C55" i="228"/>
  <c r="C56" i="228"/>
  <c r="C18" i="227"/>
  <c r="C25" i="227"/>
  <c r="C33" i="227"/>
  <c r="C40" i="227"/>
  <c r="C47" i="227"/>
  <c r="D55" i="226"/>
  <c r="E55" i="226"/>
  <c r="E56" i="226"/>
  <c r="E48" i="226"/>
  <c r="E49" i="226"/>
  <c r="G54" i="226"/>
  <c r="D66" i="226"/>
  <c r="D48" i="226"/>
  <c r="D49" i="226"/>
  <c r="C55" i="226"/>
  <c r="C56" i="226"/>
  <c r="D55" i="222"/>
  <c r="E55" i="222"/>
  <c r="E56" i="222"/>
  <c r="C47" i="222"/>
  <c r="C61" i="222" s="1"/>
  <c r="G54" i="222"/>
  <c r="D66" i="222"/>
  <c r="E48" i="222"/>
  <c r="D48" i="222"/>
  <c r="D49" i="222"/>
  <c r="C55" i="222"/>
  <c r="G55" i="222" s="1"/>
  <c r="C56" i="222"/>
  <c r="G56" i="222" s="1"/>
  <c r="F63" i="227"/>
  <c r="F77" i="227"/>
  <c r="F77" i="283"/>
  <c r="F63" i="283"/>
  <c r="F76" i="283"/>
  <c r="D68" i="253"/>
  <c r="D26" i="253"/>
  <c r="D41" i="253"/>
  <c r="E78" i="253"/>
  <c r="F76" i="249"/>
  <c r="F63" i="258"/>
  <c r="D41" i="227"/>
  <c r="D10" i="227"/>
  <c r="E26" i="227"/>
  <c r="D75" i="258"/>
  <c r="D13" i="241"/>
  <c r="E11" i="227"/>
  <c r="E78" i="249"/>
  <c r="E77" i="258"/>
  <c r="E68" i="227"/>
  <c r="D68" i="227"/>
  <c r="D19" i="227"/>
  <c r="E41" i="227"/>
  <c r="D27" i="253"/>
  <c r="E10" i="227"/>
  <c r="D13" i="258"/>
  <c r="E63" i="241"/>
  <c r="D49" i="253"/>
  <c r="E35" i="227"/>
  <c r="E27" i="227"/>
  <c r="D48" i="227"/>
  <c r="E77" i="253"/>
  <c r="F76" i="253"/>
  <c r="F77" i="249"/>
  <c r="D48" i="253"/>
  <c r="F76" i="258"/>
  <c r="D20" i="253"/>
  <c r="D63" i="249"/>
  <c r="E49" i="227"/>
  <c r="F77" i="253"/>
  <c r="D34" i="227"/>
  <c r="E78" i="258"/>
  <c r="D77" i="258"/>
  <c r="E77" i="241"/>
  <c r="E76" i="253"/>
  <c r="E20" i="227"/>
  <c r="D62" i="258"/>
  <c r="F63" i="249"/>
  <c r="D26" i="227"/>
  <c r="D20" i="227"/>
  <c r="D35" i="227"/>
  <c r="D42" i="253"/>
  <c r="F78" i="253"/>
  <c r="E19" i="227"/>
  <c r="E48" i="227"/>
  <c r="D78" i="283"/>
  <c r="D34" i="253"/>
  <c r="D19" i="253"/>
  <c r="E76" i="258"/>
  <c r="F77" i="258"/>
  <c r="D49" i="227"/>
  <c r="E76" i="283"/>
  <c r="D10" i="253"/>
  <c r="E77" i="283"/>
  <c r="D35" i="253"/>
  <c r="E34" i="227"/>
  <c r="C50" i="234" l="1"/>
  <c r="G50" i="234" s="1"/>
  <c r="E57" i="234"/>
  <c r="E62" i="234" s="1"/>
  <c r="E67" i="242"/>
  <c r="K14" i="258"/>
  <c r="C69" i="242"/>
  <c r="G69" i="242" s="1"/>
  <c r="G51" i="242"/>
  <c r="E55" i="258"/>
  <c r="C62" i="258"/>
  <c r="K62" i="258" s="1"/>
  <c r="K64" i="258" s="1"/>
  <c r="C13" i="258"/>
  <c r="K13" i="258" s="1"/>
  <c r="G68" i="242"/>
  <c r="G70" i="242" s="1"/>
  <c r="C62" i="242"/>
  <c r="G70" i="251"/>
  <c r="F16" i="226"/>
  <c r="C48" i="226"/>
  <c r="G48" i="226" s="1"/>
  <c r="E69" i="263"/>
  <c r="E69" i="272"/>
  <c r="C21" i="253"/>
  <c r="D68" i="228"/>
  <c r="C42" i="253"/>
  <c r="C68" i="253"/>
  <c r="C41" i="253"/>
  <c r="D54" i="253"/>
  <c r="C19" i="253"/>
  <c r="C20" i="253"/>
  <c r="C34" i="253"/>
  <c r="K34" i="253" s="1"/>
  <c r="C48" i="253"/>
  <c r="C49" i="253"/>
  <c r="C35" i="253"/>
  <c r="K35" i="253" s="1"/>
  <c r="C26" i="253"/>
  <c r="C27" i="253"/>
  <c r="C10" i="253"/>
  <c r="C61" i="228"/>
  <c r="E54" i="253"/>
  <c r="C75" i="253"/>
  <c r="G51" i="240"/>
  <c r="G70" i="240"/>
  <c r="E68" i="240"/>
  <c r="G57" i="234"/>
  <c r="C62" i="243"/>
  <c r="E67" i="243"/>
  <c r="D55" i="253"/>
  <c r="G51" i="243"/>
  <c r="G67" i="243"/>
  <c r="G70" i="243" s="1"/>
  <c r="G50" i="243"/>
  <c r="G51" i="239"/>
  <c r="F12" i="222"/>
  <c r="E69" i="248"/>
  <c r="G50" i="245"/>
  <c r="C69" i="245"/>
  <c r="C62" i="245"/>
  <c r="G69" i="262"/>
  <c r="G70" i="252"/>
  <c r="G70" i="262"/>
  <c r="G70" i="250"/>
  <c r="D50" i="222"/>
  <c r="D57" i="222"/>
  <c r="D57" i="226"/>
  <c r="D50" i="226"/>
  <c r="G70" i="239"/>
  <c r="K64" i="249"/>
  <c r="K14" i="241"/>
  <c r="C77" i="249"/>
  <c r="C76" i="249"/>
  <c r="C13" i="241"/>
  <c r="C63" i="249"/>
  <c r="K63" i="249" s="1"/>
  <c r="C77" i="258"/>
  <c r="K13" i="249"/>
  <c r="C55" i="249"/>
  <c r="C69" i="239"/>
  <c r="E69" i="239" s="1"/>
  <c r="G69" i="240"/>
  <c r="C63" i="283"/>
  <c r="K63" i="283" s="1"/>
  <c r="C55" i="283"/>
  <c r="K64" i="283"/>
  <c r="C77" i="283"/>
  <c r="C76" i="283"/>
  <c r="G69" i="244"/>
  <c r="E67" i="244"/>
  <c r="E68" i="244"/>
  <c r="G70" i="244"/>
  <c r="E69" i="243"/>
  <c r="G69" i="243"/>
  <c r="C57" i="228"/>
  <c r="E50" i="228"/>
  <c r="C57" i="226"/>
  <c r="E50" i="226"/>
  <c r="C49" i="226"/>
  <c r="C66" i="226"/>
  <c r="G47" i="226"/>
  <c r="F7" i="222"/>
  <c r="C57" i="222"/>
  <c r="E69" i="240"/>
  <c r="C62" i="239"/>
  <c r="G50" i="239"/>
  <c r="C62" i="236"/>
  <c r="G57" i="236"/>
  <c r="E68" i="236"/>
  <c r="G70" i="236"/>
  <c r="G51" i="236"/>
  <c r="C69" i="236"/>
  <c r="G69" i="236" s="1"/>
  <c r="G50" i="236"/>
  <c r="E62" i="236"/>
  <c r="G70" i="235"/>
  <c r="G51" i="235"/>
  <c r="C62" i="235"/>
  <c r="G57" i="235"/>
  <c r="C69" i="235"/>
  <c r="G69" i="235" s="1"/>
  <c r="E67" i="235"/>
  <c r="E67" i="234"/>
  <c r="G51" i="234"/>
  <c r="G70" i="234"/>
  <c r="C69" i="234"/>
  <c r="G69" i="234" s="1"/>
  <c r="G57" i="232"/>
  <c r="C62" i="232"/>
  <c r="C69" i="232"/>
  <c r="E69" i="232" s="1"/>
  <c r="E62" i="232"/>
  <c r="G51" i="232"/>
  <c r="G70" i="232"/>
  <c r="E68" i="232"/>
  <c r="D67" i="228"/>
  <c r="D69" i="228"/>
  <c r="G47" i="228"/>
  <c r="C66" i="228"/>
  <c r="C27" i="227"/>
  <c r="E54" i="227"/>
  <c r="C35" i="227"/>
  <c r="K35" i="227" s="1"/>
  <c r="C34" i="227"/>
  <c r="K34" i="227" s="1"/>
  <c r="C49" i="227"/>
  <c r="C26" i="227"/>
  <c r="C48" i="227"/>
  <c r="C10" i="227"/>
  <c r="K10" i="227" s="1"/>
  <c r="G56" i="228"/>
  <c r="G55" i="228"/>
  <c r="G56" i="226"/>
  <c r="G55" i="226"/>
  <c r="C49" i="228"/>
  <c r="C48" i="228"/>
  <c r="C75" i="227"/>
  <c r="D69" i="226"/>
  <c r="D68" i="226"/>
  <c r="D67" i="226"/>
  <c r="K33" i="227"/>
  <c r="D54" i="227"/>
  <c r="C20" i="227"/>
  <c r="C19" i="227"/>
  <c r="C42" i="227"/>
  <c r="C41" i="227"/>
  <c r="C68" i="227"/>
  <c r="C49" i="222"/>
  <c r="G49" i="222" s="1"/>
  <c r="C48" i="222"/>
  <c r="G48" i="222" s="1"/>
  <c r="C66" i="222"/>
  <c r="G47" i="222"/>
  <c r="D69" i="222"/>
  <c r="D68" i="222"/>
  <c r="D67" i="222"/>
  <c r="F78" i="227"/>
  <c r="F78" i="283"/>
  <c r="D71" i="253"/>
  <c r="D76" i="258"/>
  <c r="E71" i="227"/>
  <c r="D21" i="227"/>
  <c r="D60" i="227"/>
  <c r="D71" i="227"/>
  <c r="D69" i="227"/>
  <c r="D36" i="227"/>
  <c r="D11" i="227"/>
  <c r="D69" i="253"/>
  <c r="E12" i="227"/>
  <c r="D63" i="258"/>
  <c r="D28" i="253"/>
  <c r="D12" i="227"/>
  <c r="F78" i="258"/>
  <c r="E78" i="241"/>
  <c r="D13" i="227"/>
  <c r="E28" i="227"/>
  <c r="D70" i="253"/>
  <c r="D78" i="249"/>
  <c r="E21" i="227"/>
  <c r="E60" i="227"/>
  <c r="E36" i="227"/>
  <c r="D36" i="253"/>
  <c r="D12" i="253"/>
  <c r="D28" i="227"/>
  <c r="D70" i="227"/>
  <c r="E69" i="227"/>
  <c r="D43" i="227"/>
  <c r="D60" i="253"/>
  <c r="E43" i="227"/>
  <c r="D11" i="253"/>
  <c r="E70" i="227"/>
  <c r="F78" i="249"/>
  <c r="C62" i="234" l="1"/>
  <c r="C76" i="258"/>
  <c r="E69" i="242"/>
  <c r="C63" i="258"/>
  <c r="K63" i="258" s="1"/>
  <c r="C55" i="258"/>
  <c r="C71" i="253"/>
  <c r="C70" i="253"/>
  <c r="C69" i="253"/>
  <c r="C12" i="253"/>
  <c r="K12" i="253" s="1"/>
  <c r="C36" i="253"/>
  <c r="K36" i="253" s="1"/>
  <c r="C11" i="253"/>
  <c r="K11" i="253" s="1"/>
  <c r="C28" i="253"/>
  <c r="E57" i="228"/>
  <c r="E62" i="228" s="1"/>
  <c r="K10" i="253"/>
  <c r="C60" i="253"/>
  <c r="K60" i="253" s="1"/>
  <c r="C54" i="253"/>
  <c r="C50" i="228"/>
  <c r="C62" i="228" s="1"/>
  <c r="G66" i="228"/>
  <c r="E69" i="235"/>
  <c r="E50" i="222"/>
  <c r="C50" i="222" s="1"/>
  <c r="G50" i="222" s="1"/>
  <c r="E69" i="245"/>
  <c r="G69" i="245"/>
  <c r="D62" i="222"/>
  <c r="C43" i="227"/>
  <c r="C21" i="227"/>
  <c r="D62" i="226"/>
  <c r="C36" i="227"/>
  <c r="K36" i="227" s="1"/>
  <c r="C78" i="249"/>
  <c r="G69" i="239"/>
  <c r="C50" i="226"/>
  <c r="C69" i="226" s="1"/>
  <c r="E66" i="226"/>
  <c r="E68" i="226" s="1"/>
  <c r="G49" i="226"/>
  <c r="G51" i="226" s="1"/>
  <c r="K13" i="241"/>
  <c r="E57" i="226"/>
  <c r="E62" i="226" s="1"/>
  <c r="C78" i="283"/>
  <c r="G57" i="228"/>
  <c r="G66" i="226"/>
  <c r="C67" i="226"/>
  <c r="C68" i="226"/>
  <c r="G57" i="226"/>
  <c r="E57" i="222"/>
  <c r="G57" i="222"/>
  <c r="E69" i="236"/>
  <c r="E69" i="234"/>
  <c r="G69" i="232"/>
  <c r="C68" i="228"/>
  <c r="C67" i="228"/>
  <c r="E66" i="228"/>
  <c r="C28" i="227"/>
  <c r="C54" i="227"/>
  <c r="C11" i="227"/>
  <c r="K11" i="227" s="1"/>
  <c r="C12" i="227"/>
  <c r="K12" i="227" s="1"/>
  <c r="C60" i="227"/>
  <c r="K60" i="227" s="1"/>
  <c r="G48" i="228"/>
  <c r="G49" i="228"/>
  <c r="C69" i="228"/>
  <c r="C71" i="227"/>
  <c r="C70" i="227"/>
  <c r="C69" i="227"/>
  <c r="E66" i="222"/>
  <c r="G66" i="222"/>
  <c r="C68" i="222"/>
  <c r="G68" i="222" s="1"/>
  <c r="C67" i="222"/>
  <c r="G67" i="222" s="1"/>
  <c r="G51" i="222"/>
  <c r="E75" i="227"/>
  <c r="D62" i="227"/>
  <c r="D63" i="253"/>
  <c r="D75" i="227"/>
  <c r="E50" i="227"/>
  <c r="D75" i="253"/>
  <c r="E62" i="227"/>
  <c r="D50" i="227"/>
  <c r="D13" i="253"/>
  <c r="D50" i="253"/>
  <c r="E63" i="227"/>
  <c r="D63" i="227"/>
  <c r="E61" i="227"/>
  <c r="D61" i="253"/>
  <c r="D78" i="258"/>
  <c r="E77" i="227"/>
  <c r="E13" i="227"/>
  <c r="D62" i="253"/>
  <c r="D61" i="227"/>
  <c r="C78" i="258" l="1"/>
  <c r="C62" i="226"/>
  <c r="G50" i="226"/>
  <c r="G50" i="228"/>
  <c r="C61" i="253"/>
  <c r="K61" i="253" s="1"/>
  <c r="C63" i="253"/>
  <c r="K63" i="253" s="1"/>
  <c r="C50" i="253"/>
  <c r="E55" i="253" s="1"/>
  <c r="C62" i="253"/>
  <c r="K62" i="253" s="1"/>
  <c r="C13" i="253"/>
  <c r="K14" i="253"/>
  <c r="E68" i="228"/>
  <c r="G68" i="228"/>
  <c r="E62" i="222"/>
  <c r="C69" i="222"/>
  <c r="G69" i="222" s="1"/>
  <c r="C62" i="222"/>
  <c r="D55" i="227"/>
  <c r="E67" i="226"/>
  <c r="C13" i="227"/>
  <c r="K13" i="227" s="1"/>
  <c r="C50" i="227"/>
  <c r="E55" i="227" s="1"/>
  <c r="G67" i="226"/>
  <c r="G68" i="226"/>
  <c r="E67" i="228"/>
  <c r="G67" i="228"/>
  <c r="K14" i="227"/>
  <c r="C63" i="227"/>
  <c r="K63" i="227" s="1"/>
  <c r="C62" i="227"/>
  <c r="K62" i="227" s="1"/>
  <c r="C61" i="227"/>
  <c r="K61" i="227" s="1"/>
  <c r="G69" i="226"/>
  <c r="E69" i="226"/>
  <c r="G69" i="228"/>
  <c r="E69" i="228"/>
  <c r="G70" i="222"/>
  <c r="G51" i="228"/>
  <c r="E68" i="222"/>
  <c r="E67" i="222"/>
  <c r="D76" i="253"/>
  <c r="D78" i="253"/>
  <c r="E78" i="227"/>
  <c r="D77" i="253"/>
  <c r="D76" i="227"/>
  <c r="D77" i="227"/>
  <c r="E76" i="227"/>
  <c r="D78" i="227"/>
  <c r="G70" i="228" l="1"/>
  <c r="C76" i="253"/>
  <c r="C78" i="253"/>
  <c r="C77" i="253"/>
  <c r="K13" i="253"/>
  <c r="C55" i="253"/>
  <c r="K64" i="253"/>
  <c r="E69" i="222"/>
  <c r="G70" i="226"/>
  <c r="C55" i="227"/>
  <c r="K64" i="227"/>
  <c r="C78" i="227"/>
  <c r="C76" i="227"/>
  <c r="C77" i="227"/>
  <c r="E54" i="202"/>
  <c r="D54" i="202"/>
  <c r="C54" i="202"/>
  <c r="G54" i="202" s="1"/>
  <c r="E47" i="202"/>
  <c r="D47" i="202"/>
  <c r="AJ43" i="202"/>
  <c r="AI43" i="202"/>
  <c r="AH43" i="202"/>
  <c r="AG43" i="202"/>
  <c r="AF43" i="202"/>
  <c r="AE43" i="202"/>
  <c r="AD43" i="202"/>
  <c r="AC43" i="202"/>
  <c r="AB43" i="202"/>
  <c r="AA43" i="202"/>
  <c r="Z43" i="202"/>
  <c r="Y43" i="202"/>
  <c r="X43" i="202"/>
  <c r="W43" i="202"/>
  <c r="V43" i="202"/>
  <c r="U43" i="202"/>
  <c r="T43" i="202"/>
  <c r="S43" i="202"/>
  <c r="R43" i="202"/>
  <c r="Q43" i="202"/>
  <c r="P43" i="202"/>
  <c r="O43" i="202"/>
  <c r="N43" i="202"/>
  <c r="M43" i="202"/>
  <c r="L43" i="202"/>
  <c r="K43" i="202"/>
  <c r="F43" i="202"/>
  <c r="AJ42" i="202"/>
  <c r="AI42" i="202"/>
  <c r="AH42" i="202"/>
  <c r="AG42" i="202"/>
  <c r="AF42" i="202"/>
  <c r="AE42" i="202"/>
  <c r="AD42" i="202"/>
  <c r="AC42" i="202"/>
  <c r="AB42" i="202"/>
  <c r="AA42" i="202"/>
  <c r="Z42" i="202"/>
  <c r="Y42" i="202"/>
  <c r="X42" i="202"/>
  <c r="W42" i="202"/>
  <c r="V42" i="202"/>
  <c r="U42" i="202"/>
  <c r="T42" i="202"/>
  <c r="S42" i="202"/>
  <c r="R42" i="202"/>
  <c r="Q42" i="202"/>
  <c r="P42" i="202"/>
  <c r="O42" i="202"/>
  <c r="N42" i="202"/>
  <c r="M42" i="202"/>
  <c r="L42" i="202"/>
  <c r="K42" i="202"/>
  <c r="F42" i="202"/>
  <c r="AJ41" i="202"/>
  <c r="AI41" i="202"/>
  <c r="AH41" i="202"/>
  <c r="AG41" i="202"/>
  <c r="AF41" i="202"/>
  <c r="AE41" i="202"/>
  <c r="AD41" i="202"/>
  <c r="AC41" i="202"/>
  <c r="AB41" i="202"/>
  <c r="AA41" i="202"/>
  <c r="Z41" i="202"/>
  <c r="Y41" i="202"/>
  <c r="X41" i="202"/>
  <c r="W41" i="202"/>
  <c r="V41" i="202"/>
  <c r="U41" i="202"/>
  <c r="T41" i="202"/>
  <c r="S41" i="202"/>
  <c r="R41" i="202"/>
  <c r="Q41" i="202"/>
  <c r="P41" i="202"/>
  <c r="O41" i="202"/>
  <c r="N41" i="202"/>
  <c r="M41" i="202"/>
  <c r="L41" i="202"/>
  <c r="K41" i="202"/>
  <c r="F41" i="202"/>
  <c r="AJ40" i="202"/>
  <c r="AI40" i="202"/>
  <c r="AH40" i="202"/>
  <c r="AG40" i="202"/>
  <c r="AF40" i="202"/>
  <c r="AE40" i="202"/>
  <c r="AD40" i="202"/>
  <c r="AC40" i="202"/>
  <c r="AB40" i="202"/>
  <c r="AA40" i="202"/>
  <c r="Z40" i="202"/>
  <c r="Y40" i="202"/>
  <c r="X40" i="202"/>
  <c r="W40" i="202"/>
  <c r="V40" i="202"/>
  <c r="U40" i="202"/>
  <c r="T40" i="202"/>
  <c r="S40" i="202"/>
  <c r="R40" i="202"/>
  <c r="Q40" i="202"/>
  <c r="P40" i="202"/>
  <c r="O40" i="202"/>
  <c r="N40" i="202"/>
  <c r="M40" i="202"/>
  <c r="L40" i="202"/>
  <c r="K40" i="202"/>
  <c r="F40" i="202"/>
  <c r="AJ39" i="202"/>
  <c r="AI39" i="202"/>
  <c r="AH39" i="202"/>
  <c r="AG39" i="202"/>
  <c r="AF39" i="202"/>
  <c r="AE39" i="202"/>
  <c r="AD39" i="202"/>
  <c r="AC39" i="202"/>
  <c r="AB39" i="202"/>
  <c r="AA39" i="202"/>
  <c r="Z39" i="202"/>
  <c r="Y39" i="202"/>
  <c r="X39" i="202"/>
  <c r="W39" i="202"/>
  <c r="V39" i="202"/>
  <c r="U39" i="202"/>
  <c r="T39" i="202"/>
  <c r="S39" i="202"/>
  <c r="R39" i="202"/>
  <c r="Q39" i="202"/>
  <c r="P39" i="202"/>
  <c r="O39" i="202"/>
  <c r="N39" i="202"/>
  <c r="M39" i="202"/>
  <c r="L39" i="202"/>
  <c r="K39" i="202"/>
  <c r="F39" i="202"/>
  <c r="AJ38" i="202"/>
  <c r="AI38" i="202"/>
  <c r="AH38" i="202"/>
  <c r="AG38" i="202"/>
  <c r="AF38" i="202"/>
  <c r="AE38" i="202"/>
  <c r="AD38" i="202"/>
  <c r="AC38" i="202"/>
  <c r="AB38" i="202"/>
  <c r="AA38" i="202"/>
  <c r="Z38" i="202"/>
  <c r="Y38" i="202"/>
  <c r="X38" i="202"/>
  <c r="W38" i="202"/>
  <c r="V38" i="202"/>
  <c r="U38" i="202"/>
  <c r="T38" i="202"/>
  <c r="S38" i="202"/>
  <c r="R38" i="202"/>
  <c r="Q38" i="202"/>
  <c r="P38" i="202"/>
  <c r="O38" i="202"/>
  <c r="N38" i="202"/>
  <c r="M38" i="202"/>
  <c r="L38" i="202"/>
  <c r="K38" i="202"/>
  <c r="F38" i="202"/>
  <c r="AJ37" i="202"/>
  <c r="AI37" i="202"/>
  <c r="AH37" i="202"/>
  <c r="AG37" i="202"/>
  <c r="AF37" i="202"/>
  <c r="AE37" i="202"/>
  <c r="AD37" i="202"/>
  <c r="AC37" i="202"/>
  <c r="AB37" i="202"/>
  <c r="AA37" i="202"/>
  <c r="Z37" i="202"/>
  <c r="Y37" i="202"/>
  <c r="X37" i="202"/>
  <c r="W37" i="202"/>
  <c r="V37" i="202"/>
  <c r="U37" i="202"/>
  <c r="T37" i="202"/>
  <c r="S37" i="202"/>
  <c r="R37" i="202"/>
  <c r="Q37" i="202"/>
  <c r="P37" i="202"/>
  <c r="O37" i="202"/>
  <c r="N37" i="202"/>
  <c r="M37" i="202"/>
  <c r="L37" i="202"/>
  <c r="K37" i="202"/>
  <c r="F37" i="202"/>
  <c r="AJ36" i="202"/>
  <c r="AI36" i="202"/>
  <c r="AH36" i="202"/>
  <c r="AG36" i="202"/>
  <c r="AF36" i="202"/>
  <c r="AE36" i="202"/>
  <c r="AD36" i="202"/>
  <c r="AC36" i="202"/>
  <c r="AB36" i="202"/>
  <c r="AA36" i="202"/>
  <c r="Z36" i="202"/>
  <c r="Y36" i="202"/>
  <c r="X36" i="202"/>
  <c r="W36" i="202"/>
  <c r="V36" i="202"/>
  <c r="U36" i="202"/>
  <c r="T36" i="202"/>
  <c r="S36" i="202"/>
  <c r="R36" i="202"/>
  <c r="Q36" i="202"/>
  <c r="P36" i="202"/>
  <c r="O36" i="202"/>
  <c r="N36" i="202"/>
  <c r="M36" i="202"/>
  <c r="L36" i="202"/>
  <c r="K36" i="202"/>
  <c r="F36" i="202"/>
  <c r="AJ35" i="202"/>
  <c r="AI35" i="202"/>
  <c r="AH35" i="202"/>
  <c r="AG35" i="202"/>
  <c r="AF35" i="202"/>
  <c r="AE35" i="202"/>
  <c r="AD35" i="202"/>
  <c r="AC35" i="202"/>
  <c r="AB35" i="202"/>
  <c r="AA35" i="202"/>
  <c r="Z35" i="202"/>
  <c r="Y35" i="202"/>
  <c r="X35" i="202"/>
  <c r="W35" i="202"/>
  <c r="V35" i="202"/>
  <c r="U35" i="202"/>
  <c r="T35" i="202"/>
  <c r="S35" i="202"/>
  <c r="R35" i="202"/>
  <c r="Q35" i="202"/>
  <c r="P35" i="202"/>
  <c r="O35" i="202"/>
  <c r="N35" i="202"/>
  <c r="M35" i="202"/>
  <c r="L35" i="202"/>
  <c r="K35" i="202"/>
  <c r="F35" i="202"/>
  <c r="AJ34" i="202"/>
  <c r="AI34" i="202"/>
  <c r="AH34" i="202"/>
  <c r="AG34" i="202"/>
  <c r="AF34" i="202"/>
  <c r="AE34" i="202"/>
  <c r="AD34" i="202"/>
  <c r="AC34" i="202"/>
  <c r="AB34" i="202"/>
  <c r="AA34" i="202"/>
  <c r="Z34" i="202"/>
  <c r="Y34" i="202"/>
  <c r="X34" i="202"/>
  <c r="W34" i="202"/>
  <c r="V34" i="202"/>
  <c r="U34" i="202"/>
  <c r="T34" i="202"/>
  <c r="S34" i="202"/>
  <c r="R34" i="202"/>
  <c r="Q34" i="202"/>
  <c r="P34" i="202"/>
  <c r="O34" i="202"/>
  <c r="N34" i="202"/>
  <c r="M34" i="202"/>
  <c r="L34" i="202"/>
  <c r="K34" i="202"/>
  <c r="F34" i="202"/>
  <c r="AJ33" i="202"/>
  <c r="AI33" i="202"/>
  <c r="AH33" i="202"/>
  <c r="AG33" i="202"/>
  <c r="AF33" i="202"/>
  <c r="AE33" i="202"/>
  <c r="AD33" i="202"/>
  <c r="AC33" i="202"/>
  <c r="AB33" i="202"/>
  <c r="AA33" i="202"/>
  <c r="Z33" i="202"/>
  <c r="Y33" i="202"/>
  <c r="X33" i="202"/>
  <c r="W33" i="202"/>
  <c r="V33" i="202"/>
  <c r="U33" i="202"/>
  <c r="T33" i="202"/>
  <c r="S33" i="202"/>
  <c r="R33" i="202"/>
  <c r="Q33" i="202"/>
  <c r="P33" i="202"/>
  <c r="O33" i="202"/>
  <c r="N33" i="202"/>
  <c r="M33" i="202"/>
  <c r="L33" i="202"/>
  <c r="K33" i="202"/>
  <c r="F33" i="202"/>
  <c r="AJ32" i="202"/>
  <c r="AI32" i="202"/>
  <c r="AH32" i="202"/>
  <c r="AG32" i="202"/>
  <c r="AF32" i="202"/>
  <c r="AE32" i="202"/>
  <c r="AD32" i="202"/>
  <c r="AC32" i="202"/>
  <c r="AB32" i="202"/>
  <c r="AA32" i="202"/>
  <c r="Z32" i="202"/>
  <c r="Y32" i="202"/>
  <c r="X32" i="202"/>
  <c r="W32" i="202"/>
  <c r="V32" i="202"/>
  <c r="U32" i="202"/>
  <c r="T32" i="202"/>
  <c r="S32" i="202"/>
  <c r="R32" i="202"/>
  <c r="Q32" i="202"/>
  <c r="P32" i="202"/>
  <c r="O32" i="202"/>
  <c r="N32" i="202"/>
  <c r="M32" i="202"/>
  <c r="L32" i="202"/>
  <c r="K32" i="202"/>
  <c r="F32" i="202"/>
  <c r="AJ31" i="202"/>
  <c r="AI31" i="202"/>
  <c r="AH31" i="202"/>
  <c r="AG31" i="202"/>
  <c r="AF31" i="202"/>
  <c r="AE31" i="202"/>
  <c r="AD31" i="202"/>
  <c r="AC31" i="202"/>
  <c r="AB31" i="202"/>
  <c r="AA31" i="202"/>
  <c r="Z31" i="202"/>
  <c r="Y31" i="202"/>
  <c r="X31" i="202"/>
  <c r="W31" i="202"/>
  <c r="V31" i="202"/>
  <c r="U31" i="202"/>
  <c r="T31" i="202"/>
  <c r="S31" i="202"/>
  <c r="R31" i="202"/>
  <c r="Q31" i="202"/>
  <c r="P31" i="202"/>
  <c r="O31" i="202"/>
  <c r="N31" i="202"/>
  <c r="M31" i="202"/>
  <c r="L31" i="202"/>
  <c r="K31" i="202"/>
  <c r="F31" i="202"/>
  <c r="AJ30" i="202"/>
  <c r="AI30" i="202"/>
  <c r="AH30" i="202"/>
  <c r="AG30" i="202"/>
  <c r="AF30" i="202"/>
  <c r="AE30" i="202"/>
  <c r="AD30" i="202"/>
  <c r="AC30" i="202"/>
  <c r="AB30" i="202"/>
  <c r="AA30" i="202"/>
  <c r="Z30" i="202"/>
  <c r="Y30" i="202"/>
  <c r="X30" i="202"/>
  <c r="W30" i="202"/>
  <c r="V30" i="202"/>
  <c r="U30" i="202"/>
  <c r="T30" i="202"/>
  <c r="S30" i="202"/>
  <c r="R30" i="202"/>
  <c r="Q30" i="202"/>
  <c r="P30" i="202"/>
  <c r="O30" i="202"/>
  <c r="N30" i="202"/>
  <c r="M30" i="202"/>
  <c r="L30" i="202"/>
  <c r="K30" i="202"/>
  <c r="F30" i="202"/>
  <c r="AJ29" i="202"/>
  <c r="AI29" i="202"/>
  <c r="AH29" i="202"/>
  <c r="AG29" i="202"/>
  <c r="AF29" i="202"/>
  <c r="AE29" i="202"/>
  <c r="AD29" i="202"/>
  <c r="AC29" i="202"/>
  <c r="AB29" i="202"/>
  <c r="AA29" i="202"/>
  <c r="Z29" i="202"/>
  <c r="Y29" i="202"/>
  <c r="X29" i="202"/>
  <c r="W29" i="202"/>
  <c r="V29" i="202"/>
  <c r="U29" i="202"/>
  <c r="T29" i="202"/>
  <c r="S29" i="202"/>
  <c r="R29" i="202"/>
  <c r="Q29" i="202"/>
  <c r="P29" i="202"/>
  <c r="O29" i="202"/>
  <c r="N29" i="202"/>
  <c r="M29" i="202"/>
  <c r="L29" i="202"/>
  <c r="K29" i="202"/>
  <c r="F29" i="202"/>
  <c r="AJ28" i="202"/>
  <c r="AI28" i="202"/>
  <c r="AH28" i="202"/>
  <c r="AG28" i="202"/>
  <c r="AF28" i="202"/>
  <c r="AE28" i="202"/>
  <c r="AD28" i="202"/>
  <c r="AC28" i="202"/>
  <c r="AB28" i="202"/>
  <c r="AA28" i="202"/>
  <c r="Z28" i="202"/>
  <c r="Y28" i="202"/>
  <c r="X28" i="202"/>
  <c r="W28" i="202"/>
  <c r="V28" i="202"/>
  <c r="U28" i="202"/>
  <c r="T28" i="202"/>
  <c r="S28" i="202"/>
  <c r="R28" i="202"/>
  <c r="Q28" i="202"/>
  <c r="P28" i="202"/>
  <c r="O28" i="202"/>
  <c r="N28" i="202"/>
  <c r="M28" i="202"/>
  <c r="L28" i="202"/>
  <c r="K28" i="202"/>
  <c r="F28" i="202"/>
  <c r="AJ27" i="202"/>
  <c r="AI27" i="202"/>
  <c r="AH27" i="202"/>
  <c r="AG27" i="202"/>
  <c r="AF27" i="202"/>
  <c r="AE27" i="202"/>
  <c r="AD27" i="202"/>
  <c r="AC27" i="202"/>
  <c r="AB27" i="202"/>
  <c r="AA27" i="202"/>
  <c r="Z27" i="202"/>
  <c r="Y27" i="202"/>
  <c r="X27" i="202"/>
  <c r="W27" i="202"/>
  <c r="V27" i="202"/>
  <c r="U27" i="202"/>
  <c r="T27" i="202"/>
  <c r="S27" i="202"/>
  <c r="R27" i="202"/>
  <c r="Q27" i="202"/>
  <c r="P27" i="202"/>
  <c r="O27" i="202"/>
  <c r="N27" i="202"/>
  <c r="M27" i="202"/>
  <c r="L27" i="202"/>
  <c r="K27" i="202"/>
  <c r="F27" i="202"/>
  <c r="AJ26" i="202"/>
  <c r="AI26" i="202"/>
  <c r="AH26" i="202"/>
  <c r="AG26" i="202"/>
  <c r="AF26" i="202"/>
  <c r="AE26" i="202"/>
  <c r="AD26" i="202"/>
  <c r="AC26" i="202"/>
  <c r="AB26" i="202"/>
  <c r="AA26" i="202"/>
  <c r="Z26" i="202"/>
  <c r="Y26" i="202"/>
  <c r="X26" i="202"/>
  <c r="W26" i="202"/>
  <c r="V26" i="202"/>
  <c r="U26" i="202"/>
  <c r="T26" i="202"/>
  <c r="S26" i="202"/>
  <c r="R26" i="202"/>
  <c r="Q26" i="202"/>
  <c r="P26" i="202"/>
  <c r="O26" i="202"/>
  <c r="N26" i="202"/>
  <c r="M26" i="202"/>
  <c r="L26" i="202"/>
  <c r="K26" i="202"/>
  <c r="F26" i="202"/>
  <c r="AJ25" i="202"/>
  <c r="AI25" i="202"/>
  <c r="AH25" i="202"/>
  <c r="AG25" i="202"/>
  <c r="AF25" i="202"/>
  <c r="AE25" i="202"/>
  <c r="AD25" i="202"/>
  <c r="AC25" i="202"/>
  <c r="AB25" i="202"/>
  <c r="AA25" i="202"/>
  <c r="Z25" i="202"/>
  <c r="Y25" i="202"/>
  <c r="X25" i="202"/>
  <c r="W25" i="202"/>
  <c r="V25" i="202"/>
  <c r="U25" i="202"/>
  <c r="T25" i="202"/>
  <c r="S25" i="202"/>
  <c r="R25" i="202"/>
  <c r="Q25" i="202"/>
  <c r="P25" i="202"/>
  <c r="O25" i="202"/>
  <c r="N25" i="202"/>
  <c r="M25" i="202"/>
  <c r="L25" i="202"/>
  <c r="K25" i="202"/>
  <c r="F25" i="202"/>
  <c r="AJ24" i="202"/>
  <c r="AI24" i="202"/>
  <c r="AH24" i="202"/>
  <c r="AG24" i="202"/>
  <c r="AF24" i="202"/>
  <c r="AE24" i="202"/>
  <c r="AD24" i="202"/>
  <c r="AC24" i="202"/>
  <c r="AB24" i="202"/>
  <c r="AA24" i="202"/>
  <c r="Z24" i="202"/>
  <c r="Y24" i="202"/>
  <c r="X24" i="202"/>
  <c r="W24" i="202"/>
  <c r="V24" i="202"/>
  <c r="U24" i="202"/>
  <c r="T24" i="202"/>
  <c r="S24" i="202"/>
  <c r="R24" i="202"/>
  <c r="Q24" i="202"/>
  <c r="P24" i="202"/>
  <c r="O24" i="202"/>
  <c r="N24" i="202"/>
  <c r="M24" i="202"/>
  <c r="L24" i="202"/>
  <c r="K24" i="202"/>
  <c r="F24" i="202"/>
  <c r="AJ23" i="202"/>
  <c r="AI23" i="202"/>
  <c r="AH23" i="202"/>
  <c r="AG23" i="202"/>
  <c r="AF23" i="202"/>
  <c r="AE23" i="202"/>
  <c r="AD23" i="202"/>
  <c r="AC23" i="202"/>
  <c r="AB23" i="202"/>
  <c r="AA23" i="202"/>
  <c r="Z23" i="202"/>
  <c r="Y23" i="202"/>
  <c r="X23" i="202"/>
  <c r="W23" i="202"/>
  <c r="V23" i="202"/>
  <c r="U23" i="202"/>
  <c r="T23" i="202"/>
  <c r="S23" i="202"/>
  <c r="R23" i="202"/>
  <c r="Q23" i="202"/>
  <c r="P23" i="202"/>
  <c r="O23" i="202"/>
  <c r="N23" i="202"/>
  <c r="M23" i="202"/>
  <c r="L23" i="202"/>
  <c r="K23" i="202"/>
  <c r="F23" i="202"/>
  <c r="AI22" i="202"/>
  <c r="AH22" i="202"/>
  <c r="AJ22" i="202" s="1"/>
  <c r="AG22" i="202"/>
  <c r="AE22" i="202"/>
  <c r="AD22" i="202"/>
  <c r="AC22" i="202"/>
  <c r="AF22" i="202" s="1"/>
  <c r="AB22" i="202"/>
  <c r="AA22" i="202"/>
  <c r="Y22" i="202"/>
  <c r="X22" i="202"/>
  <c r="Z22" i="202" s="1"/>
  <c r="W22" i="202"/>
  <c r="V22" i="202"/>
  <c r="T22" i="202"/>
  <c r="S22" i="202"/>
  <c r="U22" i="202" s="1"/>
  <c r="R22" i="202"/>
  <c r="Q22" i="202"/>
  <c r="P22" i="202"/>
  <c r="F22" i="202" s="1"/>
  <c r="O22" i="202"/>
  <c r="N22" i="202"/>
  <c r="M22" i="202"/>
  <c r="L22" i="202"/>
  <c r="K22" i="202"/>
  <c r="AI21" i="202"/>
  <c r="AH21" i="202"/>
  <c r="AJ21" i="202" s="1"/>
  <c r="AG21" i="202"/>
  <c r="AE21" i="202"/>
  <c r="AD21" i="202"/>
  <c r="AC21" i="202"/>
  <c r="AF21" i="202" s="1"/>
  <c r="AB21" i="202"/>
  <c r="AA21" i="202"/>
  <c r="Y21" i="202"/>
  <c r="X21" i="202"/>
  <c r="Z21" i="202" s="1"/>
  <c r="W21" i="202"/>
  <c r="V21" i="202"/>
  <c r="T21" i="202"/>
  <c r="S21" i="202"/>
  <c r="U21" i="202" s="1"/>
  <c r="R21" i="202"/>
  <c r="Q21" i="202"/>
  <c r="O21" i="202"/>
  <c r="N21" i="202"/>
  <c r="M21" i="202"/>
  <c r="P21" i="202" s="1"/>
  <c r="F21" i="202" s="1"/>
  <c r="L21" i="202"/>
  <c r="K21" i="202"/>
  <c r="AI20" i="202"/>
  <c r="AH20" i="202"/>
  <c r="AG20" i="202"/>
  <c r="AF20" i="202"/>
  <c r="AE20" i="202"/>
  <c r="AD20" i="202"/>
  <c r="AC20" i="202"/>
  <c r="AB20" i="202"/>
  <c r="AA20" i="202"/>
  <c r="Y20" i="202"/>
  <c r="X20" i="202"/>
  <c r="Z20" i="202" s="1"/>
  <c r="W20" i="202"/>
  <c r="V20" i="202"/>
  <c r="T20" i="202"/>
  <c r="S20" i="202"/>
  <c r="U20" i="202" s="1"/>
  <c r="R20" i="202"/>
  <c r="Q20" i="202"/>
  <c r="O20" i="202"/>
  <c r="N20" i="202"/>
  <c r="M20" i="202"/>
  <c r="L20" i="202"/>
  <c r="K20" i="202"/>
  <c r="P20" i="202" s="1"/>
  <c r="AI19" i="202"/>
  <c r="AH19" i="202"/>
  <c r="AG19" i="202"/>
  <c r="AE19" i="202"/>
  <c r="AD19" i="202"/>
  <c r="AC19" i="202"/>
  <c r="AB19" i="202"/>
  <c r="AA19" i="202"/>
  <c r="Y19" i="202"/>
  <c r="X19" i="202"/>
  <c r="W19" i="202"/>
  <c r="V19" i="202"/>
  <c r="T19" i="202"/>
  <c r="S19" i="202"/>
  <c r="R19" i="202"/>
  <c r="Q19" i="202"/>
  <c r="O19" i="202"/>
  <c r="N19" i="202"/>
  <c r="M19" i="202"/>
  <c r="L19" i="202"/>
  <c r="K19" i="202"/>
  <c r="AI18" i="202"/>
  <c r="AH18" i="202"/>
  <c r="AG18" i="202"/>
  <c r="AE18" i="202"/>
  <c r="AD18" i="202"/>
  <c r="AC18" i="202"/>
  <c r="AB18" i="202"/>
  <c r="AA18" i="202"/>
  <c r="Y18" i="202"/>
  <c r="X18" i="202"/>
  <c r="W18" i="202"/>
  <c r="V18" i="202"/>
  <c r="T18" i="202"/>
  <c r="S18" i="202"/>
  <c r="R18" i="202"/>
  <c r="Q18" i="202"/>
  <c r="O18" i="202"/>
  <c r="N18" i="202"/>
  <c r="M18" i="202"/>
  <c r="L18" i="202"/>
  <c r="K18" i="202"/>
  <c r="AI17" i="202"/>
  <c r="AH17" i="202"/>
  <c r="AJ17" i="202" s="1"/>
  <c r="AG17" i="202"/>
  <c r="AE17" i="202"/>
  <c r="AD17" i="202"/>
  <c r="AC17" i="202"/>
  <c r="AB17" i="202"/>
  <c r="AA17" i="202"/>
  <c r="Y17" i="202"/>
  <c r="X17" i="202"/>
  <c r="W17" i="202"/>
  <c r="V17" i="202"/>
  <c r="T17" i="202"/>
  <c r="S17" i="202"/>
  <c r="R17" i="202"/>
  <c r="Q17" i="202"/>
  <c r="O17" i="202"/>
  <c r="N17" i="202"/>
  <c r="M17" i="202"/>
  <c r="L17" i="202"/>
  <c r="K17" i="202"/>
  <c r="AI16" i="202"/>
  <c r="AH16" i="202"/>
  <c r="AG16" i="202"/>
  <c r="AJ16" i="202" s="1"/>
  <c r="AE16" i="202"/>
  <c r="AD16" i="202"/>
  <c r="AC16" i="202"/>
  <c r="AB16" i="202"/>
  <c r="AA16" i="202"/>
  <c r="Y16" i="202"/>
  <c r="X16" i="202"/>
  <c r="W16" i="202"/>
  <c r="V16" i="202"/>
  <c r="T16" i="202"/>
  <c r="S16" i="202"/>
  <c r="R16" i="202"/>
  <c r="Q16" i="202"/>
  <c r="O16" i="202"/>
  <c r="N16" i="202"/>
  <c r="M16" i="202"/>
  <c r="L16" i="202"/>
  <c r="K16" i="202"/>
  <c r="AI15" i="202"/>
  <c r="AH15" i="202"/>
  <c r="AG15" i="202"/>
  <c r="AE15" i="202"/>
  <c r="AD15" i="202"/>
  <c r="AC15" i="202"/>
  <c r="AB15" i="202"/>
  <c r="AA15" i="202"/>
  <c r="Y15" i="202"/>
  <c r="X15" i="202"/>
  <c r="Z15" i="202" s="1"/>
  <c r="W15" i="202"/>
  <c r="V15" i="202"/>
  <c r="T15" i="202"/>
  <c r="S15" i="202"/>
  <c r="R15" i="202"/>
  <c r="Q15" i="202"/>
  <c r="U15" i="202" s="1"/>
  <c r="O15" i="202"/>
  <c r="N15" i="202"/>
  <c r="M15" i="202"/>
  <c r="L15" i="202"/>
  <c r="K15" i="202"/>
  <c r="AI14" i="202"/>
  <c r="AH14" i="202"/>
  <c r="AG14" i="202"/>
  <c r="AE14" i="202"/>
  <c r="AD14" i="202"/>
  <c r="AC14" i="202"/>
  <c r="AB14" i="202"/>
  <c r="AA14" i="202"/>
  <c r="Y14" i="202"/>
  <c r="X14" i="202"/>
  <c r="W14" i="202"/>
  <c r="V14" i="202"/>
  <c r="T14" i="202"/>
  <c r="S14" i="202"/>
  <c r="R14" i="202"/>
  <c r="Q14" i="202"/>
  <c r="O14" i="202"/>
  <c r="N14" i="202"/>
  <c r="M14" i="202"/>
  <c r="L14" i="202"/>
  <c r="K14" i="202"/>
  <c r="AI13" i="202"/>
  <c r="AH13" i="202"/>
  <c r="AG13" i="202"/>
  <c r="AE13" i="202"/>
  <c r="AD13" i="202"/>
  <c r="AC13" i="202"/>
  <c r="AB13" i="202"/>
  <c r="AA13" i="202"/>
  <c r="Y13" i="202"/>
  <c r="X13" i="202"/>
  <c r="W13" i="202"/>
  <c r="V13" i="202"/>
  <c r="T13" i="202"/>
  <c r="S13" i="202"/>
  <c r="R13" i="202"/>
  <c r="Q13" i="202"/>
  <c r="O13" i="202"/>
  <c r="N13" i="202"/>
  <c r="M13" i="202"/>
  <c r="P13" i="202" s="1"/>
  <c r="L13" i="202"/>
  <c r="K13" i="202"/>
  <c r="AI12" i="202"/>
  <c r="AH12" i="202"/>
  <c r="AG12" i="202"/>
  <c r="AE12" i="202"/>
  <c r="AD12" i="202"/>
  <c r="AC12" i="202"/>
  <c r="AB12" i="202"/>
  <c r="AA12" i="202"/>
  <c r="Y12" i="202"/>
  <c r="X12" i="202"/>
  <c r="W12" i="202"/>
  <c r="V12" i="202"/>
  <c r="T12" i="202"/>
  <c r="S12" i="202"/>
  <c r="R12" i="202"/>
  <c r="Q12" i="202"/>
  <c r="O12" i="202"/>
  <c r="N12" i="202"/>
  <c r="M12" i="202"/>
  <c r="L12" i="202"/>
  <c r="K12" i="202"/>
  <c r="P12" i="202" s="1"/>
  <c r="AI11" i="202"/>
  <c r="AH11" i="202"/>
  <c r="AJ11" i="202" s="1"/>
  <c r="AG11" i="202"/>
  <c r="AE11" i="202"/>
  <c r="AD11" i="202"/>
  <c r="AC11" i="202"/>
  <c r="AB11" i="202"/>
  <c r="AA11" i="202"/>
  <c r="Y11" i="202"/>
  <c r="X11" i="202"/>
  <c r="W11" i="202"/>
  <c r="Z11" i="202" s="1"/>
  <c r="V11" i="202"/>
  <c r="T11" i="202"/>
  <c r="S11" i="202"/>
  <c r="R11" i="202"/>
  <c r="U11" i="202" s="1"/>
  <c r="Q11" i="202"/>
  <c r="O11" i="202"/>
  <c r="N11" i="202"/>
  <c r="M11" i="202"/>
  <c r="L11" i="202"/>
  <c r="K11" i="202"/>
  <c r="AI10" i="202"/>
  <c r="AH10" i="202"/>
  <c r="AJ10" i="202" s="1"/>
  <c r="AG10" i="202"/>
  <c r="AE10" i="202"/>
  <c r="AD10" i="202"/>
  <c r="AC10" i="202"/>
  <c r="AB10" i="202"/>
  <c r="AA10" i="202"/>
  <c r="Y10" i="202"/>
  <c r="X10" i="202"/>
  <c r="W10" i="202"/>
  <c r="V10" i="202"/>
  <c r="T10" i="202"/>
  <c r="S10" i="202"/>
  <c r="R10" i="202"/>
  <c r="U10" i="202" s="1"/>
  <c r="Q10" i="202"/>
  <c r="O10" i="202"/>
  <c r="N10" i="202"/>
  <c r="M10" i="202"/>
  <c r="L10" i="202"/>
  <c r="K10" i="202"/>
  <c r="AI9" i="202"/>
  <c r="AH9" i="202"/>
  <c r="AJ9" i="202" s="1"/>
  <c r="AG9" i="202"/>
  <c r="AE9" i="202"/>
  <c r="AD9" i="202"/>
  <c r="AC9" i="202"/>
  <c r="AB9" i="202"/>
  <c r="AA9" i="202"/>
  <c r="Y9" i="202"/>
  <c r="X9" i="202"/>
  <c r="W9" i="202"/>
  <c r="V9" i="202"/>
  <c r="T9" i="202"/>
  <c r="S9" i="202"/>
  <c r="R9" i="202"/>
  <c r="Q9" i="202"/>
  <c r="O9" i="202"/>
  <c r="N9" i="202"/>
  <c r="M9" i="202"/>
  <c r="L9" i="202"/>
  <c r="K9" i="202"/>
  <c r="AI8" i="202"/>
  <c r="AH8" i="202"/>
  <c r="AG8" i="202"/>
  <c r="AE8" i="202"/>
  <c r="AD8" i="202"/>
  <c r="AC8" i="202"/>
  <c r="AB8" i="202"/>
  <c r="AA8" i="202"/>
  <c r="Y8" i="202"/>
  <c r="X8" i="202"/>
  <c r="W8" i="202"/>
  <c r="V8" i="202"/>
  <c r="T8" i="202"/>
  <c r="S8" i="202"/>
  <c r="R8" i="202"/>
  <c r="Q8" i="202"/>
  <c r="O8" i="202"/>
  <c r="N8" i="202"/>
  <c r="M8" i="202"/>
  <c r="L8" i="202"/>
  <c r="K8" i="202"/>
  <c r="AI7" i="202"/>
  <c r="AH7" i="202"/>
  <c r="AJ7" i="202" s="1"/>
  <c r="AG7" i="202"/>
  <c r="AE7" i="202"/>
  <c r="AD7" i="202"/>
  <c r="AC7" i="202"/>
  <c r="AB7" i="202"/>
  <c r="AA7" i="202"/>
  <c r="Y7" i="202"/>
  <c r="X7" i="202"/>
  <c r="W7" i="202"/>
  <c r="V7" i="202"/>
  <c r="T7" i="202"/>
  <c r="S7" i="202"/>
  <c r="R7" i="202"/>
  <c r="Q7" i="202"/>
  <c r="O7" i="202"/>
  <c r="N7" i="202"/>
  <c r="M7" i="202"/>
  <c r="L7" i="202"/>
  <c r="K7" i="202"/>
  <c r="AI6" i="202"/>
  <c r="AH6" i="202"/>
  <c r="AG6" i="202"/>
  <c r="AE6" i="202"/>
  <c r="AD6" i="202"/>
  <c r="AC6" i="202"/>
  <c r="AB6" i="202"/>
  <c r="AA6" i="202"/>
  <c r="Y6" i="202"/>
  <c r="X6" i="202"/>
  <c r="W6" i="202"/>
  <c r="V6" i="202"/>
  <c r="T6" i="202"/>
  <c r="S6" i="202"/>
  <c r="R6" i="202"/>
  <c r="Q6" i="202"/>
  <c r="O6" i="202"/>
  <c r="N6" i="202"/>
  <c r="M6" i="202"/>
  <c r="L6" i="202"/>
  <c r="K6" i="202"/>
  <c r="AI5" i="202"/>
  <c r="AH5" i="202"/>
  <c r="AG5" i="202"/>
  <c r="AE5" i="202"/>
  <c r="AD5" i="202"/>
  <c r="AC5" i="202"/>
  <c r="AB5" i="202"/>
  <c r="AA5" i="202"/>
  <c r="Y5" i="202"/>
  <c r="X5" i="202"/>
  <c r="W5" i="202"/>
  <c r="V5" i="202"/>
  <c r="T5" i="202"/>
  <c r="S5" i="202"/>
  <c r="R5" i="202"/>
  <c r="Q5" i="202"/>
  <c r="U5" i="202" s="1"/>
  <c r="O5" i="202"/>
  <c r="N5" i="202"/>
  <c r="M5" i="202"/>
  <c r="L5" i="202"/>
  <c r="K5" i="202"/>
  <c r="AI4" i="202"/>
  <c r="AH4" i="202"/>
  <c r="AJ4" i="202" s="1"/>
  <c r="AG4" i="202"/>
  <c r="AE4" i="202"/>
  <c r="AD4" i="202"/>
  <c r="AC4" i="202"/>
  <c r="AF4" i="202" s="1"/>
  <c r="AB4" i="202"/>
  <c r="AA4" i="202"/>
  <c r="Y4" i="202"/>
  <c r="X4" i="202"/>
  <c r="Z4" i="202" s="1"/>
  <c r="W4" i="202"/>
  <c r="V4" i="202"/>
  <c r="T4" i="202"/>
  <c r="S4" i="202"/>
  <c r="U4" i="202" s="1"/>
  <c r="R4" i="202"/>
  <c r="Q4" i="202"/>
  <c r="O4" i="202"/>
  <c r="N4" i="202"/>
  <c r="M4" i="202"/>
  <c r="L4" i="202"/>
  <c r="K4" i="202"/>
  <c r="Z13" i="202" l="1"/>
  <c r="P8" i="202"/>
  <c r="AJ20" i="202"/>
  <c r="F20" i="202" s="1"/>
  <c r="Z19" i="202"/>
  <c r="AJ19" i="202"/>
  <c r="U19" i="202"/>
  <c r="AF19" i="202"/>
  <c r="P19" i="202"/>
  <c r="P18" i="202"/>
  <c r="AJ13" i="202"/>
  <c r="F13" i="202" s="1"/>
  <c r="P4" i="202"/>
  <c r="Z5" i="202"/>
  <c r="AJ15" i="202"/>
  <c r="AF11" i="202"/>
  <c r="Z12" i="202"/>
  <c r="AJ12" i="202"/>
  <c r="F12" i="202" s="1"/>
  <c r="P9" i="202"/>
  <c r="U6" i="202"/>
  <c r="U9" i="202"/>
  <c r="AF9" i="202"/>
  <c r="U17" i="202"/>
  <c r="AF17" i="202"/>
  <c r="Z6" i="202"/>
  <c r="AF10" i="202"/>
  <c r="AJ14" i="202"/>
  <c r="U13" i="202"/>
  <c r="U18" i="202"/>
  <c r="AF18" i="202"/>
  <c r="Z17" i="202"/>
  <c r="P16" i="202"/>
  <c r="U16" i="202"/>
  <c r="AF16" i="202"/>
  <c r="Z14" i="202"/>
  <c r="AF12" i="202"/>
  <c r="Z10" i="202"/>
  <c r="F10" i="202" s="1"/>
  <c r="AJ8" i="202"/>
  <c r="U8" i="202"/>
  <c r="AF8" i="202"/>
  <c r="AF6" i="202"/>
  <c r="P6" i="202"/>
  <c r="AF5" i="202"/>
  <c r="Z18" i="202"/>
  <c r="AJ18" i="202"/>
  <c r="F18" i="202" s="1"/>
  <c r="P17" i="202"/>
  <c r="F16" i="202"/>
  <c r="Z16" i="202"/>
  <c r="AF13" i="202"/>
  <c r="P10" i="202"/>
  <c r="Z9" i="202"/>
  <c r="F9" i="202" s="1"/>
  <c r="Z8" i="202"/>
  <c r="U7" i="202"/>
  <c r="AJ6" i="202"/>
  <c r="F4" i="202"/>
  <c r="F17" i="202"/>
  <c r="P5" i="202"/>
  <c r="AJ5" i="202"/>
  <c r="D66" i="202"/>
  <c r="P14" i="202"/>
  <c r="U14" i="202"/>
  <c r="P11" i="202"/>
  <c r="F11" i="202" s="1"/>
  <c r="P15" i="202"/>
  <c r="AF15" i="202"/>
  <c r="AF14" i="202"/>
  <c r="U12" i="202"/>
  <c r="AF7" i="202"/>
  <c r="P7" i="202"/>
  <c r="Z7" i="202"/>
  <c r="D61" i="202"/>
  <c r="C47" i="202"/>
  <c r="C48" i="202" s="1"/>
  <c r="E61" i="202"/>
  <c r="D55" i="202"/>
  <c r="E55" i="202"/>
  <c r="E56" i="202"/>
  <c r="E48" i="202"/>
  <c r="E49" i="202"/>
  <c r="D56" i="202"/>
  <c r="D48" i="202"/>
  <c r="D49" i="202"/>
  <c r="C55" i="202"/>
  <c r="C56" i="202"/>
  <c r="D57" i="202" l="1"/>
  <c r="F19" i="202"/>
  <c r="D50" i="202" s="1"/>
  <c r="D69" i="202" s="1"/>
  <c r="F6" i="202"/>
  <c r="F15" i="202"/>
  <c r="F7" i="202"/>
  <c r="F8" i="202"/>
  <c r="F14" i="202"/>
  <c r="F5" i="202"/>
  <c r="G48" i="202"/>
  <c r="C66" i="202"/>
  <c r="C67" i="202" s="1"/>
  <c r="G55" i="202"/>
  <c r="G56" i="202"/>
  <c r="D67" i="202"/>
  <c r="D68" i="202"/>
  <c r="C49" i="202"/>
  <c r="C61" i="202"/>
  <c r="G47" i="202"/>
  <c r="J78" i="194"/>
  <c r="I78" i="194"/>
  <c r="J77" i="194"/>
  <c r="I77" i="194"/>
  <c r="J76" i="194"/>
  <c r="I76" i="194"/>
  <c r="J75" i="194"/>
  <c r="I75" i="194"/>
  <c r="J74" i="194"/>
  <c r="I74" i="194"/>
  <c r="H74" i="194"/>
  <c r="G74" i="194"/>
  <c r="F74" i="194"/>
  <c r="E74" i="194"/>
  <c r="D74" i="194"/>
  <c r="C74" i="194"/>
  <c r="J71" i="194"/>
  <c r="I71" i="194"/>
  <c r="J70" i="194"/>
  <c r="I70" i="194"/>
  <c r="J69" i="194"/>
  <c r="I69" i="194"/>
  <c r="J68" i="194"/>
  <c r="I68" i="194"/>
  <c r="J67" i="194"/>
  <c r="I67" i="194"/>
  <c r="H67" i="194"/>
  <c r="G67" i="194"/>
  <c r="F67" i="194"/>
  <c r="E67" i="194"/>
  <c r="D67" i="194"/>
  <c r="C67" i="194"/>
  <c r="J63" i="194"/>
  <c r="I63" i="194"/>
  <c r="J62" i="194"/>
  <c r="I62" i="194"/>
  <c r="J61" i="194"/>
  <c r="I61" i="194"/>
  <c r="J60" i="194"/>
  <c r="I60" i="194"/>
  <c r="J59" i="194"/>
  <c r="I59" i="194"/>
  <c r="H59" i="194"/>
  <c r="G59" i="194"/>
  <c r="F59" i="194"/>
  <c r="E59" i="194"/>
  <c r="D59" i="194"/>
  <c r="J50" i="194"/>
  <c r="I50" i="194"/>
  <c r="J49" i="194"/>
  <c r="I49" i="194"/>
  <c r="J48" i="194"/>
  <c r="I48" i="194"/>
  <c r="J47" i="194"/>
  <c r="I47" i="194"/>
  <c r="J46" i="194"/>
  <c r="I46" i="194"/>
  <c r="H46" i="194"/>
  <c r="G46" i="194"/>
  <c r="F46" i="194"/>
  <c r="E46" i="194"/>
  <c r="D46" i="194"/>
  <c r="C46" i="194"/>
  <c r="J43" i="194"/>
  <c r="I43" i="194"/>
  <c r="J42" i="194"/>
  <c r="I42" i="194"/>
  <c r="J41" i="194"/>
  <c r="I41" i="194"/>
  <c r="J40" i="194"/>
  <c r="I40" i="194"/>
  <c r="J39" i="194"/>
  <c r="I39" i="194"/>
  <c r="H39" i="194"/>
  <c r="G39" i="194"/>
  <c r="F39" i="194"/>
  <c r="E39" i="194"/>
  <c r="D39" i="194"/>
  <c r="C39" i="194"/>
  <c r="J36" i="194"/>
  <c r="I36" i="194"/>
  <c r="J35" i="194"/>
  <c r="I35" i="194"/>
  <c r="J34" i="194"/>
  <c r="I34" i="194"/>
  <c r="J33" i="194"/>
  <c r="I33" i="194"/>
  <c r="J32" i="194"/>
  <c r="I32" i="194"/>
  <c r="H32" i="194"/>
  <c r="G32" i="194"/>
  <c r="F32" i="194"/>
  <c r="E32" i="194"/>
  <c r="D32" i="194"/>
  <c r="J28" i="194"/>
  <c r="I28" i="194"/>
  <c r="J27" i="194"/>
  <c r="I27" i="194"/>
  <c r="J26" i="194"/>
  <c r="I26" i="194"/>
  <c r="J25" i="194"/>
  <c r="I25" i="194"/>
  <c r="J24" i="194"/>
  <c r="I24" i="194"/>
  <c r="H24" i="194"/>
  <c r="G24" i="194"/>
  <c r="F24" i="194"/>
  <c r="E24" i="194"/>
  <c r="D24" i="194"/>
  <c r="C24" i="194"/>
  <c r="J21" i="194"/>
  <c r="I21" i="194"/>
  <c r="J20" i="194"/>
  <c r="I20" i="194"/>
  <c r="J19" i="194"/>
  <c r="I19" i="194"/>
  <c r="J18" i="194"/>
  <c r="I18" i="194"/>
  <c r="J17" i="194"/>
  <c r="I17" i="194"/>
  <c r="H17" i="194"/>
  <c r="G17" i="194"/>
  <c r="F17" i="194"/>
  <c r="E17" i="194"/>
  <c r="D17" i="194"/>
  <c r="C17" i="194"/>
  <c r="J13" i="194"/>
  <c r="I13" i="194"/>
  <c r="J12" i="194"/>
  <c r="I12" i="194"/>
  <c r="J11" i="194"/>
  <c r="I11" i="194"/>
  <c r="J10" i="194"/>
  <c r="I10" i="194"/>
  <c r="J9" i="194"/>
  <c r="I9" i="194"/>
  <c r="H9" i="194"/>
  <c r="G9" i="194"/>
  <c r="F9" i="194"/>
  <c r="E9" i="194"/>
  <c r="D9" i="194"/>
  <c r="A5" i="194"/>
  <c r="H10" i="194"/>
  <c r="H60" i="194"/>
  <c r="G33" i="194"/>
  <c r="H49" i="194"/>
  <c r="H34" i="194"/>
  <c r="H75" i="194"/>
  <c r="G48" i="194"/>
  <c r="G60" i="194"/>
  <c r="G26" i="194"/>
  <c r="H77" i="194"/>
  <c r="H42" i="194"/>
  <c r="H20" i="194"/>
  <c r="H78" i="194"/>
  <c r="G36" i="194"/>
  <c r="H33" i="194"/>
  <c r="H12" i="194"/>
  <c r="F40" i="194"/>
  <c r="G69" i="194"/>
  <c r="G42" i="194"/>
  <c r="H27" i="194"/>
  <c r="F27" i="194"/>
  <c r="H36" i="194"/>
  <c r="H26" i="194"/>
  <c r="G49" i="194"/>
  <c r="H70" i="194"/>
  <c r="G43" i="194"/>
  <c r="G71" i="194"/>
  <c r="H28" i="194"/>
  <c r="G63" i="194"/>
  <c r="H68" i="194"/>
  <c r="G78" i="194"/>
  <c r="G34" i="194"/>
  <c r="H13" i="194"/>
  <c r="G25" i="194"/>
  <c r="H18" i="194"/>
  <c r="G68" i="194"/>
  <c r="G40" i="194"/>
  <c r="H35" i="194"/>
  <c r="G13" i="194"/>
  <c r="F18" i="194"/>
  <c r="G75" i="194"/>
  <c r="H41" i="194"/>
  <c r="H69" i="194"/>
  <c r="H25" i="194"/>
  <c r="G11" i="194"/>
  <c r="G28" i="194"/>
  <c r="G41" i="194"/>
  <c r="H47" i="194"/>
  <c r="G76" i="194"/>
  <c r="G50" i="194"/>
  <c r="G27" i="194"/>
  <c r="H76" i="194"/>
  <c r="F47" i="194"/>
  <c r="G21" i="194"/>
  <c r="H19" i="194"/>
  <c r="F42" i="194"/>
  <c r="H11" i="194"/>
  <c r="G47" i="194"/>
  <c r="F25" i="194"/>
  <c r="G20" i="194"/>
  <c r="H71" i="194"/>
  <c r="G77" i="194"/>
  <c r="G19" i="194"/>
  <c r="H48" i="194"/>
  <c r="H21" i="194"/>
  <c r="H63" i="194"/>
  <c r="G12" i="194"/>
  <c r="F33" i="194"/>
  <c r="H62" i="194"/>
  <c r="G62" i="194"/>
  <c r="G18" i="194"/>
  <c r="H40" i="194"/>
  <c r="G61" i="194"/>
  <c r="H43" i="194"/>
  <c r="G35" i="194"/>
  <c r="G70" i="194"/>
  <c r="H61" i="194"/>
  <c r="H50" i="194"/>
  <c r="G10" i="194"/>
  <c r="E18" i="194"/>
  <c r="D18" i="194"/>
  <c r="D62" i="202" l="1"/>
  <c r="E50" i="202"/>
  <c r="C50" i="202" s="1"/>
  <c r="C57" i="202"/>
  <c r="E57" i="202" s="1"/>
  <c r="E62" i="202" s="1"/>
  <c r="C68" i="202"/>
  <c r="G68" i="202" s="1"/>
  <c r="G66" i="202"/>
  <c r="E66" i="202"/>
  <c r="E68" i="202" s="1"/>
  <c r="G49" i="202"/>
  <c r="G51" i="202" s="1"/>
  <c r="G67" i="202"/>
  <c r="C18" i="194"/>
  <c r="E54" i="183"/>
  <c r="D54" i="183"/>
  <c r="D56" i="183" s="1"/>
  <c r="C54" i="183"/>
  <c r="G54" i="183" s="1"/>
  <c r="E47" i="183"/>
  <c r="E49" i="183" s="1"/>
  <c r="D47" i="183"/>
  <c r="AJ43" i="183"/>
  <c r="AI43" i="183"/>
  <c r="AH43" i="183"/>
  <c r="AG43" i="183"/>
  <c r="AF43" i="183"/>
  <c r="AE43" i="183"/>
  <c r="AD43" i="183"/>
  <c r="AC43" i="183"/>
  <c r="AB43" i="183"/>
  <c r="AA43" i="183"/>
  <c r="Z43" i="183"/>
  <c r="Y43" i="183"/>
  <c r="X43" i="183"/>
  <c r="W43" i="183"/>
  <c r="V43" i="183"/>
  <c r="U43" i="183"/>
  <c r="T43" i="183"/>
  <c r="S43" i="183"/>
  <c r="R43" i="183"/>
  <c r="Q43" i="183"/>
  <c r="P43" i="183"/>
  <c r="O43" i="183"/>
  <c r="N43" i="183"/>
  <c r="M43" i="183"/>
  <c r="L43" i="183"/>
  <c r="K43" i="183"/>
  <c r="F43" i="183"/>
  <c r="AJ42" i="183"/>
  <c r="AI42" i="183"/>
  <c r="AH42" i="183"/>
  <c r="AG42" i="183"/>
  <c r="AF42" i="183"/>
  <c r="AE42" i="183"/>
  <c r="AD42" i="183"/>
  <c r="AC42" i="183"/>
  <c r="AB42" i="183"/>
  <c r="AA42" i="183"/>
  <c r="Z42" i="183"/>
  <c r="Y42" i="183"/>
  <c r="X42" i="183"/>
  <c r="W42" i="183"/>
  <c r="V42" i="183"/>
  <c r="U42" i="183"/>
  <c r="T42" i="183"/>
  <c r="S42" i="183"/>
  <c r="R42" i="183"/>
  <c r="Q42" i="183"/>
  <c r="P42" i="183"/>
  <c r="O42" i="183"/>
  <c r="N42" i="183"/>
  <c r="M42" i="183"/>
  <c r="L42" i="183"/>
  <c r="K42" i="183"/>
  <c r="F42" i="183"/>
  <c r="AJ41" i="183"/>
  <c r="AI41" i="183"/>
  <c r="AH41" i="183"/>
  <c r="AG41" i="183"/>
  <c r="AF41" i="183"/>
  <c r="AE41" i="183"/>
  <c r="AD41" i="183"/>
  <c r="AC41" i="183"/>
  <c r="AB41" i="183"/>
  <c r="AA41" i="183"/>
  <c r="Z41" i="183"/>
  <c r="Y41" i="183"/>
  <c r="X41" i="183"/>
  <c r="W41" i="183"/>
  <c r="V41" i="183"/>
  <c r="U41" i="183"/>
  <c r="T41" i="183"/>
  <c r="S41" i="183"/>
  <c r="R41" i="183"/>
  <c r="Q41" i="183"/>
  <c r="P41" i="183"/>
  <c r="O41" i="183"/>
  <c r="N41" i="183"/>
  <c r="M41" i="183"/>
  <c r="L41" i="183"/>
  <c r="K41" i="183"/>
  <c r="F41" i="183"/>
  <c r="AJ40" i="183"/>
  <c r="AI40" i="183"/>
  <c r="AH40" i="183"/>
  <c r="AG40" i="183"/>
  <c r="AF40" i="183"/>
  <c r="AE40" i="183"/>
  <c r="AD40" i="183"/>
  <c r="AC40" i="183"/>
  <c r="AB40" i="183"/>
  <c r="AA40" i="183"/>
  <c r="Z40" i="183"/>
  <c r="Y40" i="183"/>
  <c r="X40" i="183"/>
  <c r="W40" i="183"/>
  <c r="V40" i="183"/>
  <c r="U40" i="183"/>
  <c r="T40" i="183"/>
  <c r="S40" i="183"/>
  <c r="R40" i="183"/>
  <c r="Q40" i="183"/>
  <c r="P40" i="183"/>
  <c r="O40" i="183"/>
  <c r="N40" i="183"/>
  <c r="M40" i="183"/>
  <c r="L40" i="183"/>
  <c r="K40" i="183"/>
  <c r="F40" i="183"/>
  <c r="AJ39" i="183"/>
  <c r="AI39" i="183"/>
  <c r="AH39" i="183"/>
  <c r="AG39" i="183"/>
  <c r="AF39" i="183"/>
  <c r="AE39" i="183"/>
  <c r="AD39" i="183"/>
  <c r="AC39" i="183"/>
  <c r="AB39" i="183"/>
  <c r="AA39" i="183"/>
  <c r="Z39" i="183"/>
  <c r="Y39" i="183"/>
  <c r="X39" i="183"/>
  <c r="W39" i="183"/>
  <c r="V39" i="183"/>
  <c r="U39" i="183"/>
  <c r="T39" i="183"/>
  <c r="S39" i="183"/>
  <c r="R39" i="183"/>
  <c r="Q39" i="183"/>
  <c r="P39" i="183"/>
  <c r="O39" i="183"/>
  <c r="N39" i="183"/>
  <c r="M39" i="183"/>
  <c r="L39" i="183"/>
  <c r="K39" i="183"/>
  <c r="F39" i="183"/>
  <c r="AJ38" i="183"/>
  <c r="AI38" i="183"/>
  <c r="AH38" i="183"/>
  <c r="AG38" i="183"/>
  <c r="AF38" i="183"/>
  <c r="AE38" i="183"/>
  <c r="AD38" i="183"/>
  <c r="AC38" i="183"/>
  <c r="AB38" i="183"/>
  <c r="AA38" i="183"/>
  <c r="Z38" i="183"/>
  <c r="Y38" i="183"/>
  <c r="X38" i="183"/>
  <c r="W38" i="183"/>
  <c r="V38" i="183"/>
  <c r="U38" i="183"/>
  <c r="T38" i="183"/>
  <c r="S38" i="183"/>
  <c r="R38" i="183"/>
  <c r="Q38" i="183"/>
  <c r="P38" i="183"/>
  <c r="O38" i="183"/>
  <c r="N38" i="183"/>
  <c r="M38" i="183"/>
  <c r="L38" i="183"/>
  <c r="K38" i="183"/>
  <c r="F38" i="183"/>
  <c r="AJ37" i="183"/>
  <c r="AI37" i="183"/>
  <c r="AH37" i="183"/>
  <c r="AG37" i="183"/>
  <c r="AF37" i="183"/>
  <c r="AE37" i="183"/>
  <c r="AD37" i="183"/>
  <c r="AC37" i="183"/>
  <c r="AB37" i="183"/>
  <c r="AA37" i="183"/>
  <c r="Z37" i="183"/>
  <c r="Y37" i="183"/>
  <c r="X37" i="183"/>
  <c r="W37" i="183"/>
  <c r="V37" i="183"/>
  <c r="U37" i="183"/>
  <c r="T37" i="183"/>
  <c r="S37" i="183"/>
  <c r="R37" i="183"/>
  <c r="Q37" i="183"/>
  <c r="P37" i="183"/>
  <c r="O37" i="183"/>
  <c r="N37" i="183"/>
  <c r="M37" i="183"/>
  <c r="L37" i="183"/>
  <c r="K37" i="183"/>
  <c r="F37" i="183"/>
  <c r="AJ36" i="183"/>
  <c r="AI36" i="183"/>
  <c r="AH36" i="183"/>
  <c r="AG36" i="183"/>
  <c r="AF36" i="183"/>
  <c r="AE36" i="183"/>
  <c r="AD36" i="183"/>
  <c r="AC36" i="183"/>
  <c r="AB36" i="183"/>
  <c r="AA36" i="183"/>
  <c r="Z36" i="183"/>
  <c r="Y36" i="183"/>
  <c r="X36" i="183"/>
  <c r="W36" i="183"/>
  <c r="V36" i="183"/>
  <c r="U36" i="183"/>
  <c r="T36" i="183"/>
  <c r="S36" i="183"/>
  <c r="R36" i="183"/>
  <c r="Q36" i="183"/>
  <c r="P36" i="183"/>
  <c r="O36" i="183"/>
  <c r="N36" i="183"/>
  <c r="M36" i="183"/>
  <c r="L36" i="183"/>
  <c r="K36" i="183"/>
  <c r="F36" i="183"/>
  <c r="AJ35" i="183"/>
  <c r="AI35" i="183"/>
  <c r="AH35" i="183"/>
  <c r="AG35" i="183"/>
  <c r="AF35" i="183"/>
  <c r="AE35" i="183"/>
  <c r="AD35" i="183"/>
  <c r="AC35" i="183"/>
  <c r="AB35" i="183"/>
  <c r="AA35" i="183"/>
  <c r="Z35" i="183"/>
  <c r="Y35" i="183"/>
  <c r="X35" i="183"/>
  <c r="W35" i="183"/>
  <c r="V35" i="183"/>
  <c r="U35" i="183"/>
  <c r="T35" i="183"/>
  <c r="S35" i="183"/>
  <c r="R35" i="183"/>
  <c r="Q35" i="183"/>
  <c r="P35" i="183"/>
  <c r="O35" i="183"/>
  <c r="N35" i="183"/>
  <c r="M35" i="183"/>
  <c r="L35" i="183"/>
  <c r="K35" i="183"/>
  <c r="F35" i="183"/>
  <c r="AJ34" i="183"/>
  <c r="AI34" i="183"/>
  <c r="AH34" i="183"/>
  <c r="AG34" i="183"/>
  <c r="AF34" i="183"/>
  <c r="AE34" i="183"/>
  <c r="AD34" i="183"/>
  <c r="AC34" i="183"/>
  <c r="AB34" i="183"/>
  <c r="AA34" i="183"/>
  <c r="Z34" i="183"/>
  <c r="Y34" i="183"/>
  <c r="X34" i="183"/>
  <c r="W34" i="183"/>
  <c r="V34" i="183"/>
  <c r="U34" i="183"/>
  <c r="T34" i="183"/>
  <c r="S34" i="183"/>
  <c r="R34" i="183"/>
  <c r="Q34" i="183"/>
  <c r="P34" i="183"/>
  <c r="O34" i="183"/>
  <c r="N34" i="183"/>
  <c r="M34" i="183"/>
  <c r="L34" i="183"/>
  <c r="K34" i="183"/>
  <c r="F34" i="183"/>
  <c r="AJ33" i="183"/>
  <c r="AI33" i="183"/>
  <c r="AH33" i="183"/>
  <c r="AG33" i="183"/>
  <c r="AF33" i="183"/>
  <c r="AE33" i="183"/>
  <c r="AD33" i="183"/>
  <c r="AC33" i="183"/>
  <c r="AB33" i="183"/>
  <c r="AA33" i="183"/>
  <c r="Z33" i="183"/>
  <c r="Y33" i="183"/>
  <c r="X33" i="183"/>
  <c r="W33" i="183"/>
  <c r="V33" i="183"/>
  <c r="U33" i="183"/>
  <c r="T33" i="183"/>
  <c r="S33" i="183"/>
  <c r="R33" i="183"/>
  <c r="Q33" i="183"/>
  <c r="P33" i="183"/>
  <c r="O33" i="183"/>
  <c r="N33" i="183"/>
  <c r="M33" i="183"/>
  <c r="L33" i="183"/>
  <c r="K33" i="183"/>
  <c r="F33" i="183"/>
  <c r="AJ32" i="183"/>
  <c r="AI32" i="183"/>
  <c r="AH32" i="183"/>
  <c r="AG32" i="183"/>
  <c r="AF32" i="183"/>
  <c r="AE32" i="183"/>
  <c r="AD32" i="183"/>
  <c r="AC32" i="183"/>
  <c r="AB32" i="183"/>
  <c r="AA32" i="183"/>
  <c r="Z32" i="183"/>
  <c r="Y32" i="183"/>
  <c r="X32" i="183"/>
  <c r="W32" i="183"/>
  <c r="V32" i="183"/>
  <c r="U32" i="183"/>
  <c r="T32" i="183"/>
  <c r="S32" i="183"/>
  <c r="R32" i="183"/>
  <c r="Q32" i="183"/>
  <c r="P32" i="183"/>
  <c r="O32" i="183"/>
  <c r="N32" i="183"/>
  <c r="M32" i="183"/>
  <c r="L32" i="183"/>
  <c r="K32" i="183"/>
  <c r="F32" i="183"/>
  <c r="AJ31" i="183"/>
  <c r="AI31" i="183"/>
  <c r="AH31" i="183"/>
  <c r="AG31" i="183"/>
  <c r="AF31" i="183"/>
  <c r="AE31" i="183"/>
  <c r="AD31" i="183"/>
  <c r="AC31" i="183"/>
  <c r="AB31" i="183"/>
  <c r="AA31" i="183"/>
  <c r="Z31" i="183"/>
  <c r="Y31" i="183"/>
  <c r="X31" i="183"/>
  <c r="W31" i="183"/>
  <c r="V31" i="183"/>
  <c r="U31" i="183"/>
  <c r="T31" i="183"/>
  <c r="S31" i="183"/>
  <c r="R31" i="183"/>
  <c r="Q31" i="183"/>
  <c r="P31" i="183"/>
  <c r="O31" i="183"/>
  <c r="N31" i="183"/>
  <c r="M31" i="183"/>
  <c r="L31" i="183"/>
  <c r="K31" i="183"/>
  <c r="F31" i="183"/>
  <c r="AJ30" i="183"/>
  <c r="AI30" i="183"/>
  <c r="AH30" i="183"/>
  <c r="AG30" i="183"/>
  <c r="AF30" i="183"/>
  <c r="AE30" i="183"/>
  <c r="AD30" i="183"/>
  <c r="AC30" i="183"/>
  <c r="AB30" i="183"/>
  <c r="AA30" i="183"/>
  <c r="Z30" i="183"/>
  <c r="Y30" i="183"/>
  <c r="X30" i="183"/>
  <c r="W30" i="183"/>
  <c r="V30" i="183"/>
  <c r="U30" i="183"/>
  <c r="T30" i="183"/>
  <c r="S30" i="183"/>
  <c r="R30" i="183"/>
  <c r="Q30" i="183"/>
  <c r="P30" i="183"/>
  <c r="O30" i="183"/>
  <c r="N30" i="183"/>
  <c r="M30" i="183"/>
  <c r="L30" i="183"/>
  <c r="K30" i="183"/>
  <c r="F30" i="183"/>
  <c r="AJ29" i="183"/>
  <c r="AI29" i="183"/>
  <c r="AH29" i="183"/>
  <c r="AG29" i="183"/>
  <c r="AF29" i="183"/>
  <c r="AE29" i="183"/>
  <c r="AD29" i="183"/>
  <c r="AC29" i="183"/>
  <c r="AB29" i="183"/>
  <c r="AA29" i="183"/>
  <c r="Z29" i="183"/>
  <c r="Y29" i="183"/>
  <c r="X29" i="183"/>
  <c r="W29" i="183"/>
  <c r="V29" i="183"/>
  <c r="U29" i="183"/>
  <c r="T29" i="183"/>
  <c r="S29" i="183"/>
  <c r="R29" i="183"/>
  <c r="Q29" i="183"/>
  <c r="P29" i="183"/>
  <c r="O29" i="183"/>
  <c r="N29" i="183"/>
  <c r="M29" i="183"/>
  <c r="L29" i="183"/>
  <c r="K29" i="183"/>
  <c r="F29" i="183"/>
  <c r="AJ28" i="183"/>
  <c r="AI28" i="183"/>
  <c r="AH28" i="183"/>
  <c r="AG28" i="183"/>
  <c r="AF28" i="183"/>
  <c r="AE28" i="183"/>
  <c r="AD28" i="183"/>
  <c r="AC28" i="183"/>
  <c r="AB28" i="183"/>
  <c r="AA28" i="183"/>
  <c r="Z28" i="183"/>
  <c r="Y28" i="183"/>
  <c r="X28" i="183"/>
  <c r="W28" i="183"/>
  <c r="V28" i="183"/>
  <c r="U28" i="183"/>
  <c r="T28" i="183"/>
  <c r="S28" i="183"/>
  <c r="R28" i="183"/>
  <c r="Q28" i="183"/>
  <c r="P28" i="183"/>
  <c r="O28" i="183"/>
  <c r="N28" i="183"/>
  <c r="M28" i="183"/>
  <c r="L28" i="183"/>
  <c r="K28" i="183"/>
  <c r="F28" i="183"/>
  <c r="AJ27" i="183"/>
  <c r="AI27" i="183"/>
  <c r="AH27" i="183"/>
  <c r="AG27" i="183"/>
  <c r="AF27" i="183"/>
  <c r="AE27" i="183"/>
  <c r="AD27" i="183"/>
  <c r="AC27" i="183"/>
  <c r="AB27" i="183"/>
  <c r="AA27" i="183"/>
  <c r="Z27" i="183"/>
  <c r="Y27" i="183"/>
  <c r="X27" i="183"/>
  <c r="W27" i="183"/>
  <c r="V27" i="183"/>
  <c r="U27" i="183"/>
  <c r="T27" i="183"/>
  <c r="S27" i="183"/>
  <c r="R27" i="183"/>
  <c r="Q27" i="183"/>
  <c r="P27" i="183"/>
  <c r="O27" i="183"/>
  <c r="N27" i="183"/>
  <c r="M27" i="183"/>
  <c r="L27" i="183"/>
  <c r="K27" i="183"/>
  <c r="F27" i="183"/>
  <c r="AI26" i="183"/>
  <c r="AH26" i="183"/>
  <c r="AG26" i="183"/>
  <c r="AJ26" i="183" s="1"/>
  <c r="AF26" i="183"/>
  <c r="AE26" i="183"/>
  <c r="AD26" i="183"/>
  <c r="AC26" i="183"/>
  <c r="AB26" i="183"/>
  <c r="AA26" i="183"/>
  <c r="Y26" i="183"/>
  <c r="X26" i="183"/>
  <c r="W26" i="183"/>
  <c r="V26" i="183"/>
  <c r="Z26" i="183" s="1"/>
  <c r="F26" i="183" s="1"/>
  <c r="T26" i="183"/>
  <c r="S26" i="183"/>
  <c r="R26" i="183"/>
  <c r="Q26" i="183"/>
  <c r="U26" i="183" s="1"/>
  <c r="O26" i="183"/>
  <c r="N26" i="183"/>
  <c r="M26" i="183"/>
  <c r="L26" i="183"/>
  <c r="K26" i="183"/>
  <c r="P26" i="183" s="1"/>
  <c r="AI25" i="183"/>
  <c r="AH25" i="183"/>
  <c r="AG25" i="183"/>
  <c r="AE25" i="183"/>
  <c r="AD25" i="183"/>
  <c r="AC25" i="183"/>
  <c r="AB25" i="183"/>
  <c r="AA25" i="183"/>
  <c r="Y25" i="183"/>
  <c r="X25" i="183"/>
  <c r="W25" i="183"/>
  <c r="V25" i="183"/>
  <c r="T25" i="183"/>
  <c r="S25" i="183"/>
  <c r="R25" i="183"/>
  <c r="Q25" i="183"/>
  <c r="O25" i="183"/>
  <c r="N25" i="183"/>
  <c r="M25" i="183"/>
  <c r="L25" i="183"/>
  <c r="K25" i="183"/>
  <c r="P25" i="183" s="1"/>
  <c r="AI24" i="183"/>
  <c r="AH24" i="183"/>
  <c r="AJ24" i="183" s="1"/>
  <c r="AG24" i="183"/>
  <c r="AE24" i="183"/>
  <c r="AD24" i="183"/>
  <c r="AC24" i="183"/>
  <c r="AB24" i="183"/>
  <c r="AA24" i="183"/>
  <c r="Y24" i="183"/>
  <c r="X24" i="183"/>
  <c r="W24" i="183"/>
  <c r="V24" i="183"/>
  <c r="T24" i="183"/>
  <c r="S24" i="183"/>
  <c r="R24" i="183"/>
  <c r="Q24" i="183"/>
  <c r="O24" i="183"/>
  <c r="N24" i="183"/>
  <c r="M24" i="183"/>
  <c r="L24" i="183"/>
  <c r="K24" i="183"/>
  <c r="AI23" i="183"/>
  <c r="AH23" i="183"/>
  <c r="AJ23" i="183" s="1"/>
  <c r="AG23" i="183"/>
  <c r="AE23" i="183"/>
  <c r="AD23" i="183"/>
  <c r="AC23" i="183"/>
  <c r="AB23" i="183"/>
  <c r="AA23" i="183"/>
  <c r="Y23" i="183"/>
  <c r="X23" i="183"/>
  <c r="W23" i="183"/>
  <c r="V23" i="183"/>
  <c r="T23" i="183"/>
  <c r="S23" i="183"/>
  <c r="R23" i="183"/>
  <c r="Q23" i="183"/>
  <c r="O23" i="183"/>
  <c r="N23" i="183"/>
  <c r="M23" i="183"/>
  <c r="L23" i="183"/>
  <c r="K23" i="183"/>
  <c r="AI22" i="183"/>
  <c r="AH22" i="183"/>
  <c r="AG22" i="183"/>
  <c r="AE22" i="183"/>
  <c r="AD22" i="183"/>
  <c r="AC22" i="183"/>
  <c r="AB22" i="183"/>
  <c r="AA22" i="183"/>
  <c r="Y22" i="183"/>
  <c r="X22" i="183"/>
  <c r="W22" i="183"/>
  <c r="V22" i="183"/>
  <c r="Z22" i="183" s="1"/>
  <c r="T22" i="183"/>
  <c r="S22" i="183"/>
  <c r="R22" i="183"/>
  <c r="Q22" i="183"/>
  <c r="O22" i="183"/>
  <c r="N22" i="183"/>
  <c r="M22" i="183"/>
  <c r="L22" i="183"/>
  <c r="K22" i="183"/>
  <c r="AI21" i="183"/>
  <c r="AH21" i="183"/>
  <c r="AG21" i="183"/>
  <c r="AE21" i="183"/>
  <c r="AD21" i="183"/>
  <c r="AC21" i="183"/>
  <c r="AB21" i="183"/>
  <c r="AA21" i="183"/>
  <c r="Y21" i="183"/>
  <c r="X21" i="183"/>
  <c r="W21" i="183"/>
  <c r="V21" i="183"/>
  <c r="T21" i="183"/>
  <c r="S21" i="183"/>
  <c r="R21" i="183"/>
  <c r="Q21" i="183"/>
  <c r="O21" i="183"/>
  <c r="N21" i="183"/>
  <c r="M21" i="183"/>
  <c r="L21" i="183"/>
  <c r="K21" i="183"/>
  <c r="P21" i="183" s="1"/>
  <c r="AI20" i="183"/>
  <c r="AH20" i="183"/>
  <c r="AG20" i="183"/>
  <c r="AE20" i="183"/>
  <c r="AD20" i="183"/>
  <c r="AC20" i="183"/>
  <c r="AB20" i="183"/>
  <c r="AA20" i="183"/>
  <c r="Y20" i="183"/>
  <c r="X20" i="183"/>
  <c r="W20" i="183"/>
  <c r="V20" i="183"/>
  <c r="Z20" i="183" s="1"/>
  <c r="T20" i="183"/>
  <c r="S20" i="183"/>
  <c r="R20" i="183"/>
  <c r="Q20" i="183"/>
  <c r="O20" i="183"/>
  <c r="N20" i="183"/>
  <c r="M20" i="183"/>
  <c r="L20" i="183"/>
  <c r="K20" i="183"/>
  <c r="AI19" i="183"/>
  <c r="AH19" i="183"/>
  <c r="AG19" i="183"/>
  <c r="AJ19" i="183" s="1"/>
  <c r="F19" i="183" s="1"/>
  <c r="AE19" i="183"/>
  <c r="AD19" i="183"/>
  <c r="AC19" i="183"/>
  <c r="AB19" i="183"/>
  <c r="AA19" i="183"/>
  <c r="AF19" i="183" s="1"/>
  <c r="Y19" i="183"/>
  <c r="X19" i="183"/>
  <c r="W19" i="183"/>
  <c r="V19" i="183"/>
  <c r="Z19" i="183" s="1"/>
  <c r="T19" i="183"/>
  <c r="S19" i="183"/>
  <c r="R19" i="183"/>
  <c r="Q19" i="183"/>
  <c r="U19" i="183" s="1"/>
  <c r="O19" i="183"/>
  <c r="N19" i="183"/>
  <c r="M19" i="183"/>
  <c r="L19" i="183"/>
  <c r="K19" i="183"/>
  <c r="P19" i="183" s="1"/>
  <c r="AI18" i="183"/>
  <c r="AH18" i="183"/>
  <c r="AG18" i="183"/>
  <c r="AJ18" i="183" s="1"/>
  <c r="F18" i="183" s="1"/>
  <c r="AE18" i="183"/>
  <c r="AD18" i="183"/>
  <c r="AC18" i="183"/>
  <c r="AB18" i="183"/>
  <c r="AA18" i="183"/>
  <c r="AF18" i="183" s="1"/>
  <c r="Y18" i="183"/>
  <c r="X18" i="183"/>
  <c r="W18" i="183"/>
  <c r="V18" i="183"/>
  <c r="Z18" i="183" s="1"/>
  <c r="T18" i="183"/>
  <c r="S18" i="183"/>
  <c r="R18" i="183"/>
  <c r="Q18" i="183"/>
  <c r="U18" i="183" s="1"/>
  <c r="O18" i="183"/>
  <c r="N18" i="183"/>
  <c r="M18" i="183"/>
  <c r="L18" i="183"/>
  <c r="K18" i="183"/>
  <c r="P18" i="183" s="1"/>
  <c r="AI17" i="183"/>
  <c r="AH17" i="183"/>
  <c r="AG17" i="183"/>
  <c r="AE17" i="183"/>
  <c r="AD17" i="183"/>
  <c r="AC17" i="183"/>
  <c r="AB17" i="183"/>
  <c r="AA17" i="183"/>
  <c r="Y17" i="183"/>
  <c r="X17" i="183"/>
  <c r="W17" i="183"/>
  <c r="V17" i="183"/>
  <c r="T17" i="183"/>
  <c r="S17" i="183"/>
  <c r="R17" i="183"/>
  <c r="Q17" i="183"/>
  <c r="O17" i="183"/>
  <c r="N17" i="183"/>
  <c r="M17" i="183"/>
  <c r="L17" i="183"/>
  <c r="K17" i="183"/>
  <c r="AI16" i="183"/>
  <c r="AH16" i="183"/>
  <c r="AG16" i="183"/>
  <c r="AE16" i="183"/>
  <c r="AD16" i="183"/>
  <c r="AC16" i="183"/>
  <c r="AB16" i="183"/>
  <c r="AA16" i="183"/>
  <c r="Y16" i="183"/>
  <c r="X16" i="183"/>
  <c r="W16" i="183"/>
  <c r="V16" i="183"/>
  <c r="T16" i="183"/>
  <c r="S16" i="183"/>
  <c r="R16" i="183"/>
  <c r="Q16" i="183"/>
  <c r="O16" i="183"/>
  <c r="N16" i="183"/>
  <c r="M16" i="183"/>
  <c r="L16" i="183"/>
  <c r="K16" i="183"/>
  <c r="AI15" i="183"/>
  <c r="AH15" i="183"/>
  <c r="AG15" i="183"/>
  <c r="AE15" i="183"/>
  <c r="AD15" i="183"/>
  <c r="AC15" i="183"/>
  <c r="AB15" i="183"/>
  <c r="AA15" i="183"/>
  <c r="Y15" i="183"/>
  <c r="X15" i="183"/>
  <c r="W15" i="183"/>
  <c r="V15" i="183"/>
  <c r="T15" i="183"/>
  <c r="S15" i="183"/>
  <c r="R15" i="183"/>
  <c r="Q15" i="183"/>
  <c r="O15" i="183"/>
  <c r="N15" i="183"/>
  <c r="M15" i="183"/>
  <c r="L15" i="183"/>
  <c r="K15" i="183"/>
  <c r="AI14" i="183"/>
  <c r="AH14" i="183"/>
  <c r="AG14" i="183"/>
  <c r="AE14" i="183"/>
  <c r="AD14" i="183"/>
  <c r="AC14" i="183"/>
  <c r="AB14" i="183"/>
  <c r="AA14" i="183"/>
  <c r="Y14" i="183"/>
  <c r="X14" i="183"/>
  <c r="W14" i="183"/>
  <c r="V14" i="183"/>
  <c r="T14" i="183"/>
  <c r="S14" i="183"/>
  <c r="R14" i="183"/>
  <c r="Q14" i="183"/>
  <c r="O14" i="183"/>
  <c r="N14" i="183"/>
  <c r="M14" i="183"/>
  <c r="L14" i="183"/>
  <c r="K14" i="183"/>
  <c r="AI13" i="183"/>
  <c r="AH13" i="183"/>
  <c r="AG13" i="183"/>
  <c r="AE13" i="183"/>
  <c r="AD13" i="183"/>
  <c r="AC13" i="183"/>
  <c r="AB13" i="183"/>
  <c r="AA13" i="183"/>
  <c r="Y13" i="183"/>
  <c r="X13" i="183"/>
  <c r="W13" i="183"/>
  <c r="V13" i="183"/>
  <c r="T13" i="183"/>
  <c r="S13" i="183"/>
  <c r="R13" i="183"/>
  <c r="Q13" i="183"/>
  <c r="O13" i="183"/>
  <c r="N13" i="183"/>
  <c r="M13" i="183"/>
  <c r="L13" i="183"/>
  <c r="K13" i="183"/>
  <c r="AI12" i="183"/>
  <c r="AH12" i="183"/>
  <c r="AG12" i="183"/>
  <c r="AE12" i="183"/>
  <c r="AD12" i="183"/>
  <c r="AC12" i="183"/>
  <c r="AB12" i="183"/>
  <c r="AA12" i="183"/>
  <c r="Y12" i="183"/>
  <c r="X12" i="183"/>
  <c r="W12" i="183"/>
  <c r="V12" i="183"/>
  <c r="T12" i="183"/>
  <c r="S12" i="183"/>
  <c r="R12" i="183"/>
  <c r="Q12" i="183"/>
  <c r="O12" i="183"/>
  <c r="N12" i="183"/>
  <c r="M12" i="183"/>
  <c r="L12" i="183"/>
  <c r="K12" i="183"/>
  <c r="AI11" i="183"/>
  <c r="AH11" i="183"/>
  <c r="AG11" i="183"/>
  <c r="AE11" i="183"/>
  <c r="AD11" i="183"/>
  <c r="AC11" i="183"/>
  <c r="AB11" i="183"/>
  <c r="AA11" i="183"/>
  <c r="Y11" i="183"/>
  <c r="X11" i="183"/>
  <c r="W11" i="183"/>
  <c r="V11" i="183"/>
  <c r="T11" i="183"/>
  <c r="S11" i="183"/>
  <c r="R11" i="183"/>
  <c r="Q11" i="183"/>
  <c r="O11" i="183"/>
  <c r="N11" i="183"/>
  <c r="M11" i="183"/>
  <c r="L11" i="183"/>
  <c r="K11" i="183"/>
  <c r="AI10" i="183"/>
  <c r="AH10" i="183"/>
  <c r="AJ10" i="183" s="1"/>
  <c r="AG10" i="183"/>
  <c r="AE10" i="183"/>
  <c r="AD10" i="183"/>
  <c r="AC10" i="183"/>
  <c r="AB10" i="183"/>
  <c r="AA10" i="183"/>
  <c r="Y10" i="183"/>
  <c r="X10" i="183"/>
  <c r="W10" i="183"/>
  <c r="V10" i="183"/>
  <c r="T10" i="183"/>
  <c r="S10" i="183"/>
  <c r="R10" i="183"/>
  <c r="Q10" i="183"/>
  <c r="O10" i="183"/>
  <c r="N10" i="183"/>
  <c r="M10" i="183"/>
  <c r="L10" i="183"/>
  <c r="K10" i="183"/>
  <c r="AI9" i="183"/>
  <c r="AH9" i="183"/>
  <c r="AG9" i="183"/>
  <c r="AE9" i="183"/>
  <c r="AD9" i="183"/>
  <c r="AC9" i="183"/>
  <c r="AB9" i="183"/>
  <c r="AA9" i="183"/>
  <c r="Y9" i="183"/>
  <c r="X9" i="183"/>
  <c r="W9" i="183"/>
  <c r="V9" i="183"/>
  <c r="T9" i="183"/>
  <c r="S9" i="183"/>
  <c r="R9" i="183"/>
  <c r="Q9" i="183"/>
  <c r="O9" i="183"/>
  <c r="N9" i="183"/>
  <c r="M9" i="183"/>
  <c r="L9" i="183"/>
  <c r="K9" i="183"/>
  <c r="AI8" i="183"/>
  <c r="AH8" i="183"/>
  <c r="AG8" i="183"/>
  <c r="AE8" i="183"/>
  <c r="AD8" i="183"/>
  <c r="AC8" i="183"/>
  <c r="AB8" i="183"/>
  <c r="AA8" i="183"/>
  <c r="Y8" i="183"/>
  <c r="X8" i="183"/>
  <c r="W8" i="183"/>
  <c r="V8" i="183"/>
  <c r="T8" i="183"/>
  <c r="S8" i="183"/>
  <c r="R8" i="183"/>
  <c r="Q8" i="183"/>
  <c r="O8" i="183"/>
  <c r="N8" i="183"/>
  <c r="M8" i="183"/>
  <c r="L8" i="183"/>
  <c r="K8" i="183"/>
  <c r="AI7" i="183"/>
  <c r="AH7" i="183"/>
  <c r="AJ7" i="183" s="1"/>
  <c r="AG7" i="183"/>
  <c r="AE7" i="183"/>
  <c r="AD7" i="183"/>
  <c r="AC7" i="183"/>
  <c r="AB7" i="183"/>
  <c r="AA7" i="183"/>
  <c r="Y7" i="183"/>
  <c r="X7" i="183"/>
  <c r="W7" i="183"/>
  <c r="V7" i="183"/>
  <c r="T7" i="183"/>
  <c r="S7" i="183"/>
  <c r="R7" i="183"/>
  <c r="Q7" i="183"/>
  <c r="O7" i="183"/>
  <c r="N7" i="183"/>
  <c r="M7" i="183"/>
  <c r="L7" i="183"/>
  <c r="K7" i="183"/>
  <c r="AI6" i="183"/>
  <c r="AH6" i="183"/>
  <c r="AG6" i="183"/>
  <c r="AE6" i="183"/>
  <c r="AD6" i="183"/>
  <c r="AC6" i="183"/>
  <c r="AB6" i="183"/>
  <c r="AF6" i="183" s="1"/>
  <c r="AA6" i="183"/>
  <c r="Y6" i="183"/>
  <c r="X6" i="183"/>
  <c r="W6" i="183"/>
  <c r="V6" i="183"/>
  <c r="T6" i="183"/>
  <c r="S6" i="183"/>
  <c r="R6" i="183"/>
  <c r="Q6" i="183"/>
  <c r="O6" i="183"/>
  <c r="N6" i="183"/>
  <c r="M6" i="183"/>
  <c r="L6" i="183"/>
  <c r="K6" i="183"/>
  <c r="AI5" i="183"/>
  <c r="AH5" i="183"/>
  <c r="AJ5" i="183" s="1"/>
  <c r="AG5" i="183"/>
  <c r="AE5" i="183"/>
  <c r="AD5" i="183"/>
  <c r="AC5" i="183"/>
  <c r="AB5" i="183"/>
  <c r="AA5" i="183"/>
  <c r="Y5" i="183"/>
  <c r="X5" i="183"/>
  <c r="W5" i="183"/>
  <c r="V5" i="183"/>
  <c r="T5" i="183"/>
  <c r="S5" i="183"/>
  <c r="R5" i="183"/>
  <c r="Q5" i="183"/>
  <c r="O5" i="183"/>
  <c r="N5" i="183"/>
  <c r="M5" i="183"/>
  <c r="L5" i="183"/>
  <c r="K5" i="183"/>
  <c r="AI4" i="183"/>
  <c r="AH4" i="183"/>
  <c r="AG4" i="183"/>
  <c r="AE4" i="183"/>
  <c r="AD4" i="183"/>
  <c r="AC4" i="183"/>
  <c r="AB4" i="183"/>
  <c r="AA4" i="183"/>
  <c r="Y4" i="183"/>
  <c r="X4" i="183"/>
  <c r="W4" i="183"/>
  <c r="V4" i="183"/>
  <c r="T4" i="183"/>
  <c r="S4" i="183"/>
  <c r="R4" i="183"/>
  <c r="Q4" i="183"/>
  <c r="O4" i="183"/>
  <c r="N4" i="183"/>
  <c r="M4" i="183"/>
  <c r="L4" i="183"/>
  <c r="K4" i="183"/>
  <c r="F60" i="194"/>
  <c r="F20" i="194"/>
  <c r="F26" i="194"/>
  <c r="F41" i="194"/>
  <c r="F68" i="194"/>
  <c r="F35" i="194"/>
  <c r="F69" i="194"/>
  <c r="F43" i="194"/>
  <c r="F34" i="194"/>
  <c r="F48" i="194"/>
  <c r="F49" i="194"/>
  <c r="F10" i="194"/>
  <c r="F36" i="194"/>
  <c r="F19" i="194"/>
  <c r="C69" i="202" l="1"/>
  <c r="G69" i="202" s="1"/>
  <c r="G57" i="202"/>
  <c r="AJ17" i="183"/>
  <c r="Z16" i="183"/>
  <c r="U16" i="183"/>
  <c r="AF16" i="183"/>
  <c r="P17" i="183"/>
  <c r="F17" i="183" s="1"/>
  <c r="U10" i="183"/>
  <c r="U13" i="183"/>
  <c r="Z9" i="183"/>
  <c r="Z17" i="183"/>
  <c r="U17" i="183"/>
  <c r="AF17" i="183"/>
  <c r="E67" i="202"/>
  <c r="C62" i="202"/>
  <c r="G50" i="202"/>
  <c r="G70" i="202"/>
  <c r="E69" i="202"/>
  <c r="D61" i="183"/>
  <c r="U9" i="183"/>
  <c r="AF9" i="183"/>
  <c r="Z6" i="183"/>
  <c r="P5" i="183"/>
  <c r="U15" i="183"/>
  <c r="Z12" i="183"/>
  <c r="U12" i="183"/>
  <c r="AF12" i="183"/>
  <c r="Z14" i="183"/>
  <c r="AJ20" i="183"/>
  <c r="F20" i="183" s="1"/>
  <c r="P22" i="183"/>
  <c r="AF24" i="183"/>
  <c r="U14" i="183"/>
  <c r="AF14" i="183"/>
  <c r="AJ21" i="183"/>
  <c r="AF8" i="183"/>
  <c r="P7" i="183"/>
  <c r="U4" i="183"/>
  <c r="U6" i="183"/>
  <c r="AJ12" i="183"/>
  <c r="P14" i="183"/>
  <c r="AJ15" i="183"/>
  <c r="AJ16" i="183"/>
  <c r="U20" i="183"/>
  <c r="U21" i="183"/>
  <c r="Z21" i="183"/>
  <c r="F21" i="183" s="1"/>
  <c r="AF21" i="183"/>
  <c r="P24" i="183"/>
  <c r="U25" i="183"/>
  <c r="Z25" i="183"/>
  <c r="F25" i="183" s="1"/>
  <c r="AF25" i="183"/>
  <c r="U11" i="183"/>
  <c r="Z11" i="183"/>
  <c r="AF11" i="183"/>
  <c r="P12" i="183"/>
  <c r="AJ13" i="183"/>
  <c r="AJ14" i="183"/>
  <c r="P16" i="183"/>
  <c r="F16" i="183" s="1"/>
  <c r="AF22" i="183"/>
  <c r="AJ25" i="183"/>
  <c r="U24" i="183"/>
  <c r="Z24" i="183"/>
  <c r="F24" i="183" s="1"/>
  <c r="U23" i="183"/>
  <c r="AJ22" i="183"/>
  <c r="F22" i="183" s="1"/>
  <c r="AJ11" i="183"/>
  <c r="P11" i="183"/>
  <c r="Z10" i="183"/>
  <c r="AJ9" i="183"/>
  <c r="P9" i="183"/>
  <c r="P6" i="183"/>
  <c r="F6" i="183" s="1"/>
  <c r="Z4" i="183"/>
  <c r="AF4" i="183"/>
  <c r="AJ4" i="183"/>
  <c r="U5" i="183"/>
  <c r="Z5" i="183"/>
  <c r="AF5" i="183"/>
  <c r="AJ6" i="183"/>
  <c r="P8" i="183"/>
  <c r="AF10" i="183"/>
  <c r="P13" i="183"/>
  <c r="Z15" i="183"/>
  <c r="AF15" i="183"/>
  <c r="AF20" i="183"/>
  <c r="P23" i="183"/>
  <c r="U7" i="183"/>
  <c r="Z7" i="183"/>
  <c r="Z8" i="183"/>
  <c r="AJ8" i="183"/>
  <c r="P10" i="183"/>
  <c r="Z13" i="183"/>
  <c r="AF13" i="183"/>
  <c r="P15" i="183"/>
  <c r="P20" i="183"/>
  <c r="U22" i="183"/>
  <c r="Z23" i="183"/>
  <c r="F23" i="183" s="1"/>
  <c r="AF23" i="183"/>
  <c r="U8" i="183"/>
  <c r="AF7" i="183"/>
  <c r="P4" i="183"/>
  <c r="C47" i="183"/>
  <c r="G47" i="183" s="1"/>
  <c r="D66" i="183"/>
  <c r="E61" i="183"/>
  <c r="D48" i="183"/>
  <c r="D49" i="183"/>
  <c r="C55" i="183"/>
  <c r="C56" i="183"/>
  <c r="E48" i="183"/>
  <c r="D55" i="183"/>
  <c r="E55" i="183"/>
  <c r="E56" i="183"/>
  <c r="F61" i="194"/>
  <c r="F50" i="194"/>
  <c r="F12" i="194"/>
  <c r="F71" i="194"/>
  <c r="F28" i="194"/>
  <c r="F75" i="194"/>
  <c r="F11" i="194"/>
  <c r="F70" i="194"/>
  <c r="F62" i="194"/>
  <c r="F21" i="194"/>
  <c r="F8" i="183" l="1"/>
  <c r="F5" i="183"/>
  <c r="F15" i="183"/>
  <c r="F12" i="183"/>
  <c r="F14" i="183"/>
  <c r="F13" i="183"/>
  <c r="F11" i="183"/>
  <c r="D50" i="183" s="1"/>
  <c r="F10" i="183"/>
  <c r="F7" i="183"/>
  <c r="F9" i="183"/>
  <c r="F4" i="183"/>
  <c r="C61" i="183"/>
  <c r="C48" i="183"/>
  <c r="G48" i="183" s="1"/>
  <c r="C49" i="183"/>
  <c r="G49" i="183" s="1"/>
  <c r="C66" i="183"/>
  <c r="D67" i="183"/>
  <c r="D68" i="183"/>
  <c r="G55" i="183"/>
  <c r="G56" i="183"/>
  <c r="F76" i="194"/>
  <c r="F77" i="194"/>
  <c r="F13" i="194"/>
  <c r="D57" i="183" l="1"/>
  <c r="D62" i="183" s="1"/>
  <c r="C57" i="183"/>
  <c r="G57" i="183" s="1"/>
  <c r="E50" i="183"/>
  <c r="C50" i="183" s="1"/>
  <c r="D69" i="183"/>
  <c r="G66" i="183"/>
  <c r="E66" i="183"/>
  <c r="C68" i="183"/>
  <c r="C67" i="183"/>
  <c r="G51" i="183"/>
  <c r="F63" i="194"/>
  <c r="C62" i="183" l="1"/>
  <c r="E57" i="183"/>
  <c r="E62" i="183" s="1"/>
  <c r="G50" i="183"/>
  <c r="C69" i="183"/>
  <c r="E68" i="183"/>
  <c r="E67" i="183"/>
  <c r="G67" i="183"/>
  <c r="G68" i="183"/>
  <c r="F78" i="194"/>
  <c r="E69" i="183" l="1"/>
  <c r="G69" i="183"/>
  <c r="G70" i="183"/>
  <c r="E54" i="144" l="1"/>
  <c r="D54" i="144"/>
  <c r="C54" i="144"/>
  <c r="E47" i="144"/>
  <c r="E49" i="144" s="1"/>
  <c r="D47" i="144"/>
  <c r="AJ43" i="144"/>
  <c r="AI43" i="144"/>
  <c r="AH43" i="144"/>
  <c r="AG43" i="144"/>
  <c r="AF43" i="144"/>
  <c r="AE43" i="144"/>
  <c r="AD43" i="144"/>
  <c r="AC43" i="144"/>
  <c r="AB43" i="144"/>
  <c r="AA43" i="144"/>
  <c r="Z43" i="144"/>
  <c r="Y43" i="144"/>
  <c r="X43" i="144"/>
  <c r="W43" i="144"/>
  <c r="V43" i="144"/>
  <c r="U43" i="144"/>
  <c r="T43" i="144"/>
  <c r="S43" i="144"/>
  <c r="R43" i="144"/>
  <c r="Q43" i="144"/>
  <c r="P43" i="144"/>
  <c r="O43" i="144"/>
  <c r="N43" i="144"/>
  <c r="M43" i="144"/>
  <c r="L43" i="144"/>
  <c r="K43" i="144"/>
  <c r="F43" i="144"/>
  <c r="AJ42" i="144"/>
  <c r="AI42" i="144"/>
  <c r="AH42" i="144"/>
  <c r="AG42" i="144"/>
  <c r="AF42" i="144"/>
  <c r="AE42" i="144"/>
  <c r="AD42" i="144"/>
  <c r="AC42" i="144"/>
  <c r="AB42" i="144"/>
  <c r="AA42" i="144"/>
  <c r="Z42" i="144"/>
  <c r="Y42" i="144"/>
  <c r="X42" i="144"/>
  <c r="W42" i="144"/>
  <c r="V42" i="144"/>
  <c r="U42" i="144"/>
  <c r="T42" i="144"/>
  <c r="S42" i="144"/>
  <c r="R42" i="144"/>
  <c r="Q42" i="144"/>
  <c r="P42" i="144"/>
  <c r="O42" i="144"/>
  <c r="N42" i="144"/>
  <c r="M42" i="144"/>
  <c r="L42" i="144"/>
  <c r="K42" i="144"/>
  <c r="F42" i="144"/>
  <c r="AJ41" i="144"/>
  <c r="AI41" i="144"/>
  <c r="AH41" i="144"/>
  <c r="AG41" i="144"/>
  <c r="AF41" i="144"/>
  <c r="AE41" i="144"/>
  <c r="AD41" i="144"/>
  <c r="AC41" i="144"/>
  <c r="AB41" i="144"/>
  <c r="AA41" i="144"/>
  <c r="Z41" i="144"/>
  <c r="Y41" i="144"/>
  <c r="X41" i="144"/>
  <c r="W41" i="144"/>
  <c r="V41" i="144"/>
  <c r="U41" i="144"/>
  <c r="T41" i="144"/>
  <c r="S41" i="144"/>
  <c r="R41" i="144"/>
  <c r="Q41" i="144"/>
  <c r="P41" i="144"/>
  <c r="O41" i="144"/>
  <c r="N41" i="144"/>
  <c r="M41" i="144"/>
  <c r="L41" i="144"/>
  <c r="K41" i="144"/>
  <c r="F41" i="144"/>
  <c r="AJ40" i="144"/>
  <c r="AI40" i="144"/>
  <c r="AH40" i="144"/>
  <c r="AG40" i="144"/>
  <c r="AF40" i="144"/>
  <c r="AE40" i="144"/>
  <c r="AD40" i="144"/>
  <c r="AC40" i="144"/>
  <c r="AB40" i="144"/>
  <c r="AA40" i="144"/>
  <c r="Z40" i="144"/>
  <c r="Y40" i="144"/>
  <c r="X40" i="144"/>
  <c r="W40" i="144"/>
  <c r="V40" i="144"/>
  <c r="U40" i="144"/>
  <c r="T40" i="144"/>
  <c r="S40" i="144"/>
  <c r="R40" i="144"/>
  <c r="Q40" i="144"/>
  <c r="P40" i="144"/>
  <c r="O40" i="144"/>
  <c r="N40" i="144"/>
  <c r="M40" i="144"/>
  <c r="L40" i="144"/>
  <c r="K40" i="144"/>
  <c r="F40" i="144"/>
  <c r="AJ39" i="144"/>
  <c r="AI39" i="144"/>
  <c r="AH39" i="144"/>
  <c r="AG39" i="144"/>
  <c r="AF39" i="144"/>
  <c r="AE39" i="144"/>
  <c r="AD39" i="144"/>
  <c r="AC39" i="144"/>
  <c r="AB39" i="144"/>
  <c r="AA39" i="144"/>
  <c r="Z39" i="144"/>
  <c r="Y39" i="144"/>
  <c r="X39" i="144"/>
  <c r="W39" i="144"/>
  <c r="V39" i="144"/>
  <c r="U39" i="144"/>
  <c r="T39" i="144"/>
  <c r="S39" i="144"/>
  <c r="R39" i="144"/>
  <c r="Q39" i="144"/>
  <c r="P39" i="144"/>
  <c r="O39" i="144"/>
  <c r="N39" i="144"/>
  <c r="M39" i="144"/>
  <c r="L39" i="144"/>
  <c r="K39" i="144"/>
  <c r="F39" i="144"/>
  <c r="AJ38" i="144"/>
  <c r="AI38" i="144"/>
  <c r="AH38" i="144"/>
  <c r="AG38" i="144"/>
  <c r="AF38" i="144"/>
  <c r="AE38" i="144"/>
  <c r="AD38" i="144"/>
  <c r="AC38" i="144"/>
  <c r="AB38" i="144"/>
  <c r="AA38" i="144"/>
  <c r="Z38" i="144"/>
  <c r="Y38" i="144"/>
  <c r="X38" i="144"/>
  <c r="W38" i="144"/>
  <c r="V38" i="144"/>
  <c r="U38" i="144"/>
  <c r="T38" i="144"/>
  <c r="S38" i="144"/>
  <c r="R38" i="144"/>
  <c r="Q38" i="144"/>
  <c r="P38" i="144"/>
  <c r="O38" i="144"/>
  <c r="N38" i="144"/>
  <c r="M38" i="144"/>
  <c r="L38" i="144"/>
  <c r="K38" i="144"/>
  <c r="F38" i="144"/>
  <c r="AJ37" i="144"/>
  <c r="AI37" i="144"/>
  <c r="AH37" i="144"/>
  <c r="AG37" i="144"/>
  <c r="AF37" i="144"/>
  <c r="AE37" i="144"/>
  <c r="AD37" i="144"/>
  <c r="AC37" i="144"/>
  <c r="AB37" i="144"/>
  <c r="AA37" i="144"/>
  <c r="Z37" i="144"/>
  <c r="Y37" i="144"/>
  <c r="X37" i="144"/>
  <c r="W37" i="144"/>
  <c r="V37" i="144"/>
  <c r="U37" i="144"/>
  <c r="T37" i="144"/>
  <c r="S37" i="144"/>
  <c r="R37" i="144"/>
  <c r="Q37" i="144"/>
  <c r="P37" i="144"/>
  <c r="O37" i="144"/>
  <c r="N37" i="144"/>
  <c r="M37" i="144"/>
  <c r="L37" i="144"/>
  <c r="K37" i="144"/>
  <c r="F37" i="144"/>
  <c r="AJ36" i="144"/>
  <c r="AI36" i="144"/>
  <c r="AH36" i="144"/>
  <c r="AG36" i="144"/>
  <c r="AF36" i="144"/>
  <c r="AE36" i="144"/>
  <c r="AD36" i="144"/>
  <c r="AC36" i="144"/>
  <c r="AB36" i="144"/>
  <c r="AA36" i="144"/>
  <c r="Z36" i="144"/>
  <c r="Y36" i="144"/>
  <c r="X36" i="144"/>
  <c r="W36" i="144"/>
  <c r="V36" i="144"/>
  <c r="U36" i="144"/>
  <c r="T36" i="144"/>
  <c r="S36" i="144"/>
  <c r="R36" i="144"/>
  <c r="Q36" i="144"/>
  <c r="P36" i="144"/>
  <c r="O36" i="144"/>
  <c r="N36" i="144"/>
  <c r="M36" i="144"/>
  <c r="L36" i="144"/>
  <c r="K36" i="144"/>
  <c r="F36" i="144"/>
  <c r="AJ35" i="144"/>
  <c r="AI35" i="144"/>
  <c r="AH35" i="144"/>
  <c r="AG35" i="144"/>
  <c r="AF35" i="144"/>
  <c r="AE35" i="144"/>
  <c r="AD35" i="144"/>
  <c r="AC35" i="144"/>
  <c r="AB35" i="144"/>
  <c r="AA35" i="144"/>
  <c r="Z35" i="144"/>
  <c r="Y35" i="144"/>
  <c r="X35" i="144"/>
  <c r="W35" i="144"/>
  <c r="V35" i="144"/>
  <c r="U35" i="144"/>
  <c r="T35" i="144"/>
  <c r="S35" i="144"/>
  <c r="R35" i="144"/>
  <c r="Q35" i="144"/>
  <c r="P35" i="144"/>
  <c r="O35" i="144"/>
  <c r="N35" i="144"/>
  <c r="M35" i="144"/>
  <c r="L35" i="144"/>
  <c r="K35" i="144"/>
  <c r="F35" i="144"/>
  <c r="AJ34" i="144"/>
  <c r="AI34" i="144"/>
  <c r="AH34" i="144"/>
  <c r="AG34" i="144"/>
  <c r="AF34" i="144"/>
  <c r="AE34" i="144"/>
  <c r="AD34" i="144"/>
  <c r="AC34" i="144"/>
  <c r="AB34" i="144"/>
  <c r="AA34" i="144"/>
  <c r="Z34" i="144"/>
  <c r="Y34" i="144"/>
  <c r="X34" i="144"/>
  <c r="W34" i="144"/>
  <c r="V34" i="144"/>
  <c r="U34" i="144"/>
  <c r="T34" i="144"/>
  <c r="S34" i="144"/>
  <c r="R34" i="144"/>
  <c r="Q34" i="144"/>
  <c r="P34" i="144"/>
  <c r="O34" i="144"/>
  <c r="N34" i="144"/>
  <c r="M34" i="144"/>
  <c r="L34" i="144"/>
  <c r="K34" i="144"/>
  <c r="F34" i="144"/>
  <c r="AJ33" i="144"/>
  <c r="AI33" i="144"/>
  <c r="AH33" i="144"/>
  <c r="AG33" i="144"/>
  <c r="AF33" i="144"/>
  <c r="AE33" i="144"/>
  <c r="AD33" i="144"/>
  <c r="AC33" i="144"/>
  <c r="AB33" i="144"/>
  <c r="AA33" i="144"/>
  <c r="Z33" i="144"/>
  <c r="Y33" i="144"/>
  <c r="X33" i="144"/>
  <c r="W33" i="144"/>
  <c r="V33" i="144"/>
  <c r="U33" i="144"/>
  <c r="T33" i="144"/>
  <c r="S33" i="144"/>
  <c r="R33" i="144"/>
  <c r="Q33" i="144"/>
  <c r="P33" i="144"/>
  <c r="O33" i="144"/>
  <c r="N33" i="144"/>
  <c r="M33" i="144"/>
  <c r="L33" i="144"/>
  <c r="K33" i="144"/>
  <c r="F33" i="144"/>
  <c r="AJ32" i="144"/>
  <c r="AI32" i="144"/>
  <c r="AH32" i="144"/>
  <c r="AG32" i="144"/>
  <c r="AF32" i="144"/>
  <c r="AE32" i="144"/>
  <c r="AD32" i="144"/>
  <c r="AC32" i="144"/>
  <c r="AB32" i="144"/>
  <c r="AA32" i="144"/>
  <c r="Z32" i="144"/>
  <c r="Y32" i="144"/>
  <c r="X32" i="144"/>
  <c r="W32" i="144"/>
  <c r="V32" i="144"/>
  <c r="U32" i="144"/>
  <c r="T32" i="144"/>
  <c r="S32" i="144"/>
  <c r="R32" i="144"/>
  <c r="Q32" i="144"/>
  <c r="P32" i="144"/>
  <c r="O32" i="144"/>
  <c r="N32" i="144"/>
  <c r="M32" i="144"/>
  <c r="L32" i="144"/>
  <c r="K32" i="144"/>
  <c r="F32" i="144"/>
  <c r="AJ31" i="144"/>
  <c r="AI31" i="144"/>
  <c r="AH31" i="144"/>
  <c r="AG31" i="144"/>
  <c r="AF31" i="144"/>
  <c r="AE31" i="144"/>
  <c r="AD31" i="144"/>
  <c r="AC31" i="144"/>
  <c r="AB31" i="144"/>
  <c r="AA31" i="144"/>
  <c r="Z31" i="144"/>
  <c r="Y31" i="144"/>
  <c r="X31" i="144"/>
  <c r="W31" i="144"/>
  <c r="V31" i="144"/>
  <c r="U31" i="144"/>
  <c r="T31" i="144"/>
  <c r="S31" i="144"/>
  <c r="R31" i="144"/>
  <c r="Q31" i="144"/>
  <c r="P31" i="144"/>
  <c r="O31" i="144"/>
  <c r="N31" i="144"/>
  <c r="M31" i="144"/>
  <c r="L31" i="144"/>
  <c r="K31" i="144"/>
  <c r="F31" i="144"/>
  <c r="AJ30" i="144"/>
  <c r="AI30" i="144"/>
  <c r="AH30" i="144"/>
  <c r="AG30" i="144"/>
  <c r="AF30" i="144"/>
  <c r="AE30" i="144"/>
  <c r="AD30" i="144"/>
  <c r="AC30" i="144"/>
  <c r="AB30" i="144"/>
  <c r="AA30" i="144"/>
  <c r="Z30" i="144"/>
  <c r="Y30" i="144"/>
  <c r="X30" i="144"/>
  <c r="W30" i="144"/>
  <c r="V30" i="144"/>
  <c r="U30" i="144"/>
  <c r="T30" i="144"/>
  <c r="S30" i="144"/>
  <c r="R30" i="144"/>
  <c r="Q30" i="144"/>
  <c r="P30" i="144"/>
  <c r="O30" i="144"/>
  <c r="N30" i="144"/>
  <c r="M30" i="144"/>
  <c r="L30" i="144"/>
  <c r="K30" i="144"/>
  <c r="F30" i="144"/>
  <c r="AJ29" i="144"/>
  <c r="AI29" i="144"/>
  <c r="AH29" i="144"/>
  <c r="AG29" i="144"/>
  <c r="AF29" i="144"/>
  <c r="AE29" i="144"/>
  <c r="AD29" i="144"/>
  <c r="AC29" i="144"/>
  <c r="AB29" i="144"/>
  <c r="AA29" i="144"/>
  <c r="Z29" i="144"/>
  <c r="Y29" i="144"/>
  <c r="X29" i="144"/>
  <c r="W29" i="144"/>
  <c r="V29" i="144"/>
  <c r="U29" i="144"/>
  <c r="T29" i="144"/>
  <c r="S29" i="144"/>
  <c r="R29" i="144"/>
  <c r="Q29" i="144"/>
  <c r="P29" i="144"/>
  <c r="O29" i="144"/>
  <c r="N29" i="144"/>
  <c r="M29" i="144"/>
  <c r="L29" i="144"/>
  <c r="K29" i="144"/>
  <c r="F29" i="144"/>
  <c r="AJ28" i="144"/>
  <c r="AI28" i="144"/>
  <c r="AH28" i="144"/>
  <c r="AG28" i="144"/>
  <c r="AF28" i="144"/>
  <c r="AE28" i="144"/>
  <c r="AD28" i="144"/>
  <c r="AC28" i="144"/>
  <c r="AB28" i="144"/>
  <c r="AA28" i="144"/>
  <c r="Z28" i="144"/>
  <c r="Y28" i="144"/>
  <c r="X28" i="144"/>
  <c r="W28" i="144"/>
  <c r="V28" i="144"/>
  <c r="U28" i="144"/>
  <c r="T28" i="144"/>
  <c r="S28" i="144"/>
  <c r="R28" i="144"/>
  <c r="Q28" i="144"/>
  <c r="P28" i="144"/>
  <c r="O28" i="144"/>
  <c r="N28" i="144"/>
  <c r="M28" i="144"/>
  <c r="L28" i="144"/>
  <c r="K28" i="144"/>
  <c r="F28" i="144"/>
  <c r="AJ27" i="144"/>
  <c r="AI27" i="144"/>
  <c r="AH27" i="144"/>
  <c r="AG27" i="144"/>
  <c r="AF27" i="144"/>
  <c r="AE27" i="144"/>
  <c r="AD27" i="144"/>
  <c r="AC27" i="144"/>
  <c r="AB27" i="144"/>
  <c r="AA27" i="144"/>
  <c r="Z27" i="144"/>
  <c r="Y27" i="144"/>
  <c r="X27" i="144"/>
  <c r="W27" i="144"/>
  <c r="V27" i="144"/>
  <c r="U27" i="144"/>
  <c r="T27" i="144"/>
  <c r="S27" i="144"/>
  <c r="R27" i="144"/>
  <c r="Q27" i="144"/>
  <c r="P27" i="144"/>
  <c r="O27" i="144"/>
  <c r="N27" i="144"/>
  <c r="M27" i="144"/>
  <c r="L27" i="144"/>
  <c r="K27" i="144"/>
  <c r="F27" i="144"/>
  <c r="AJ26" i="144"/>
  <c r="AI26" i="144"/>
  <c r="AH26" i="144"/>
  <c r="AG26" i="144"/>
  <c r="AF26" i="144"/>
  <c r="AE26" i="144"/>
  <c r="AD26" i="144"/>
  <c r="AC26" i="144"/>
  <c r="AB26" i="144"/>
  <c r="AA26" i="144"/>
  <c r="Z26" i="144"/>
  <c r="Y26" i="144"/>
  <c r="X26" i="144"/>
  <c r="W26" i="144"/>
  <c r="V26" i="144"/>
  <c r="U26" i="144"/>
  <c r="T26" i="144"/>
  <c r="S26" i="144"/>
  <c r="R26" i="144"/>
  <c r="Q26" i="144"/>
  <c r="P26" i="144"/>
  <c r="O26" i="144"/>
  <c r="N26" i="144"/>
  <c r="M26" i="144"/>
  <c r="L26" i="144"/>
  <c r="K26" i="144"/>
  <c r="F26" i="144"/>
  <c r="AJ25" i="144"/>
  <c r="AI25" i="144"/>
  <c r="AH25" i="144"/>
  <c r="AG25" i="144"/>
  <c r="AF25" i="144"/>
  <c r="AE25" i="144"/>
  <c r="AD25" i="144"/>
  <c r="AC25" i="144"/>
  <c r="AB25" i="144"/>
  <c r="AA25" i="144"/>
  <c r="Z25" i="144"/>
  <c r="Y25" i="144"/>
  <c r="X25" i="144"/>
  <c r="W25" i="144"/>
  <c r="V25" i="144"/>
  <c r="U25" i="144"/>
  <c r="T25" i="144"/>
  <c r="S25" i="144"/>
  <c r="R25" i="144"/>
  <c r="Q25" i="144"/>
  <c r="P25" i="144"/>
  <c r="O25" i="144"/>
  <c r="N25" i="144"/>
  <c r="M25" i="144"/>
  <c r="L25" i="144"/>
  <c r="K25" i="144"/>
  <c r="F25" i="144"/>
  <c r="AI24" i="144"/>
  <c r="AH24" i="144"/>
  <c r="AG24" i="144"/>
  <c r="AJ24" i="144" s="1"/>
  <c r="AE24" i="144"/>
  <c r="AD24" i="144"/>
  <c r="AC24" i="144"/>
  <c r="AB24" i="144"/>
  <c r="AA24" i="144"/>
  <c r="AF24" i="144" s="1"/>
  <c r="Y24" i="144"/>
  <c r="X24" i="144"/>
  <c r="W24" i="144"/>
  <c r="V24" i="144"/>
  <c r="Z24" i="144" s="1"/>
  <c r="T24" i="144"/>
  <c r="S24" i="144"/>
  <c r="R24" i="144"/>
  <c r="Q24" i="144"/>
  <c r="U24" i="144" s="1"/>
  <c r="O24" i="144"/>
  <c r="N24" i="144"/>
  <c r="M24" i="144"/>
  <c r="L24" i="144"/>
  <c r="K24" i="144"/>
  <c r="P24" i="144" s="1"/>
  <c r="F24" i="144" s="1"/>
  <c r="AI23" i="144"/>
  <c r="AH23" i="144"/>
  <c r="AG23" i="144"/>
  <c r="AJ23" i="144" s="1"/>
  <c r="AE23" i="144"/>
  <c r="AD23" i="144"/>
  <c r="AC23" i="144"/>
  <c r="AB23" i="144"/>
  <c r="AA23" i="144"/>
  <c r="AF23" i="144" s="1"/>
  <c r="Y23" i="144"/>
  <c r="X23" i="144"/>
  <c r="W23" i="144"/>
  <c r="V23" i="144"/>
  <c r="Z23" i="144" s="1"/>
  <c r="T23" i="144"/>
  <c r="S23" i="144"/>
  <c r="R23" i="144"/>
  <c r="Q23" i="144"/>
  <c r="U23" i="144" s="1"/>
  <c r="F23" i="144" s="1"/>
  <c r="O23" i="144"/>
  <c r="N23" i="144"/>
  <c r="M23" i="144"/>
  <c r="L23" i="144"/>
  <c r="K23" i="144"/>
  <c r="P23" i="144" s="1"/>
  <c r="AI22" i="144"/>
  <c r="AH22" i="144"/>
  <c r="AJ22" i="144" s="1"/>
  <c r="AG22" i="144"/>
  <c r="AE22" i="144"/>
  <c r="AD22" i="144"/>
  <c r="AF22" i="144" s="1"/>
  <c r="AC22" i="144"/>
  <c r="AB22" i="144"/>
  <c r="AA22" i="144"/>
  <c r="Y22" i="144"/>
  <c r="X22" i="144"/>
  <c r="Z22" i="144" s="1"/>
  <c r="W22" i="144"/>
  <c r="V22" i="144"/>
  <c r="T22" i="144"/>
  <c r="U22" i="144" s="1"/>
  <c r="S22" i="144"/>
  <c r="R22" i="144"/>
  <c r="Q22" i="144"/>
  <c r="O22" i="144"/>
  <c r="N22" i="144"/>
  <c r="P22" i="144" s="1"/>
  <c r="F22" i="144" s="1"/>
  <c r="M22" i="144"/>
  <c r="L22" i="144"/>
  <c r="K22" i="144"/>
  <c r="AI21" i="144"/>
  <c r="AH21" i="144"/>
  <c r="AG21" i="144"/>
  <c r="AE21" i="144"/>
  <c r="AD21" i="144"/>
  <c r="AC21" i="144"/>
  <c r="AB21" i="144"/>
  <c r="AA21" i="144"/>
  <c r="Y21" i="144"/>
  <c r="X21" i="144"/>
  <c r="W21" i="144"/>
  <c r="V21" i="144"/>
  <c r="T21" i="144"/>
  <c r="S21" i="144"/>
  <c r="R21" i="144"/>
  <c r="Q21" i="144"/>
  <c r="U21" i="144" s="1"/>
  <c r="O21" i="144"/>
  <c r="N21" i="144"/>
  <c r="M21" i="144"/>
  <c r="L21" i="144"/>
  <c r="K21" i="144"/>
  <c r="AI20" i="144"/>
  <c r="AH20" i="144"/>
  <c r="AG20" i="144"/>
  <c r="AE20" i="144"/>
  <c r="AD20" i="144"/>
  <c r="AC20" i="144"/>
  <c r="AB20" i="144"/>
  <c r="AA20" i="144"/>
  <c r="Y20" i="144"/>
  <c r="X20" i="144"/>
  <c r="W20" i="144"/>
  <c r="V20" i="144"/>
  <c r="T20" i="144"/>
  <c r="S20" i="144"/>
  <c r="R20" i="144"/>
  <c r="Q20" i="144"/>
  <c r="O20" i="144"/>
  <c r="N20" i="144"/>
  <c r="M20" i="144"/>
  <c r="L20" i="144"/>
  <c r="K20" i="144"/>
  <c r="AI19" i="144"/>
  <c r="AH19" i="144"/>
  <c r="AG19" i="144"/>
  <c r="AE19" i="144"/>
  <c r="AD19" i="144"/>
  <c r="AC19" i="144"/>
  <c r="AB19" i="144"/>
  <c r="AA19" i="144"/>
  <c r="Y19" i="144"/>
  <c r="X19" i="144"/>
  <c r="W19" i="144"/>
  <c r="V19" i="144"/>
  <c r="T19" i="144"/>
  <c r="S19" i="144"/>
  <c r="R19" i="144"/>
  <c r="Q19" i="144"/>
  <c r="O19" i="144"/>
  <c r="N19" i="144"/>
  <c r="M19" i="144"/>
  <c r="L19" i="144"/>
  <c r="K19" i="144"/>
  <c r="AI18" i="144"/>
  <c r="AH18" i="144"/>
  <c r="AJ18" i="144" s="1"/>
  <c r="AG18" i="144"/>
  <c r="AE18" i="144"/>
  <c r="AD18" i="144"/>
  <c r="AC18" i="144"/>
  <c r="AB18" i="144"/>
  <c r="AF18" i="144" s="1"/>
  <c r="AA18" i="144"/>
  <c r="Y18" i="144"/>
  <c r="X18" i="144"/>
  <c r="W18" i="144"/>
  <c r="Z18" i="144" s="1"/>
  <c r="V18" i="144"/>
  <c r="T18" i="144"/>
  <c r="S18" i="144"/>
  <c r="R18" i="144"/>
  <c r="U18" i="144" s="1"/>
  <c r="Q18" i="144"/>
  <c r="O18" i="144"/>
  <c r="N18" i="144"/>
  <c r="M18" i="144"/>
  <c r="L18" i="144"/>
  <c r="P18" i="144" s="1"/>
  <c r="K18" i="144"/>
  <c r="AI17" i="144"/>
  <c r="AH17" i="144"/>
  <c r="AG17" i="144"/>
  <c r="AJ17" i="144" s="1"/>
  <c r="AE17" i="144"/>
  <c r="AD17" i="144"/>
  <c r="AC17" i="144"/>
  <c r="AB17" i="144"/>
  <c r="AA17" i="144"/>
  <c r="AF17" i="144" s="1"/>
  <c r="Y17" i="144"/>
  <c r="X17" i="144"/>
  <c r="W17" i="144"/>
  <c r="V17" i="144"/>
  <c r="Z17" i="144" s="1"/>
  <c r="T17" i="144"/>
  <c r="S17" i="144"/>
  <c r="R17" i="144"/>
  <c r="Q17" i="144"/>
  <c r="U17" i="144" s="1"/>
  <c r="O17" i="144"/>
  <c r="N17" i="144"/>
  <c r="M17" i="144"/>
  <c r="L17" i="144"/>
  <c r="K17" i="144"/>
  <c r="AI16" i="144"/>
  <c r="AH16" i="144"/>
  <c r="AJ16" i="144" s="1"/>
  <c r="AG16" i="144"/>
  <c r="AE16" i="144"/>
  <c r="AD16" i="144"/>
  <c r="AC16" i="144"/>
  <c r="AB16" i="144"/>
  <c r="AA16" i="144"/>
  <c r="Y16" i="144"/>
  <c r="X16" i="144"/>
  <c r="W16" i="144"/>
  <c r="V16" i="144"/>
  <c r="T16" i="144"/>
  <c r="S16" i="144"/>
  <c r="R16" i="144"/>
  <c r="Q16" i="144"/>
  <c r="O16" i="144"/>
  <c r="N16" i="144"/>
  <c r="M16" i="144"/>
  <c r="L16" i="144"/>
  <c r="K16" i="144"/>
  <c r="AI15" i="144"/>
  <c r="AH15" i="144"/>
  <c r="AG15" i="144"/>
  <c r="AE15" i="144"/>
  <c r="AD15" i="144"/>
  <c r="AC15" i="144"/>
  <c r="AB15" i="144"/>
  <c r="AA15" i="144"/>
  <c r="Y15" i="144"/>
  <c r="X15" i="144"/>
  <c r="W15" i="144"/>
  <c r="V15" i="144"/>
  <c r="T15" i="144"/>
  <c r="S15" i="144"/>
  <c r="R15" i="144"/>
  <c r="Q15" i="144"/>
  <c r="O15" i="144"/>
  <c r="N15" i="144"/>
  <c r="M15" i="144"/>
  <c r="L15" i="144"/>
  <c r="K15" i="144"/>
  <c r="AI14" i="144"/>
  <c r="AH14" i="144"/>
  <c r="AJ14" i="144" s="1"/>
  <c r="AG14" i="144"/>
  <c r="AE14" i="144"/>
  <c r="AD14" i="144"/>
  <c r="AC14" i="144"/>
  <c r="AB14" i="144"/>
  <c r="AA14" i="144"/>
  <c r="Y14" i="144"/>
  <c r="X14" i="144"/>
  <c r="W14" i="144"/>
  <c r="V14" i="144"/>
  <c r="T14" i="144"/>
  <c r="S14" i="144"/>
  <c r="R14" i="144"/>
  <c r="Q14" i="144"/>
  <c r="O14" i="144"/>
  <c r="N14" i="144"/>
  <c r="M14" i="144"/>
  <c r="L14" i="144"/>
  <c r="K14" i="144"/>
  <c r="AI13" i="144"/>
  <c r="AH13" i="144"/>
  <c r="AJ13" i="144" s="1"/>
  <c r="AG13" i="144"/>
  <c r="AE13" i="144"/>
  <c r="AD13" i="144"/>
  <c r="AC13" i="144"/>
  <c r="AB13" i="144"/>
  <c r="AA13" i="144"/>
  <c r="Y13" i="144"/>
  <c r="X13" i="144"/>
  <c r="W13" i="144"/>
  <c r="V13" i="144"/>
  <c r="T13" i="144"/>
  <c r="S13" i="144"/>
  <c r="R13" i="144"/>
  <c r="Q13" i="144"/>
  <c r="O13" i="144"/>
  <c r="N13" i="144"/>
  <c r="M13" i="144"/>
  <c r="L13" i="144"/>
  <c r="K13" i="144"/>
  <c r="AI12" i="144"/>
  <c r="AH12" i="144"/>
  <c r="AJ12" i="144" s="1"/>
  <c r="AG12" i="144"/>
  <c r="AE12" i="144"/>
  <c r="AD12" i="144"/>
  <c r="AC12" i="144"/>
  <c r="AB12" i="144"/>
  <c r="AA12" i="144"/>
  <c r="Y12" i="144"/>
  <c r="X12" i="144"/>
  <c r="W12" i="144"/>
  <c r="V12" i="144"/>
  <c r="T12" i="144"/>
  <c r="S12" i="144"/>
  <c r="R12" i="144"/>
  <c r="Q12" i="144"/>
  <c r="O12" i="144"/>
  <c r="N12" i="144"/>
  <c r="M12" i="144"/>
  <c r="L12" i="144"/>
  <c r="K12" i="144"/>
  <c r="AI11" i="144"/>
  <c r="AH11" i="144"/>
  <c r="AG11" i="144"/>
  <c r="AJ11" i="144" s="1"/>
  <c r="AE11" i="144"/>
  <c r="AD11" i="144"/>
  <c r="AC11" i="144"/>
  <c r="AB11" i="144"/>
  <c r="AA11" i="144"/>
  <c r="Y11" i="144"/>
  <c r="X11" i="144"/>
  <c r="W11" i="144"/>
  <c r="V11" i="144"/>
  <c r="T11" i="144"/>
  <c r="S11" i="144"/>
  <c r="R11" i="144"/>
  <c r="Q11" i="144"/>
  <c r="O11" i="144"/>
  <c r="N11" i="144"/>
  <c r="M11" i="144"/>
  <c r="L11" i="144"/>
  <c r="K11" i="144"/>
  <c r="AI10" i="144"/>
  <c r="AH10" i="144"/>
  <c r="AJ10" i="144" s="1"/>
  <c r="AG10" i="144"/>
  <c r="AE10" i="144"/>
  <c r="AD10" i="144"/>
  <c r="AC10" i="144"/>
  <c r="AB10" i="144"/>
  <c r="AA10" i="144"/>
  <c r="Y10" i="144"/>
  <c r="X10" i="144"/>
  <c r="W10" i="144"/>
  <c r="V10" i="144"/>
  <c r="T10" i="144"/>
  <c r="S10" i="144"/>
  <c r="R10" i="144"/>
  <c r="Q10" i="144"/>
  <c r="O10" i="144"/>
  <c r="N10" i="144"/>
  <c r="M10" i="144"/>
  <c r="L10" i="144"/>
  <c r="K10" i="144"/>
  <c r="AI9" i="144"/>
  <c r="AH9" i="144"/>
  <c r="AG9" i="144"/>
  <c r="AE9" i="144"/>
  <c r="AD9" i="144"/>
  <c r="AC9" i="144"/>
  <c r="AB9" i="144"/>
  <c r="AA9" i="144"/>
  <c r="Y9" i="144"/>
  <c r="X9" i="144"/>
  <c r="W9" i="144"/>
  <c r="V9" i="144"/>
  <c r="T9" i="144"/>
  <c r="S9" i="144"/>
  <c r="R9" i="144"/>
  <c r="Q9" i="144"/>
  <c r="O9" i="144"/>
  <c r="N9" i="144"/>
  <c r="M9" i="144"/>
  <c r="L9" i="144"/>
  <c r="K9" i="144"/>
  <c r="AI8" i="144"/>
  <c r="AH8" i="144"/>
  <c r="AJ8" i="144" s="1"/>
  <c r="AG8" i="144"/>
  <c r="AE8" i="144"/>
  <c r="AD8" i="144"/>
  <c r="AC8" i="144"/>
  <c r="AB8" i="144"/>
  <c r="AA8" i="144"/>
  <c r="Y8" i="144"/>
  <c r="X8" i="144"/>
  <c r="W8" i="144"/>
  <c r="V8" i="144"/>
  <c r="T8" i="144"/>
  <c r="S8" i="144"/>
  <c r="R8" i="144"/>
  <c r="Q8" i="144"/>
  <c r="O8" i="144"/>
  <c r="N8" i="144"/>
  <c r="M8" i="144"/>
  <c r="L8" i="144"/>
  <c r="K8" i="144"/>
  <c r="AI7" i="144"/>
  <c r="AH7" i="144"/>
  <c r="AG7" i="144"/>
  <c r="AE7" i="144"/>
  <c r="AD7" i="144"/>
  <c r="AC7" i="144"/>
  <c r="AB7" i="144"/>
  <c r="AA7" i="144"/>
  <c r="Y7" i="144"/>
  <c r="X7" i="144"/>
  <c r="W7" i="144"/>
  <c r="V7" i="144"/>
  <c r="T7" i="144"/>
  <c r="U7" i="144" s="1"/>
  <c r="S7" i="144"/>
  <c r="R7" i="144"/>
  <c r="Q7" i="144"/>
  <c r="O7" i="144"/>
  <c r="N7" i="144"/>
  <c r="M7" i="144"/>
  <c r="L7" i="144"/>
  <c r="K7" i="144"/>
  <c r="AI6" i="144"/>
  <c r="AH6" i="144"/>
  <c r="AG6" i="144"/>
  <c r="AE6" i="144"/>
  <c r="AD6" i="144"/>
  <c r="AC6" i="144"/>
  <c r="AB6" i="144"/>
  <c r="AA6" i="144"/>
  <c r="Y6" i="144"/>
  <c r="X6" i="144"/>
  <c r="W6" i="144"/>
  <c r="V6" i="144"/>
  <c r="T6" i="144"/>
  <c r="S6" i="144"/>
  <c r="R6" i="144"/>
  <c r="Q6" i="144"/>
  <c r="O6" i="144"/>
  <c r="N6" i="144"/>
  <c r="M6" i="144"/>
  <c r="L6" i="144"/>
  <c r="K6" i="144"/>
  <c r="AI5" i="144"/>
  <c r="AH5" i="144"/>
  <c r="AJ5" i="144" s="1"/>
  <c r="AG5" i="144"/>
  <c r="AE5" i="144"/>
  <c r="AD5" i="144"/>
  <c r="AC5" i="144"/>
  <c r="AB5" i="144"/>
  <c r="AA5" i="144"/>
  <c r="Y5" i="144"/>
  <c r="X5" i="144"/>
  <c r="Z5" i="144" s="1"/>
  <c r="W5" i="144"/>
  <c r="V5" i="144"/>
  <c r="T5" i="144"/>
  <c r="S5" i="144"/>
  <c r="R5" i="144"/>
  <c r="Q5" i="144"/>
  <c r="O5" i="144"/>
  <c r="N5" i="144"/>
  <c r="M5" i="144"/>
  <c r="L5" i="144"/>
  <c r="K5" i="144"/>
  <c r="AI4" i="144"/>
  <c r="AH4" i="144"/>
  <c r="AG4" i="144"/>
  <c r="AE4" i="144"/>
  <c r="AD4" i="144"/>
  <c r="AC4" i="144"/>
  <c r="AB4" i="144"/>
  <c r="AA4" i="144"/>
  <c r="Y4" i="144"/>
  <c r="X4" i="144"/>
  <c r="W4" i="144"/>
  <c r="V4" i="144"/>
  <c r="T4" i="144"/>
  <c r="U4" i="144" s="1"/>
  <c r="S4" i="144"/>
  <c r="R4" i="144"/>
  <c r="Q4" i="144"/>
  <c r="O4" i="144"/>
  <c r="N4" i="144"/>
  <c r="M4" i="144"/>
  <c r="L4" i="144"/>
  <c r="K4" i="144"/>
  <c r="D47" i="241"/>
  <c r="D33" i="241"/>
  <c r="D40" i="241"/>
  <c r="C40" i="241" l="1"/>
  <c r="C68" i="241" s="1"/>
  <c r="C33" i="241"/>
  <c r="C47" i="241"/>
  <c r="D56" i="144"/>
  <c r="G54" i="144"/>
  <c r="U8" i="144"/>
  <c r="AF8" i="144"/>
  <c r="Z16" i="144"/>
  <c r="AF21" i="144"/>
  <c r="P21" i="144"/>
  <c r="AJ21" i="144"/>
  <c r="F21" i="144"/>
  <c r="P15" i="144"/>
  <c r="AJ15" i="144"/>
  <c r="P12" i="144"/>
  <c r="F12" i="144" s="1"/>
  <c r="Z21" i="144"/>
  <c r="U19" i="144"/>
  <c r="Z19" i="144"/>
  <c r="AJ19" i="144"/>
  <c r="AF13" i="144"/>
  <c r="Z8" i="144"/>
  <c r="D61" i="144"/>
  <c r="P20" i="144"/>
  <c r="Z20" i="144"/>
  <c r="U20" i="144"/>
  <c r="AF20" i="144"/>
  <c r="AF19" i="144"/>
  <c r="U16" i="144"/>
  <c r="Z15" i="144"/>
  <c r="P8" i="144"/>
  <c r="F8" i="144" s="1"/>
  <c r="AJ20" i="144"/>
  <c r="P19" i="144"/>
  <c r="F18" i="144"/>
  <c r="P17" i="144"/>
  <c r="F17" i="144" s="1"/>
  <c r="U15" i="144"/>
  <c r="F15" i="144" s="1"/>
  <c r="AF15" i="144"/>
  <c r="Z12" i="144"/>
  <c r="AF12" i="144"/>
  <c r="U12" i="144"/>
  <c r="P11" i="144"/>
  <c r="AF11" i="144"/>
  <c r="AJ9" i="144"/>
  <c r="U5" i="144"/>
  <c r="AF5" i="144"/>
  <c r="P5" i="144"/>
  <c r="F5" i="144" s="1"/>
  <c r="AF7" i="144"/>
  <c r="AF6" i="144"/>
  <c r="P7" i="144"/>
  <c r="F7" i="144" s="1"/>
  <c r="Z7" i="144"/>
  <c r="AJ7" i="144"/>
  <c r="P16" i="144"/>
  <c r="AF16" i="144"/>
  <c r="P14" i="144"/>
  <c r="F14" i="144" s="1"/>
  <c r="U14" i="144"/>
  <c r="Z14" i="144"/>
  <c r="AF14" i="144"/>
  <c r="P13" i="144"/>
  <c r="U13" i="144"/>
  <c r="Z13" i="144"/>
  <c r="U11" i="144"/>
  <c r="Z11" i="144"/>
  <c r="P10" i="144"/>
  <c r="U10" i="144"/>
  <c r="Z10" i="144"/>
  <c r="AF10" i="144"/>
  <c r="P9" i="144"/>
  <c r="F9" i="144" s="1"/>
  <c r="U9" i="144"/>
  <c r="Z9" i="144"/>
  <c r="AF9" i="144"/>
  <c r="P6" i="144"/>
  <c r="U6" i="144"/>
  <c r="Z6" i="144"/>
  <c r="AJ6" i="144"/>
  <c r="P4" i="144"/>
  <c r="Z4" i="144"/>
  <c r="AJ4" i="144"/>
  <c r="AF4" i="144"/>
  <c r="C47" i="144"/>
  <c r="D66" i="144"/>
  <c r="E61" i="144"/>
  <c r="D48" i="144"/>
  <c r="D49" i="144"/>
  <c r="C55" i="144"/>
  <c r="C56" i="144"/>
  <c r="E48" i="144"/>
  <c r="D55" i="144"/>
  <c r="E55" i="144"/>
  <c r="E56" i="144"/>
  <c r="E54" i="140"/>
  <c r="D54" i="140"/>
  <c r="D56" i="140" s="1"/>
  <c r="C54" i="140"/>
  <c r="E47" i="140"/>
  <c r="E49" i="140" s="1"/>
  <c r="D47" i="140"/>
  <c r="AJ43" i="140"/>
  <c r="AI43" i="140"/>
  <c r="AH43" i="140"/>
  <c r="AG43" i="140"/>
  <c r="AF43" i="140"/>
  <c r="AE43" i="140"/>
  <c r="AD43" i="140"/>
  <c r="AC43" i="140"/>
  <c r="AB43" i="140"/>
  <c r="AA43" i="140"/>
  <c r="Z43" i="140"/>
  <c r="Y43" i="140"/>
  <c r="X43" i="140"/>
  <c r="W43" i="140"/>
  <c r="V43" i="140"/>
  <c r="U43" i="140"/>
  <c r="T43" i="140"/>
  <c r="S43" i="140"/>
  <c r="R43" i="140"/>
  <c r="Q43" i="140"/>
  <c r="P43" i="140"/>
  <c r="O43" i="140"/>
  <c r="N43" i="140"/>
  <c r="M43" i="140"/>
  <c r="L43" i="140"/>
  <c r="K43" i="140"/>
  <c r="F43" i="140"/>
  <c r="AJ42" i="140"/>
  <c r="AI42" i="140"/>
  <c r="AH42" i="140"/>
  <c r="AG42" i="140"/>
  <c r="AF42" i="140"/>
  <c r="AE42" i="140"/>
  <c r="AD42" i="140"/>
  <c r="AC42" i="140"/>
  <c r="AB42" i="140"/>
  <c r="AA42" i="140"/>
  <c r="Z42" i="140"/>
  <c r="Y42" i="140"/>
  <c r="X42" i="140"/>
  <c r="W42" i="140"/>
  <c r="V42" i="140"/>
  <c r="U42" i="140"/>
  <c r="T42" i="140"/>
  <c r="S42" i="140"/>
  <c r="R42" i="140"/>
  <c r="Q42" i="140"/>
  <c r="P42" i="140"/>
  <c r="O42" i="140"/>
  <c r="N42" i="140"/>
  <c r="M42" i="140"/>
  <c r="L42" i="140"/>
  <c r="K42" i="140"/>
  <c r="F42" i="140"/>
  <c r="AJ41" i="140"/>
  <c r="AI41" i="140"/>
  <c r="AH41" i="140"/>
  <c r="AG41" i="140"/>
  <c r="AF41" i="140"/>
  <c r="AE41" i="140"/>
  <c r="AD41" i="140"/>
  <c r="AC41" i="140"/>
  <c r="AB41" i="140"/>
  <c r="AA41" i="140"/>
  <c r="Z41" i="140"/>
  <c r="Y41" i="140"/>
  <c r="X41" i="140"/>
  <c r="W41" i="140"/>
  <c r="V41" i="140"/>
  <c r="U41" i="140"/>
  <c r="T41" i="140"/>
  <c r="S41" i="140"/>
  <c r="R41" i="140"/>
  <c r="Q41" i="140"/>
  <c r="P41" i="140"/>
  <c r="O41" i="140"/>
  <c r="N41" i="140"/>
  <c r="M41" i="140"/>
  <c r="L41" i="140"/>
  <c r="K41" i="140"/>
  <c r="F41" i="140"/>
  <c r="AJ40" i="140"/>
  <c r="AI40" i="140"/>
  <c r="AH40" i="140"/>
  <c r="AG40" i="140"/>
  <c r="AF40" i="140"/>
  <c r="AE40" i="140"/>
  <c r="AD40" i="140"/>
  <c r="AC40" i="140"/>
  <c r="AB40" i="140"/>
  <c r="AA40" i="140"/>
  <c r="Z40" i="140"/>
  <c r="Y40" i="140"/>
  <c r="X40" i="140"/>
  <c r="W40" i="140"/>
  <c r="V40" i="140"/>
  <c r="U40" i="140"/>
  <c r="T40" i="140"/>
  <c r="S40" i="140"/>
  <c r="R40" i="140"/>
  <c r="Q40" i="140"/>
  <c r="P40" i="140"/>
  <c r="O40" i="140"/>
  <c r="N40" i="140"/>
  <c r="M40" i="140"/>
  <c r="L40" i="140"/>
  <c r="K40" i="140"/>
  <c r="F40" i="140"/>
  <c r="AJ39" i="140"/>
  <c r="AI39" i="140"/>
  <c r="AH39" i="140"/>
  <c r="AG39" i="140"/>
  <c r="AF39" i="140"/>
  <c r="AE39" i="140"/>
  <c r="AD39" i="140"/>
  <c r="AC39" i="140"/>
  <c r="AB39" i="140"/>
  <c r="AA39" i="140"/>
  <c r="Z39" i="140"/>
  <c r="Y39" i="140"/>
  <c r="X39" i="140"/>
  <c r="W39" i="140"/>
  <c r="V39" i="140"/>
  <c r="U39" i="140"/>
  <c r="T39" i="140"/>
  <c r="S39" i="140"/>
  <c r="R39" i="140"/>
  <c r="Q39" i="140"/>
  <c r="P39" i="140"/>
  <c r="O39" i="140"/>
  <c r="N39" i="140"/>
  <c r="M39" i="140"/>
  <c r="L39" i="140"/>
  <c r="K39" i="140"/>
  <c r="F39" i="140"/>
  <c r="AJ38" i="140"/>
  <c r="AI38" i="140"/>
  <c r="AH38" i="140"/>
  <c r="AG38" i="140"/>
  <c r="AF38" i="140"/>
  <c r="AE38" i="140"/>
  <c r="AD38" i="140"/>
  <c r="AC38" i="140"/>
  <c r="AB38" i="140"/>
  <c r="AA38" i="140"/>
  <c r="Z38" i="140"/>
  <c r="Y38" i="140"/>
  <c r="X38" i="140"/>
  <c r="W38" i="140"/>
  <c r="V38" i="140"/>
  <c r="U38" i="140"/>
  <c r="T38" i="140"/>
  <c r="S38" i="140"/>
  <c r="R38" i="140"/>
  <c r="Q38" i="140"/>
  <c r="P38" i="140"/>
  <c r="O38" i="140"/>
  <c r="N38" i="140"/>
  <c r="M38" i="140"/>
  <c r="L38" i="140"/>
  <c r="K38" i="140"/>
  <c r="F38" i="140"/>
  <c r="AJ37" i="140"/>
  <c r="AI37" i="140"/>
  <c r="AH37" i="140"/>
  <c r="AG37" i="140"/>
  <c r="AF37" i="140"/>
  <c r="AE37" i="140"/>
  <c r="AD37" i="140"/>
  <c r="AC37" i="140"/>
  <c r="AB37" i="140"/>
  <c r="AA37" i="140"/>
  <c r="Z37" i="140"/>
  <c r="Y37" i="140"/>
  <c r="X37" i="140"/>
  <c r="W37" i="140"/>
  <c r="V37" i="140"/>
  <c r="U37" i="140"/>
  <c r="T37" i="140"/>
  <c r="S37" i="140"/>
  <c r="R37" i="140"/>
  <c r="Q37" i="140"/>
  <c r="P37" i="140"/>
  <c r="O37" i="140"/>
  <c r="N37" i="140"/>
  <c r="M37" i="140"/>
  <c r="L37" i="140"/>
  <c r="K37" i="140"/>
  <c r="F37" i="140"/>
  <c r="AJ36" i="140"/>
  <c r="AI36" i="140"/>
  <c r="AH36" i="140"/>
  <c r="AG36" i="140"/>
  <c r="AF36" i="140"/>
  <c r="AE36" i="140"/>
  <c r="AD36" i="140"/>
  <c r="AC36" i="140"/>
  <c r="AB36" i="140"/>
  <c r="AA36" i="140"/>
  <c r="Z36" i="140"/>
  <c r="Y36" i="140"/>
  <c r="X36" i="140"/>
  <c r="W36" i="140"/>
  <c r="V36" i="140"/>
  <c r="U36" i="140"/>
  <c r="T36" i="140"/>
  <c r="S36" i="140"/>
  <c r="R36" i="140"/>
  <c r="Q36" i="140"/>
  <c r="P36" i="140"/>
  <c r="O36" i="140"/>
  <c r="N36" i="140"/>
  <c r="M36" i="140"/>
  <c r="L36" i="140"/>
  <c r="K36" i="140"/>
  <c r="F36" i="140"/>
  <c r="AJ35" i="140"/>
  <c r="AI35" i="140"/>
  <c r="AH35" i="140"/>
  <c r="AG35" i="140"/>
  <c r="AF35" i="140"/>
  <c r="AE35" i="140"/>
  <c r="AD35" i="140"/>
  <c r="AC35" i="140"/>
  <c r="AB35" i="140"/>
  <c r="AA35" i="140"/>
  <c r="Z35" i="140"/>
  <c r="Y35" i="140"/>
  <c r="X35" i="140"/>
  <c r="W35" i="140"/>
  <c r="V35" i="140"/>
  <c r="U35" i="140"/>
  <c r="T35" i="140"/>
  <c r="S35" i="140"/>
  <c r="R35" i="140"/>
  <c r="Q35" i="140"/>
  <c r="P35" i="140"/>
  <c r="O35" i="140"/>
  <c r="N35" i="140"/>
  <c r="M35" i="140"/>
  <c r="L35" i="140"/>
  <c r="K35" i="140"/>
  <c r="F35" i="140"/>
  <c r="AJ34" i="140"/>
  <c r="AI34" i="140"/>
  <c r="AH34" i="140"/>
  <c r="AG34" i="140"/>
  <c r="AF34" i="140"/>
  <c r="AE34" i="140"/>
  <c r="AD34" i="140"/>
  <c r="AC34" i="140"/>
  <c r="AB34" i="140"/>
  <c r="AA34" i="140"/>
  <c r="Z34" i="140"/>
  <c r="Y34" i="140"/>
  <c r="X34" i="140"/>
  <c r="W34" i="140"/>
  <c r="V34" i="140"/>
  <c r="U34" i="140"/>
  <c r="T34" i="140"/>
  <c r="S34" i="140"/>
  <c r="R34" i="140"/>
  <c r="Q34" i="140"/>
  <c r="P34" i="140"/>
  <c r="O34" i="140"/>
  <c r="N34" i="140"/>
  <c r="M34" i="140"/>
  <c r="L34" i="140"/>
  <c r="K34" i="140"/>
  <c r="F34" i="140"/>
  <c r="AJ33" i="140"/>
  <c r="AI33" i="140"/>
  <c r="AH33" i="140"/>
  <c r="AG33" i="140"/>
  <c r="AF33" i="140"/>
  <c r="AE33" i="140"/>
  <c r="AD33" i="140"/>
  <c r="AC33" i="140"/>
  <c r="AB33" i="140"/>
  <c r="AA33" i="140"/>
  <c r="Z33" i="140"/>
  <c r="Y33" i="140"/>
  <c r="X33" i="140"/>
  <c r="W33" i="140"/>
  <c r="V33" i="140"/>
  <c r="U33" i="140"/>
  <c r="T33" i="140"/>
  <c r="S33" i="140"/>
  <c r="R33" i="140"/>
  <c r="Q33" i="140"/>
  <c r="P33" i="140"/>
  <c r="O33" i="140"/>
  <c r="N33" i="140"/>
  <c r="M33" i="140"/>
  <c r="L33" i="140"/>
  <c r="K33" i="140"/>
  <c r="F33" i="140"/>
  <c r="AJ32" i="140"/>
  <c r="AI32" i="140"/>
  <c r="AH32" i="140"/>
  <c r="AG32" i="140"/>
  <c r="AF32" i="140"/>
  <c r="AE32" i="140"/>
  <c r="AD32" i="140"/>
  <c r="AC32" i="140"/>
  <c r="AB32" i="140"/>
  <c r="AA32" i="140"/>
  <c r="Z32" i="140"/>
  <c r="Y32" i="140"/>
  <c r="X32" i="140"/>
  <c r="W32" i="140"/>
  <c r="V32" i="140"/>
  <c r="U32" i="140"/>
  <c r="T32" i="140"/>
  <c r="S32" i="140"/>
  <c r="R32" i="140"/>
  <c r="Q32" i="140"/>
  <c r="P32" i="140"/>
  <c r="O32" i="140"/>
  <c r="N32" i="140"/>
  <c r="M32" i="140"/>
  <c r="L32" i="140"/>
  <c r="K32" i="140"/>
  <c r="F32" i="140"/>
  <c r="AJ31" i="140"/>
  <c r="AI31" i="140"/>
  <c r="AH31" i="140"/>
  <c r="AG31" i="140"/>
  <c r="AF31" i="140"/>
  <c r="AE31" i="140"/>
  <c r="AD31" i="140"/>
  <c r="AC31" i="140"/>
  <c r="AB31" i="140"/>
  <c r="AA31" i="140"/>
  <c r="Z31" i="140"/>
  <c r="Y31" i="140"/>
  <c r="X31" i="140"/>
  <c r="W31" i="140"/>
  <c r="V31" i="140"/>
  <c r="U31" i="140"/>
  <c r="T31" i="140"/>
  <c r="S31" i="140"/>
  <c r="R31" i="140"/>
  <c r="Q31" i="140"/>
  <c r="P31" i="140"/>
  <c r="O31" i="140"/>
  <c r="N31" i="140"/>
  <c r="M31" i="140"/>
  <c r="L31" i="140"/>
  <c r="K31" i="140"/>
  <c r="F31" i="140"/>
  <c r="AI30" i="140"/>
  <c r="AH30" i="140"/>
  <c r="AJ30" i="140" s="1"/>
  <c r="AG30" i="140"/>
  <c r="AE30" i="140"/>
  <c r="AD30" i="140"/>
  <c r="AC30" i="140"/>
  <c r="AB30" i="140"/>
  <c r="AF30" i="140" s="1"/>
  <c r="AA30" i="140"/>
  <c r="Y30" i="140"/>
  <c r="X30" i="140"/>
  <c r="W30" i="140"/>
  <c r="Z30" i="140" s="1"/>
  <c r="V30" i="140"/>
  <c r="T30" i="140"/>
  <c r="S30" i="140"/>
  <c r="R30" i="140"/>
  <c r="U30" i="140" s="1"/>
  <c r="Q30" i="140"/>
  <c r="O30" i="140"/>
  <c r="N30" i="140"/>
  <c r="M30" i="140"/>
  <c r="L30" i="140"/>
  <c r="P30" i="140" s="1"/>
  <c r="K30" i="140"/>
  <c r="AI29" i="140"/>
  <c r="AH29" i="140"/>
  <c r="AJ29" i="140" s="1"/>
  <c r="AG29" i="140"/>
  <c r="AE29" i="140"/>
  <c r="AD29" i="140"/>
  <c r="AC29" i="140"/>
  <c r="AB29" i="140"/>
  <c r="AF29" i="140" s="1"/>
  <c r="AA29" i="140"/>
  <c r="Y29" i="140"/>
  <c r="X29" i="140"/>
  <c r="W29" i="140"/>
  <c r="Z29" i="140" s="1"/>
  <c r="V29" i="140"/>
  <c r="T29" i="140"/>
  <c r="S29" i="140"/>
  <c r="R29" i="140"/>
  <c r="U29" i="140" s="1"/>
  <c r="Q29" i="140"/>
  <c r="O29" i="140"/>
  <c r="N29" i="140"/>
  <c r="M29" i="140"/>
  <c r="L29" i="140"/>
  <c r="P29" i="140" s="1"/>
  <c r="F29" i="140" s="1"/>
  <c r="K29" i="140"/>
  <c r="AI28" i="140"/>
  <c r="AH28" i="140"/>
  <c r="AJ28" i="140" s="1"/>
  <c r="AG28" i="140"/>
  <c r="AE28" i="140"/>
  <c r="AD28" i="140"/>
  <c r="AF28" i="140" s="1"/>
  <c r="AC28" i="140"/>
  <c r="AB28" i="140"/>
  <c r="AA28" i="140"/>
  <c r="Y28" i="140"/>
  <c r="X28" i="140"/>
  <c r="W28" i="140"/>
  <c r="V28" i="140"/>
  <c r="T28" i="140"/>
  <c r="S28" i="140"/>
  <c r="R28" i="140"/>
  <c r="Q28" i="140"/>
  <c r="O28" i="140"/>
  <c r="N28" i="140"/>
  <c r="M28" i="140"/>
  <c r="L28" i="140"/>
  <c r="K28" i="140"/>
  <c r="AI27" i="140"/>
  <c r="AH27" i="140"/>
  <c r="AJ27" i="140" s="1"/>
  <c r="AG27" i="140"/>
  <c r="AE27" i="140"/>
  <c r="AD27" i="140"/>
  <c r="AC27" i="140"/>
  <c r="AB27" i="140"/>
  <c r="AA27" i="140"/>
  <c r="Y27" i="140"/>
  <c r="X27" i="140"/>
  <c r="W27" i="140"/>
  <c r="V27" i="140"/>
  <c r="T27" i="140"/>
  <c r="S27" i="140"/>
  <c r="R27" i="140"/>
  <c r="Q27" i="140"/>
  <c r="O27" i="140"/>
  <c r="N27" i="140"/>
  <c r="M27" i="140"/>
  <c r="L27" i="140"/>
  <c r="K27" i="140"/>
  <c r="AI26" i="140"/>
  <c r="AH26" i="140"/>
  <c r="AG26" i="140"/>
  <c r="AJ26" i="140" s="1"/>
  <c r="AE26" i="140"/>
  <c r="AD26" i="140"/>
  <c r="AC26" i="140"/>
  <c r="AB26" i="140"/>
  <c r="AA26" i="140"/>
  <c r="AF26" i="140" s="1"/>
  <c r="Y26" i="140"/>
  <c r="X26" i="140"/>
  <c r="W26" i="140"/>
  <c r="V26" i="140"/>
  <c r="Z26" i="140" s="1"/>
  <c r="T26" i="140"/>
  <c r="S26" i="140"/>
  <c r="R26" i="140"/>
  <c r="Q26" i="140"/>
  <c r="U26" i="140" s="1"/>
  <c r="O26" i="140"/>
  <c r="N26" i="140"/>
  <c r="M26" i="140"/>
  <c r="L26" i="140"/>
  <c r="K26" i="140"/>
  <c r="P26" i="140" s="1"/>
  <c r="AI25" i="140"/>
  <c r="AH25" i="140"/>
  <c r="AG25" i="140"/>
  <c r="AE25" i="140"/>
  <c r="AD25" i="140"/>
  <c r="AC25" i="140"/>
  <c r="AB25" i="140"/>
  <c r="AA25" i="140"/>
  <c r="Y25" i="140"/>
  <c r="X25" i="140"/>
  <c r="W25" i="140"/>
  <c r="V25" i="140"/>
  <c r="T25" i="140"/>
  <c r="S25" i="140"/>
  <c r="R25" i="140"/>
  <c r="Q25" i="140"/>
  <c r="O25" i="140"/>
  <c r="N25" i="140"/>
  <c r="M25" i="140"/>
  <c r="L25" i="140"/>
  <c r="K25" i="140"/>
  <c r="AI24" i="140"/>
  <c r="AH24" i="140"/>
  <c r="AJ24" i="140" s="1"/>
  <c r="AG24" i="140"/>
  <c r="AE24" i="140"/>
  <c r="AD24" i="140"/>
  <c r="AC24" i="140"/>
  <c r="AB24" i="140"/>
  <c r="AF24" i="140" s="1"/>
  <c r="AA24" i="140"/>
  <c r="Y24" i="140"/>
  <c r="X24" i="140"/>
  <c r="W24" i="140"/>
  <c r="V24" i="140"/>
  <c r="T24" i="140"/>
  <c r="S24" i="140"/>
  <c r="R24" i="140"/>
  <c r="Q24" i="140"/>
  <c r="O24" i="140"/>
  <c r="N24" i="140"/>
  <c r="M24" i="140"/>
  <c r="L24" i="140"/>
  <c r="P24" i="140" s="1"/>
  <c r="K24" i="140"/>
  <c r="AI23" i="140"/>
  <c r="AH23" i="140"/>
  <c r="AG23" i="140"/>
  <c r="AE23" i="140"/>
  <c r="AD23" i="140"/>
  <c r="AC23" i="140"/>
  <c r="AB23" i="140"/>
  <c r="AA23" i="140"/>
  <c r="Y23" i="140"/>
  <c r="X23" i="140"/>
  <c r="W23" i="140"/>
  <c r="V23" i="140"/>
  <c r="T23" i="140"/>
  <c r="S23" i="140"/>
  <c r="R23" i="140"/>
  <c r="Q23" i="140"/>
  <c r="O23" i="140"/>
  <c r="N23" i="140"/>
  <c r="M23" i="140"/>
  <c r="L23" i="140"/>
  <c r="K23" i="140"/>
  <c r="AI22" i="140"/>
  <c r="AH22" i="140"/>
  <c r="AG22" i="140"/>
  <c r="AJ22" i="140" s="1"/>
  <c r="AE22" i="140"/>
  <c r="AD22" i="140"/>
  <c r="AC22" i="140"/>
  <c r="AB22" i="140"/>
  <c r="AA22" i="140"/>
  <c r="Y22" i="140"/>
  <c r="X22" i="140"/>
  <c r="W22" i="140"/>
  <c r="V22" i="140"/>
  <c r="T22" i="140"/>
  <c r="S22" i="140"/>
  <c r="R22" i="140"/>
  <c r="Q22" i="140"/>
  <c r="O22" i="140"/>
  <c r="N22" i="140"/>
  <c r="M22" i="140"/>
  <c r="L22" i="140"/>
  <c r="P22" i="140" s="1"/>
  <c r="K22" i="140"/>
  <c r="AI21" i="140"/>
  <c r="AH21" i="140"/>
  <c r="AG21" i="140"/>
  <c r="AE21" i="140"/>
  <c r="AD21" i="140"/>
  <c r="AC21" i="140"/>
  <c r="AB21" i="140"/>
  <c r="AA21" i="140"/>
  <c r="Y21" i="140"/>
  <c r="X21" i="140"/>
  <c r="W21" i="140"/>
  <c r="V21" i="140"/>
  <c r="T21" i="140"/>
  <c r="S21" i="140"/>
  <c r="R21" i="140"/>
  <c r="Q21" i="140"/>
  <c r="O21" i="140"/>
  <c r="N21" i="140"/>
  <c r="M21" i="140"/>
  <c r="L21" i="140"/>
  <c r="K21" i="140"/>
  <c r="AI20" i="140"/>
  <c r="AH20" i="140"/>
  <c r="AG20" i="140"/>
  <c r="AE20" i="140"/>
  <c r="AD20" i="140"/>
  <c r="AC20" i="140"/>
  <c r="AB20" i="140"/>
  <c r="AA20" i="140"/>
  <c r="Y20" i="140"/>
  <c r="X20" i="140"/>
  <c r="W20" i="140"/>
  <c r="V20" i="140"/>
  <c r="Z20" i="140" s="1"/>
  <c r="T20" i="140"/>
  <c r="S20" i="140"/>
  <c r="R20" i="140"/>
  <c r="Q20" i="140"/>
  <c r="O20" i="140"/>
  <c r="N20" i="140"/>
  <c r="M20" i="140"/>
  <c r="L20" i="140"/>
  <c r="K20" i="140"/>
  <c r="P20" i="140" s="1"/>
  <c r="AI19" i="140"/>
  <c r="AH19" i="140"/>
  <c r="AG19" i="140"/>
  <c r="AE19" i="140"/>
  <c r="AD19" i="140"/>
  <c r="AC19" i="140"/>
  <c r="AB19" i="140"/>
  <c r="AA19" i="140"/>
  <c r="Y19" i="140"/>
  <c r="X19" i="140"/>
  <c r="W19" i="140"/>
  <c r="V19" i="140"/>
  <c r="T19" i="140"/>
  <c r="S19" i="140"/>
  <c r="R19" i="140"/>
  <c r="Q19" i="140"/>
  <c r="O19" i="140"/>
  <c r="N19" i="140"/>
  <c r="M19" i="140"/>
  <c r="L19" i="140"/>
  <c r="K19" i="140"/>
  <c r="AI18" i="140"/>
  <c r="AH18" i="140"/>
  <c r="AG18" i="140"/>
  <c r="AE18" i="140"/>
  <c r="AD18" i="140"/>
  <c r="AC18" i="140"/>
  <c r="AB18" i="140"/>
  <c r="AA18" i="140"/>
  <c r="Y18" i="140"/>
  <c r="X18" i="140"/>
  <c r="W18" i="140"/>
  <c r="V18" i="140"/>
  <c r="T18" i="140"/>
  <c r="S18" i="140"/>
  <c r="R18" i="140"/>
  <c r="Q18" i="140"/>
  <c r="O18" i="140"/>
  <c r="N18" i="140"/>
  <c r="M18" i="140"/>
  <c r="L18" i="140"/>
  <c r="K18" i="140"/>
  <c r="AI17" i="140"/>
  <c r="AH17" i="140"/>
  <c r="AG17" i="140"/>
  <c r="AE17" i="140"/>
  <c r="AD17" i="140"/>
  <c r="AC17" i="140"/>
  <c r="AB17" i="140"/>
  <c r="AA17" i="140"/>
  <c r="Y17" i="140"/>
  <c r="X17" i="140"/>
  <c r="W17" i="140"/>
  <c r="V17" i="140"/>
  <c r="T17" i="140"/>
  <c r="S17" i="140"/>
  <c r="R17" i="140"/>
  <c r="Q17" i="140"/>
  <c r="O17" i="140"/>
  <c r="N17" i="140"/>
  <c r="M17" i="140"/>
  <c r="L17" i="140"/>
  <c r="K17" i="140"/>
  <c r="AI16" i="140"/>
  <c r="AH16" i="140"/>
  <c r="AJ16" i="140" s="1"/>
  <c r="AG16" i="140"/>
  <c r="AE16" i="140"/>
  <c r="AD16" i="140"/>
  <c r="AC16" i="140"/>
  <c r="AB16" i="140"/>
  <c r="AA16" i="140"/>
  <c r="Y16" i="140"/>
  <c r="X16" i="140"/>
  <c r="W16" i="140"/>
  <c r="V16" i="140"/>
  <c r="T16" i="140"/>
  <c r="S16" i="140"/>
  <c r="R16" i="140"/>
  <c r="Q16" i="140"/>
  <c r="O16" i="140"/>
  <c r="N16" i="140"/>
  <c r="M16" i="140"/>
  <c r="L16" i="140"/>
  <c r="K16" i="140"/>
  <c r="AI15" i="140"/>
  <c r="AH15" i="140"/>
  <c r="AJ15" i="140" s="1"/>
  <c r="AG15" i="140"/>
  <c r="AE15" i="140"/>
  <c r="AD15" i="140"/>
  <c r="AC15" i="140"/>
  <c r="AB15" i="140"/>
  <c r="AA15" i="140"/>
  <c r="Y15" i="140"/>
  <c r="X15" i="140"/>
  <c r="W15" i="140"/>
  <c r="V15" i="140"/>
  <c r="T15" i="140"/>
  <c r="S15" i="140"/>
  <c r="R15" i="140"/>
  <c r="Q15" i="140"/>
  <c r="O15" i="140"/>
  <c r="N15" i="140"/>
  <c r="M15" i="140"/>
  <c r="L15" i="140"/>
  <c r="K15" i="140"/>
  <c r="AI14" i="140"/>
  <c r="AH14" i="140"/>
  <c r="AG14" i="140"/>
  <c r="AE14" i="140"/>
  <c r="AD14" i="140"/>
  <c r="AC14" i="140"/>
  <c r="AB14" i="140"/>
  <c r="AA14" i="140"/>
  <c r="Y14" i="140"/>
  <c r="X14" i="140"/>
  <c r="W14" i="140"/>
  <c r="V14" i="140"/>
  <c r="T14" i="140"/>
  <c r="S14" i="140"/>
  <c r="R14" i="140"/>
  <c r="Q14" i="140"/>
  <c r="O14" i="140"/>
  <c r="N14" i="140"/>
  <c r="M14" i="140"/>
  <c r="L14" i="140"/>
  <c r="K14" i="140"/>
  <c r="AI13" i="140"/>
  <c r="AH13" i="140"/>
  <c r="AG13" i="140"/>
  <c r="AE13" i="140"/>
  <c r="AD13" i="140"/>
  <c r="AC13" i="140"/>
  <c r="AB13" i="140"/>
  <c r="AA13" i="140"/>
  <c r="Y13" i="140"/>
  <c r="X13" i="140"/>
  <c r="W13" i="140"/>
  <c r="V13" i="140"/>
  <c r="T13" i="140"/>
  <c r="S13" i="140"/>
  <c r="R13" i="140"/>
  <c r="Q13" i="140"/>
  <c r="O13" i="140"/>
  <c r="N13" i="140"/>
  <c r="M13" i="140"/>
  <c r="L13" i="140"/>
  <c r="K13" i="140"/>
  <c r="AI12" i="140"/>
  <c r="AH12" i="140"/>
  <c r="AG12" i="140"/>
  <c r="AE12" i="140"/>
  <c r="AD12" i="140"/>
  <c r="AC12" i="140"/>
  <c r="AB12" i="140"/>
  <c r="AA12" i="140"/>
  <c r="Y12" i="140"/>
  <c r="X12" i="140"/>
  <c r="W12" i="140"/>
  <c r="V12" i="140"/>
  <c r="T12" i="140"/>
  <c r="S12" i="140"/>
  <c r="R12" i="140"/>
  <c r="Q12" i="140"/>
  <c r="O12" i="140"/>
  <c r="N12" i="140"/>
  <c r="M12" i="140"/>
  <c r="L12" i="140"/>
  <c r="K12" i="140"/>
  <c r="AI11" i="140"/>
  <c r="AH11" i="140"/>
  <c r="AG11" i="140"/>
  <c r="AE11" i="140"/>
  <c r="AD11" i="140"/>
  <c r="AC11" i="140"/>
  <c r="AB11" i="140"/>
  <c r="AA11" i="140"/>
  <c r="Y11" i="140"/>
  <c r="X11" i="140"/>
  <c r="W11" i="140"/>
  <c r="V11" i="140"/>
  <c r="T11" i="140"/>
  <c r="S11" i="140"/>
  <c r="R11" i="140"/>
  <c r="Q11" i="140"/>
  <c r="O11" i="140"/>
  <c r="N11" i="140"/>
  <c r="M11" i="140"/>
  <c r="L11" i="140"/>
  <c r="K11" i="140"/>
  <c r="AI10" i="140"/>
  <c r="AH10" i="140"/>
  <c r="AJ10" i="140" s="1"/>
  <c r="AG10" i="140"/>
  <c r="AE10" i="140"/>
  <c r="AD10" i="140"/>
  <c r="AC10" i="140"/>
  <c r="AB10" i="140"/>
  <c r="AA10" i="140"/>
  <c r="Y10" i="140"/>
  <c r="X10" i="140"/>
  <c r="W10" i="140"/>
  <c r="V10" i="140"/>
  <c r="T10" i="140"/>
  <c r="S10" i="140"/>
  <c r="R10" i="140"/>
  <c r="Q10" i="140"/>
  <c r="O10" i="140"/>
  <c r="N10" i="140"/>
  <c r="M10" i="140"/>
  <c r="L10" i="140"/>
  <c r="K10" i="140"/>
  <c r="AI9" i="140"/>
  <c r="AH9" i="140"/>
  <c r="AG9" i="140"/>
  <c r="AE9" i="140"/>
  <c r="AD9" i="140"/>
  <c r="AC9" i="140"/>
  <c r="AB9" i="140"/>
  <c r="AA9" i="140"/>
  <c r="Y9" i="140"/>
  <c r="X9" i="140"/>
  <c r="W9" i="140"/>
  <c r="V9" i="140"/>
  <c r="T9" i="140"/>
  <c r="S9" i="140"/>
  <c r="R9" i="140"/>
  <c r="Q9" i="140"/>
  <c r="O9" i="140"/>
  <c r="N9" i="140"/>
  <c r="M9" i="140"/>
  <c r="L9" i="140"/>
  <c r="K9" i="140"/>
  <c r="AI8" i="140"/>
  <c r="AH8" i="140"/>
  <c r="AG8" i="140"/>
  <c r="AE8" i="140"/>
  <c r="AD8" i="140"/>
  <c r="AC8" i="140"/>
  <c r="AB8" i="140"/>
  <c r="AA8" i="140"/>
  <c r="Y8" i="140"/>
  <c r="X8" i="140"/>
  <c r="W8" i="140"/>
  <c r="V8" i="140"/>
  <c r="T8" i="140"/>
  <c r="S8" i="140"/>
  <c r="R8" i="140"/>
  <c r="Q8" i="140"/>
  <c r="O8" i="140"/>
  <c r="N8" i="140"/>
  <c r="M8" i="140"/>
  <c r="L8" i="140"/>
  <c r="K8" i="140"/>
  <c r="AI7" i="140"/>
  <c r="AH7" i="140"/>
  <c r="AG7" i="140"/>
  <c r="AE7" i="140"/>
  <c r="AD7" i="140"/>
  <c r="AC7" i="140"/>
  <c r="AB7" i="140"/>
  <c r="AA7" i="140"/>
  <c r="Y7" i="140"/>
  <c r="X7" i="140"/>
  <c r="W7" i="140"/>
  <c r="V7" i="140"/>
  <c r="T7" i="140"/>
  <c r="S7" i="140"/>
  <c r="R7" i="140"/>
  <c r="Q7" i="140"/>
  <c r="O7" i="140"/>
  <c r="N7" i="140"/>
  <c r="M7" i="140"/>
  <c r="L7" i="140"/>
  <c r="K7" i="140"/>
  <c r="AI6" i="140"/>
  <c r="AH6" i="140"/>
  <c r="AG6" i="140"/>
  <c r="AE6" i="140"/>
  <c r="AD6" i="140"/>
  <c r="AC6" i="140"/>
  <c r="AB6" i="140"/>
  <c r="AA6" i="140"/>
  <c r="Y6" i="140"/>
  <c r="X6" i="140"/>
  <c r="W6" i="140"/>
  <c r="V6" i="140"/>
  <c r="T6" i="140"/>
  <c r="S6" i="140"/>
  <c r="R6" i="140"/>
  <c r="Q6" i="140"/>
  <c r="O6" i="140"/>
  <c r="N6" i="140"/>
  <c r="M6" i="140"/>
  <c r="L6" i="140"/>
  <c r="K6" i="140"/>
  <c r="AI5" i="140"/>
  <c r="AH5" i="140"/>
  <c r="AJ5" i="140" s="1"/>
  <c r="AG5" i="140"/>
  <c r="AE5" i="140"/>
  <c r="AD5" i="140"/>
  <c r="AC5" i="140"/>
  <c r="AB5" i="140"/>
  <c r="AA5" i="140"/>
  <c r="Y5" i="140"/>
  <c r="X5" i="140"/>
  <c r="W5" i="140"/>
  <c r="V5" i="140"/>
  <c r="T5" i="140"/>
  <c r="S5" i="140"/>
  <c r="R5" i="140"/>
  <c r="Q5" i="140"/>
  <c r="O5" i="140"/>
  <c r="N5" i="140"/>
  <c r="M5" i="140"/>
  <c r="L5" i="140"/>
  <c r="K5" i="140"/>
  <c r="AI4" i="140"/>
  <c r="AH4" i="140"/>
  <c r="AJ4" i="140" s="1"/>
  <c r="AG4" i="140"/>
  <c r="AE4" i="140"/>
  <c r="AD4" i="140"/>
  <c r="AC4" i="140"/>
  <c r="AB4" i="140"/>
  <c r="AA4" i="140"/>
  <c r="Y4" i="140"/>
  <c r="X4" i="140"/>
  <c r="W4" i="140"/>
  <c r="V4" i="140"/>
  <c r="T4" i="140"/>
  <c r="S4" i="140"/>
  <c r="R4" i="140"/>
  <c r="Q4" i="140"/>
  <c r="O4" i="140"/>
  <c r="N4" i="140"/>
  <c r="M4" i="140"/>
  <c r="L4" i="140"/>
  <c r="K4" i="140"/>
  <c r="D35" i="241"/>
  <c r="D49" i="241"/>
  <c r="D42" i="241"/>
  <c r="D41" i="241"/>
  <c r="D34" i="241"/>
  <c r="D68" i="241"/>
  <c r="D48" i="241"/>
  <c r="C49" i="241" l="1"/>
  <c r="C48" i="241"/>
  <c r="C35" i="241"/>
  <c r="K35" i="241" s="1"/>
  <c r="C34" i="241"/>
  <c r="K34" i="241" s="1"/>
  <c r="D68" i="144"/>
  <c r="G56" i="144"/>
  <c r="G55" i="144"/>
  <c r="C75" i="241"/>
  <c r="E54" i="241"/>
  <c r="K33" i="241"/>
  <c r="C60" i="241"/>
  <c r="K60" i="241" s="1"/>
  <c r="C54" i="241"/>
  <c r="C70" i="241"/>
  <c r="C71" i="241"/>
  <c r="C69" i="241"/>
  <c r="AF19" i="140"/>
  <c r="Z28" i="140"/>
  <c r="F28" i="140" s="1"/>
  <c r="P17" i="140"/>
  <c r="P28" i="140"/>
  <c r="AJ25" i="140"/>
  <c r="P13" i="140"/>
  <c r="P21" i="140"/>
  <c r="U5" i="140"/>
  <c r="AJ21" i="140"/>
  <c r="Z10" i="140"/>
  <c r="P19" i="140"/>
  <c r="F19" i="144"/>
  <c r="F10" i="144"/>
  <c r="F11" i="144"/>
  <c r="F13" i="144"/>
  <c r="F16" i="144"/>
  <c r="F20" i="144"/>
  <c r="Z27" i="140"/>
  <c r="U27" i="140"/>
  <c r="Z23" i="140"/>
  <c r="Z18" i="140"/>
  <c r="Z6" i="140"/>
  <c r="F30" i="140"/>
  <c r="U28" i="140"/>
  <c r="Z24" i="140"/>
  <c r="U22" i="140"/>
  <c r="F22" i="140" s="1"/>
  <c r="AF22" i="140"/>
  <c r="Z22" i="140"/>
  <c r="U21" i="140"/>
  <c r="F21" i="140" s="1"/>
  <c r="AF21" i="140"/>
  <c r="Z21" i="140"/>
  <c r="AJ20" i="140"/>
  <c r="U20" i="140"/>
  <c r="F20" i="140" s="1"/>
  <c r="Z19" i="140"/>
  <c r="AJ18" i="140"/>
  <c r="U18" i="140"/>
  <c r="F18" i="140" s="1"/>
  <c r="AF18" i="140"/>
  <c r="P18" i="140"/>
  <c r="Z17" i="140"/>
  <c r="AJ17" i="140"/>
  <c r="U17" i="140"/>
  <c r="F17" i="140" s="1"/>
  <c r="AF17" i="140"/>
  <c r="P16" i="140"/>
  <c r="F26" i="140"/>
  <c r="P23" i="140"/>
  <c r="U23" i="140"/>
  <c r="AF23" i="140"/>
  <c r="D61" i="140"/>
  <c r="P27" i="140"/>
  <c r="U25" i="140"/>
  <c r="P25" i="140"/>
  <c r="Z25" i="140"/>
  <c r="U19" i="140"/>
  <c r="F19" i="140" s="1"/>
  <c r="AJ19" i="140"/>
  <c r="AF5" i="140"/>
  <c r="AF27" i="140"/>
  <c r="AF25" i="140"/>
  <c r="U24" i="140"/>
  <c r="F24" i="140" s="1"/>
  <c r="AJ23" i="140"/>
  <c r="AF20" i="140"/>
  <c r="U16" i="140"/>
  <c r="F16" i="140" s="1"/>
  <c r="AF16" i="140"/>
  <c r="Z16" i="140"/>
  <c r="P12" i="140"/>
  <c r="AF12" i="140"/>
  <c r="Z12" i="140"/>
  <c r="AJ12" i="140"/>
  <c r="AJ11" i="140"/>
  <c r="U9" i="140"/>
  <c r="AF9" i="140"/>
  <c r="P8" i="140"/>
  <c r="Z5" i="140"/>
  <c r="U4" i="140"/>
  <c r="AF4" i="140"/>
  <c r="P4" i="140"/>
  <c r="Z4" i="140"/>
  <c r="C57" i="144"/>
  <c r="C66" i="144"/>
  <c r="C49" i="144"/>
  <c r="U6" i="140"/>
  <c r="Z7" i="140"/>
  <c r="P10" i="140"/>
  <c r="P7" i="140"/>
  <c r="AJ9" i="140"/>
  <c r="AF13" i="140"/>
  <c r="D67" i="144"/>
  <c r="C48" i="144"/>
  <c r="C61" i="144"/>
  <c r="F4" i="144"/>
  <c r="F6" i="144"/>
  <c r="P15" i="140"/>
  <c r="U15" i="140"/>
  <c r="Z15" i="140"/>
  <c r="AF15" i="140"/>
  <c r="Z14" i="140"/>
  <c r="P14" i="140"/>
  <c r="AJ14" i="140"/>
  <c r="Z13" i="140"/>
  <c r="U13" i="140"/>
  <c r="F13" i="140" s="1"/>
  <c r="AJ13" i="140"/>
  <c r="U11" i="140"/>
  <c r="Z11" i="140"/>
  <c r="AF11" i="140"/>
  <c r="AF10" i="140"/>
  <c r="Z9" i="140"/>
  <c r="AJ8" i="140"/>
  <c r="AJ7" i="140"/>
  <c r="AJ6" i="140"/>
  <c r="AF14" i="140"/>
  <c r="U14" i="140"/>
  <c r="U12" i="140"/>
  <c r="P11" i="140"/>
  <c r="U10" i="140"/>
  <c r="P9" i="140"/>
  <c r="U8" i="140"/>
  <c r="Z8" i="140"/>
  <c r="AF8" i="140"/>
  <c r="AF7" i="140"/>
  <c r="U7" i="140"/>
  <c r="AF6" i="140"/>
  <c r="P6" i="140"/>
  <c r="P5" i="140"/>
  <c r="F5" i="140" s="1"/>
  <c r="G47" i="144"/>
  <c r="E61" i="140"/>
  <c r="E55" i="140"/>
  <c r="E56" i="140"/>
  <c r="C47" i="140"/>
  <c r="G54" i="140"/>
  <c r="D66" i="140"/>
  <c r="D48" i="140"/>
  <c r="D49" i="140"/>
  <c r="C55" i="140"/>
  <c r="C56" i="140"/>
  <c r="E48" i="140"/>
  <c r="D55" i="140"/>
  <c r="D36" i="241"/>
  <c r="D70" i="241"/>
  <c r="D60" i="241"/>
  <c r="D69" i="241"/>
  <c r="C36" i="241" l="1"/>
  <c r="G57" i="144"/>
  <c r="C67" i="144"/>
  <c r="F27" i="140"/>
  <c r="C68" i="144"/>
  <c r="D57" i="144"/>
  <c r="D50" i="144"/>
  <c r="F14" i="140"/>
  <c r="F6" i="140"/>
  <c r="F7" i="140"/>
  <c r="F4" i="140"/>
  <c r="F8" i="140"/>
  <c r="F12" i="140"/>
  <c r="F9" i="140"/>
  <c r="F15" i="140"/>
  <c r="F23" i="140"/>
  <c r="F11" i="140"/>
  <c r="F10" i="140"/>
  <c r="F25" i="140"/>
  <c r="E66" i="144"/>
  <c r="G49" i="144"/>
  <c r="G66" i="144"/>
  <c r="G48" i="144"/>
  <c r="E50" i="144"/>
  <c r="G55" i="140"/>
  <c r="G56" i="140"/>
  <c r="C49" i="140"/>
  <c r="C48" i="140"/>
  <c r="C66" i="140"/>
  <c r="G47" i="140"/>
  <c r="D68" i="140"/>
  <c r="D67" i="140"/>
  <c r="C61" i="140"/>
  <c r="D43" i="241"/>
  <c r="D75" i="241"/>
  <c r="D61" i="241"/>
  <c r="D62" i="241"/>
  <c r="C61" i="241" l="1"/>
  <c r="K61" i="241" s="1"/>
  <c r="C62" i="241"/>
  <c r="K62" i="241" s="1"/>
  <c r="G67" i="144"/>
  <c r="K36" i="241"/>
  <c r="C55" i="241"/>
  <c r="G68" i="144"/>
  <c r="E67" i="144"/>
  <c r="D69" i="144"/>
  <c r="D62" i="144"/>
  <c r="E57" i="144"/>
  <c r="D57" i="140"/>
  <c r="D50" i="140"/>
  <c r="C57" i="140"/>
  <c r="G57" i="140" s="1"/>
  <c r="E50" i="140"/>
  <c r="D69" i="140"/>
  <c r="E68" i="144"/>
  <c r="G51" i="144"/>
  <c r="C50" i="144"/>
  <c r="G49" i="140"/>
  <c r="G48" i="140"/>
  <c r="G66" i="140"/>
  <c r="E66" i="140"/>
  <c r="C68" i="140"/>
  <c r="C67" i="140"/>
  <c r="D77" i="241"/>
  <c r="D71" i="241"/>
  <c r="D50" i="241"/>
  <c r="D76" i="241"/>
  <c r="G70" i="144" l="1"/>
  <c r="C76" i="241"/>
  <c r="C50" i="241"/>
  <c r="E55" i="241" s="1"/>
  <c r="C77" i="241"/>
  <c r="E62" i="144"/>
  <c r="K64" i="241"/>
  <c r="D62" i="140"/>
  <c r="C50" i="140"/>
  <c r="G50" i="140" s="1"/>
  <c r="E57" i="140"/>
  <c r="E62" i="140" s="1"/>
  <c r="C62" i="144"/>
  <c r="C69" i="144"/>
  <c r="G50" i="144"/>
  <c r="G51" i="140"/>
  <c r="G68" i="140"/>
  <c r="G67" i="140"/>
  <c r="E68" i="140"/>
  <c r="E67" i="140"/>
  <c r="D63" i="241"/>
  <c r="C63" i="241" l="1"/>
  <c r="K63" i="241" s="1"/>
  <c r="E69" i="144"/>
  <c r="C69" i="140"/>
  <c r="E69" i="140" s="1"/>
  <c r="C62" i="140"/>
  <c r="G69" i="144"/>
  <c r="G70" i="140"/>
  <c r="D21" i="194"/>
  <c r="E25" i="194"/>
  <c r="D43" i="194"/>
  <c r="E21" i="194"/>
  <c r="D40" i="194"/>
  <c r="D25" i="194"/>
  <c r="E47" i="194"/>
  <c r="D33" i="194"/>
  <c r="E40" i="194"/>
  <c r="D47" i="194"/>
  <c r="D78" i="241"/>
  <c r="E33" i="194"/>
  <c r="E43" i="194"/>
  <c r="C78" i="241" l="1"/>
  <c r="G69" i="140"/>
  <c r="C21" i="194"/>
  <c r="C43" i="194"/>
  <c r="C47" i="194"/>
  <c r="C33" i="194"/>
  <c r="K33" i="194" s="1"/>
  <c r="C40" i="194"/>
  <c r="C25" i="194"/>
  <c r="D35" i="194"/>
  <c r="D48" i="194"/>
  <c r="D36" i="194"/>
  <c r="D10" i="194"/>
  <c r="E34" i="194"/>
  <c r="E49" i="194"/>
  <c r="E11" i="194"/>
  <c r="D19" i="194"/>
  <c r="D20" i="194"/>
  <c r="E60" i="194"/>
  <c r="E50" i="194"/>
  <c r="E68" i="194"/>
  <c r="E20" i="194"/>
  <c r="D27" i="194"/>
  <c r="E42" i="194"/>
  <c r="E36" i="194"/>
  <c r="E48" i="194"/>
  <c r="E19" i="194"/>
  <c r="D49" i="194"/>
  <c r="D41" i="194"/>
  <c r="D26" i="194"/>
  <c r="E27" i="194"/>
  <c r="E35" i="194"/>
  <c r="E10" i="194"/>
  <c r="D42" i="194"/>
  <c r="D68" i="194"/>
  <c r="E41" i="194"/>
  <c r="D11" i="194"/>
  <c r="E26" i="194"/>
  <c r="D34" i="194"/>
  <c r="D55" i="194" l="1"/>
  <c r="C19" i="194"/>
  <c r="C41" i="194"/>
  <c r="C20" i="194"/>
  <c r="C42" i="194"/>
  <c r="C68" i="194"/>
  <c r="D54" i="194"/>
  <c r="C36" i="194"/>
  <c r="C34" i="194"/>
  <c r="K34" i="194" s="1"/>
  <c r="C26" i="194"/>
  <c r="C49" i="194"/>
  <c r="C48" i="194"/>
  <c r="C27" i="194"/>
  <c r="C11" i="194"/>
  <c r="K11" i="194" s="1"/>
  <c r="C35" i="194"/>
  <c r="K35" i="194" s="1"/>
  <c r="C10" i="194"/>
  <c r="E54" i="194"/>
  <c r="C75" i="194"/>
  <c r="E12" i="194"/>
  <c r="E71" i="194"/>
  <c r="D28" i="194"/>
  <c r="D50" i="194"/>
  <c r="D69" i="194"/>
  <c r="D12" i="194"/>
  <c r="E62" i="194"/>
  <c r="D60" i="194"/>
  <c r="E61" i="194"/>
  <c r="D13" i="194"/>
  <c r="D71" i="194"/>
  <c r="D70" i="194"/>
  <c r="E28" i="194"/>
  <c r="E69" i="194"/>
  <c r="E75" i="194"/>
  <c r="E70" i="194"/>
  <c r="C70" i="194" l="1"/>
  <c r="C69" i="194"/>
  <c r="C71" i="194"/>
  <c r="C12" i="194"/>
  <c r="K12" i="194" s="1"/>
  <c r="C50" i="194"/>
  <c r="C28" i="194"/>
  <c r="C60" i="194"/>
  <c r="K60" i="194" s="1"/>
  <c r="K10" i="194"/>
  <c r="C54" i="194"/>
  <c r="K36" i="194"/>
  <c r="E77" i="194"/>
  <c r="D62" i="194"/>
  <c r="E13" i="194"/>
  <c r="D61" i="194"/>
  <c r="D63" i="194"/>
  <c r="E63" i="194"/>
  <c r="D75" i="194"/>
  <c r="E76" i="194"/>
  <c r="K14" i="194" l="1"/>
  <c r="C13" i="194"/>
  <c r="C61" i="194"/>
  <c r="K61" i="194" s="1"/>
  <c r="C63" i="194"/>
  <c r="K63" i="194" s="1"/>
  <c r="C62" i="194"/>
  <c r="K62" i="194" s="1"/>
  <c r="E55" i="194"/>
  <c r="E78" i="194"/>
  <c r="D76" i="194"/>
  <c r="D77" i="194"/>
  <c r="D78" i="194"/>
  <c r="K13" i="194" l="1"/>
  <c r="C55" i="194"/>
  <c r="K64" i="194"/>
  <c r="C78" i="194"/>
  <c r="C76" i="194"/>
  <c r="C77" i="1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DBE8036-66B3-4C61-BE17-196CFD7404D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0F82844-CF44-40B4-A731-8B36D0119B7B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E0FAB32-981B-4A62-ADAA-21EED581BD6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FDCAAA3B-4FBD-4C23-B7E5-CDEAFA8CAD5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E667FB9-CF7E-48AA-B202-243A45721D8C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71A7769-A0CE-4FE5-A42C-70BC7686F1C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768F872-1584-47CC-AB55-5902A35F07C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362441C-3C75-496C-959B-8164DBA9B68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73A85B8-6684-435F-8C0B-A1D185AE3F2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9D12D78-9F0F-46DD-B68C-83B45E202C9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B325DBC-D63A-48A5-B777-FF0C7438493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989FB70-1F46-48EC-8048-3F549986146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056A3AE-1D38-478C-BF68-04733B7CEA3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7109983-E214-4446-B8D9-BC5D0400BEC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15C439C-F285-48E1-A457-19EDA149008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59D3016-5925-4415-8077-8C283AEB918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31AF3DE0-4C60-42D9-8625-A7D724BC087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24AB3419-48CD-4422-A27A-D70F7543354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CBBA92C-9F85-4060-91AB-43730615629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426D84B-9193-433F-93A5-E176E447DEEA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579A867-83E5-4AE5-A428-9D298ECE9A7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E154D98-D305-4DBF-A145-A9B20ABE5FA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854148E-F2B3-4A47-809D-40F86D89FA7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DBC48BF7-9F4D-4C87-8F4C-E9DAA2AA30C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3C343EC5-B152-4BB1-BD4B-CC6B3DED767A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44D629B-2E0E-412C-90D0-D90BCB64D20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4787181-3055-4633-A267-267D1E17CCB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2A1F670D-ABDB-4AC1-AFD1-2CFF568610C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F1BDFF6-70D3-4F5E-BBF8-522CA904C7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ACEA661-C5B2-4C66-B667-429C7FD490EC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3BFFD10-5A17-4BD4-9788-083FC072F00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3E59C700-039A-4A58-BA0C-B8F8280E26E8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9DB75A0-33B7-4CE1-A5E8-461F1066CDF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FCFC0302-976F-484F-9093-E3E79173887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32FE8065-0A7F-457B-8742-1B08425C576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0CBEE41-8C36-4075-8557-3E9807BA4A9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11B91C9-68C8-491D-83B6-8D51C18AB74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5A628EC-2695-42D2-9EB8-CDC11D2DC58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1F79E7C-218B-4832-B4A8-3447E822745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AB76444-EB13-4458-A30D-2AE6E600680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E8D0FD6-76FE-4676-85A6-78761C904C4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B39C3D8-07D6-469A-A8A2-B51E9563196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E9A99DF-5487-497D-944B-2B210327EEE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82B6DFA-15B9-4573-BC43-23C2CA849A7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954F838-61F4-4304-9BA3-5EF5F84BF97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1DB4929-A90E-4045-8AD5-5F11C0A36A4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786C8B0-8702-4ACD-A296-3FE5C8C8FA83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C24243F-955D-4209-A68F-1469EF542A6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71424F0-CC8F-4D09-8489-D38A2861B10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BF9EB31-DAC6-4D72-B9CC-56AAEB744F8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4C42E28-A9AC-4608-B840-3E0D8A6B959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D320EAC-DF1E-448E-BEF5-16993FFD211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5622EA9-414F-4A90-905F-3AC924B888F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A5161C9-DEE3-4747-A299-94FD530E895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E371833-0778-4F4F-B92F-C96BEC0A0A7C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3DCC654-2E3B-4B54-BF96-52015C37473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9E12E5F1-CA94-401B-AD9B-0D5C460062D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2895961-0677-4B53-AF37-F00406AC99C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4DF1C60-2BA9-4364-9A49-7E08F9717AB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61256629-C3D5-4C29-AA79-2006ACD3E9F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05F7215-7B50-4474-8D52-481C584DA3A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5B65D56-3FA6-4567-880E-231D2C4859B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FD7526C-EC62-4D55-9906-6D660975334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C2DE3BE-A109-4EE8-8540-31F82F53DCE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9010E1CB-C57B-493B-A599-EFDA3499BC6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8DD316A-DA4F-4E2E-9F97-1F86F042001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1ED58D7C-49F4-43A4-939E-296E12F60A6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C2530621-8103-43CF-95DA-C1C3D9009ED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9F2DB7B-A2A5-45B3-898A-63D7170B38A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5FD6B9B-1C0B-4FD3-AF62-E760A95D574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C26D490-D052-43C9-8902-9A2B22B3EEA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467829B-B612-458F-9735-C808D7BB3463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8FFAAAB5-7A3A-4BA5-923E-122903ED6BC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1A62360-CB38-4842-86E2-390788BE798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A3D286D-F5D5-4E14-A0F8-5310676959A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B3A6A2A-C2F3-43CE-954F-072198F0F10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1AAFF8A-EA99-461A-921B-4E439B3A248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2BA55C6-9F08-4422-AFB1-E470006A575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C3316F9-90C6-4C5D-920C-B30D03EBADB5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18F50BB-69C5-4137-A7EB-F43F5F811D5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1DC10C75-606B-4C8C-B437-CD81988606A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93343E1-77FF-4F0D-9A3F-A33B0E441218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CD4333FC-E371-4B55-9D3D-FDC6C6746C49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E70330C-B262-4BED-9B49-9B33161EF46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ECE00DD-42E4-4C21-A57A-80283468097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B2945A2-C845-48E7-B125-69037361822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1671871-A48A-4214-A2C5-A385EED1BAA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F8F7BEC-83E8-4034-9692-D7AEC3D3338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437B4E3-E8D4-446B-B87C-157C03EBE94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9E2CEE1-28A6-4031-B67D-5835268DB116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ACCD0A7-199B-434E-A4B7-C40AEDE6AC2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9BE9B94C-6380-4A34-8794-D48780C670F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6F5456B-60AB-41B9-BCDA-84DD2C5CB06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F5165C3-BDAF-4A91-9BAB-CA7E36C197FE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52E46E1-EF99-4050-95E5-23428E2ED17C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E02C223-2538-4D73-87A9-17E152449BF7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52C73A2-1684-4081-9285-7DF99092746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E7BAA54-E4B9-4012-882C-97C2C7672F8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9D43CE2-9CB4-4A24-B42D-6E6E2471308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7B753A3-BFC8-4D11-A2B3-1D9ACE7FB14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AE57005-8B2A-46CD-8318-08D62C4179D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1982363-1C66-49B5-9BD2-706F57603CFB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92FC07F-EDFF-4B21-A282-57F3B9400AD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E2E1816-460A-401C-8597-FF92331FB82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3AF7C50-99D6-4778-BA95-8E25A8D9154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CA6069B-EE79-4012-8229-8EA91E985CA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20B0370-4571-42E5-8DC6-4F3A3A54BA6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DE4C915-B0E5-4692-BD78-73BF299283D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55A8D72-88DF-4EAE-87C2-0A55AB33F33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85DE822-9CC1-401A-BB54-A44C4071ABCA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6909AF0-05AA-4876-86D1-D6CE3FBF008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F15DC5A-3EA5-47CC-8CBA-B40879B7716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EC3C660-FEA3-416A-938F-7FFBF633D33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A006DD4B-5E8D-426C-8ED6-74BBF75CBBF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E57BCEE-0716-4765-A210-94F8522300E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F76FE3A-4D44-47C8-ACB0-C1A1C731A93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FCF33A9-892D-4CD8-A2B5-6C1BA66EB33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31FB633-FD07-4E52-927C-750AB73258A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4056B7B-DD0A-4ED7-B2AB-7B97E92E2F6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7022BBB-ECEE-4589-B653-49C1739FA556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F09EE6B-6295-4D36-8D37-6ACA51F57A2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86CC244-861D-47DA-82E3-83700A9C0E4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D2FE88A-5B42-42F3-8BD2-C836FD0C957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EB42CEA-FE9B-4D52-BE97-CF4CFC42BBB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1B89F6C6-6A43-40C7-9223-16B977AFE6C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3E265B6-7F67-45F6-A622-0D8FF5F0F2F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4D2F1EC-4FA3-4E1C-A928-C8409BA4F0C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A329B51-1DA9-4E33-B3BF-79ABA3FCEF2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B5A2A33-A6B1-4B11-8875-E7B06F78DCC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2E60385-EF05-4AC9-B102-DF1FBC98803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387A655-B814-4F5C-8092-0C220EAEE61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CF964079-983F-4FE3-AAE0-DAC75B60143B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141959C-AC74-488C-9A71-9E0F0693A69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2C1122A-6CA0-48C8-84A4-B60F4806230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47FED81-1BEA-490A-979A-A1F00AEB82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D811D94-B5CA-4223-9F70-CDBE6354EA5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23201AD-C787-4401-8851-D5ED1E3FBF8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FD9680E-3440-42B5-A95F-4DFCC54575A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46ADB37-1D0F-4962-B68C-CE624244252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631FAE4-12BB-47D4-8F51-BF414B3F5EE8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sharedStrings.xml><?xml version="1.0" encoding="utf-8"?>
<sst xmlns="http://schemas.openxmlformats.org/spreadsheetml/2006/main" count="8216" uniqueCount="350">
  <si>
    <t>入力注意：スギ、ヒノキ、アカマツ、カラマツ以外の樹種は広葉樹の材積式で計算されます。</t>
    <rPh sb="0" eb="2">
      <t>ニュウリョク</t>
    </rPh>
    <rPh sb="2" eb="4">
      <t>チュウイ</t>
    </rPh>
    <rPh sb="21" eb="23">
      <t>イガイ</t>
    </rPh>
    <rPh sb="24" eb="26">
      <t>ジュシュ</t>
    </rPh>
    <rPh sb="27" eb="30">
      <t>コウヨウジュ</t>
    </rPh>
    <rPh sb="31" eb="33">
      <t>ザイセキ</t>
    </rPh>
    <rPh sb="33" eb="34">
      <t>シキ</t>
    </rPh>
    <rPh sb="35" eb="37">
      <t>ケイサン</t>
    </rPh>
    <phoneticPr fontId="4"/>
  </si>
  <si>
    <t>材積スギ(中浜)</t>
    <rPh sb="0" eb="2">
      <t>ザイセキ</t>
    </rPh>
    <rPh sb="5" eb="6">
      <t>ナカ</t>
    </rPh>
    <rPh sb="6" eb="7">
      <t>ハマ</t>
    </rPh>
    <phoneticPr fontId="8"/>
  </si>
  <si>
    <t>材積ヒノキ</t>
    <rPh sb="0" eb="2">
      <t>ザイセキ</t>
    </rPh>
    <phoneticPr fontId="8"/>
  </si>
  <si>
    <t>材積アカマツ(中浜)</t>
    <rPh sb="0" eb="2">
      <t>ザイセキ</t>
    </rPh>
    <rPh sb="7" eb="9">
      <t>ナカハマ</t>
    </rPh>
    <phoneticPr fontId="8"/>
  </si>
  <si>
    <t>材積カラマツ</t>
    <rPh sb="0" eb="2">
      <t>ザイセキ</t>
    </rPh>
    <phoneticPr fontId="8"/>
  </si>
  <si>
    <t>材積広葉樹</t>
    <rPh sb="0" eb="2">
      <t>ザイセキ</t>
    </rPh>
    <rPh sb="2" eb="5">
      <t>コウヨウジュ</t>
    </rPh>
    <phoneticPr fontId="8"/>
  </si>
  <si>
    <t>No.</t>
  </si>
  <si>
    <t>樹 種</t>
  </si>
  <si>
    <t>胸高直
径(cm)</t>
    <phoneticPr fontId="4"/>
  </si>
  <si>
    <t>樹高
(m)</t>
    <phoneticPr fontId="4"/>
  </si>
  <si>
    <t>材積
(m3)</t>
    <rPh sb="0" eb="2">
      <t>ザイセキ</t>
    </rPh>
    <phoneticPr fontId="4"/>
  </si>
  <si>
    <t>状態</t>
    <rPh sb="0" eb="2">
      <t>ジョウタイ</t>
    </rPh>
    <phoneticPr fontId="4"/>
  </si>
  <si>
    <t>伐採木
○上層
▲下層</t>
    <rPh sb="0" eb="2">
      <t>バッサイ</t>
    </rPh>
    <rPh sb="2" eb="3">
      <t>ボク</t>
    </rPh>
    <rPh sb="5" eb="7">
      <t>ジョウソウ</t>
    </rPh>
    <rPh sb="9" eb="11">
      <t>カソウ</t>
    </rPh>
    <phoneticPr fontId="4"/>
  </si>
  <si>
    <t>主な伐採選木理由</t>
    <rPh sb="0" eb="1">
      <t>オモ</t>
    </rPh>
    <rPh sb="2" eb="4">
      <t>バッサイ</t>
    </rPh>
    <rPh sb="4" eb="6">
      <t>センボク</t>
    </rPh>
    <rPh sb="6" eb="8">
      <t>リユウ</t>
    </rPh>
    <phoneticPr fontId="4"/>
  </si>
  <si>
    <t>該当</t>
    <rPh sb="0" eb="2">
      <t>ガイトウ</t>
    </rPh>
    <phoneticPr fontId="4"/>
  </si>
  <si>
    <t/>
  </si>
  <si>
    <t>(1)林分の現状</t>
    <rPh sb="3" eb="4">
      <t>リン</t>
    </rPh>
    <rPh sb="4" eb="5">
      <t>ブン</t>
    </rPh>
    <rPh sb="6" eb="8">
      <t>ゲンジョウ</t>
    </rPh>
    <phoneticPr fontId="4"/>
  </si>
  <si>
    <t>備考</t>
    <rPh sb="0" eb="2">
      <t>ビコウ</t>
    </rPh>
    <phoneticPr fontId="4"/>
  </si>
  <si>
    <t>上層木</t>
    <rPh sb="0" eb="2">
      <t>ジョウソウ</t>
    </rPh>
    <rPh sb="2" eb="3">
      <t>ボク</t>
    </rPh>
    <phoneticPr fontId="4"/>
  </si>
  <si>
    <t>下層木</t>
    <rPh sb="0" eb="2">
      <t>カソウ</t>
    </rPh>
    <rPh sb="2" eb="3">
      <t>ボク</t>
    </rPh>
    <phoneticPr fontId="4"/>
  </si>
  <si>
    <t>全</t>
    <rPh sb="0" eb="1">
      <t>ゼン</t>
    </rPh>
    <phoneticPr fontId="4"/>
  </si>
  <si>
    <t>ha換算(上層)</t>
    <rPh sb="2" eb="4">
      <t>カンザン</t>
    </rPh>
    <rPh sb="5" eb="7">
      <t>ジョウソウ</t>
    </rPh>
    <phoneticPr fontId="4"/>
  </si>
  <si>
    <t>成立本数(本)</t>
    <rPh sb="0" eb="2">
      <t>セイリツ</t>
    </rPh>
    <rPh sb="2" eb="4">
      <t>ホンスウ</t>
    </rPh>
    <rPh sb="5" eb="6">
      <t>ホン</t>
    </rPh>
    <phoneticPr fontId="4"/>
  </si>
  <si>
    <t>平均樹高(m)</t>
    <rPh sb="0" eb="2">
      <t>ヘイキン</t>
    </rPh>
    <rPh sb="2" eb="4">
      <t>ジュコウ</t>
    </rPh>
    <phoneticPr fontId="4"/>
  </si>
  <si>
    <t>平均直径(cm)</t>
    <rPh sb="0" eb="2">
      <t>ヘイキン</t>
    </rPh>
    <rPh sb="2" eb="4">
      <t>チョッケイ</t>
    </rPh>
    <phoneticPr fontId="4"/>
  </si>
  <si>
    <t>材積計(m3)</t>
    <rPh sb="0" eb="2">
      <t>ザイセキ</t>
    </rPh>
    <rPh sb="2" eb="3">
      <t>ケイ</t>
    </rPh>
    <phoneticPr fontId="4"/>
  </si>
  <si>
    <t>(2)伐採木</t>
    <rPh sb="3" eb="5">
      <t>バッサイ</t>
    </rPh>
    <rPh sb="5" eb="6">
      <t>ボク</t>
    </rPh>
    <phoneticPr fontId="4"/>
  </si>
  <si>
    <t>伐採本数(本)</t>
    <rPh sb="0" eb="2">
      <t>バッサイ</t>
    </rPh>
    <rPh sb="2" eb="4">
      <t>ホンスウ</t>
    </rPh>
    <rPh sb="5" eb="6">
      <t>ホン</t>
    </rPh>
    <phoneticPr fontId="4"/>
  </si>
  <si>
    <t>(3)伐採率</t>
    <rPh sb="3" eb="5">
      <t>バッサイ</t>
    </rPh>
    <rPh sb="5" eb="6">
      <t>リツ</t>
    </rPh>
    <phoneticPr fontId="4"/>
  </si>
  <si>
    <t>伐採率(本数)</t>
    <rPh sb="0" eb="2">
      <t>バッサイ</t>
    </rPh>
    <rPh sb="2" eb="3">
      <t>リツ</t>
    </rPh>
    <rPh sb="4" eb="6">
      <t>ホンスウ</t>
    </rPh>
    <phoneticPr fontId="4"/>
  </si>
  <si>
    <t>伐採率(材積)</t>
    <rPh sb="0" eb="2">
      <t>バッサイ</t>
    </rPh>
    <rPh sb="2" eb="3">
      <t>リツ</t>
    </rPh>
    <rPh sb="4" eb="6">
      <t>ザイセキ</t>
    </rPh>
    <phoneticPr fontId="4"/>
  </si>
  <si>
    <t>(4)整備後の状況</t>
    <rPh sb="3" eb="5">
      <t>セイビ</t>
    </rPh>
    <rPh sb="5" eb="6">
      <t>ゴ</t>
    </rPh>
    <rPh sb="7" eb="9">
      <t>ジョウキョウ</t>
    </rPh>
    <phoneticPr fontId="4"/>
  </si>
  <si>
    <t>ha換算</t>
    <rPh sb="2" eb="4">
      <t>カンザン</t>
    </rPh>
    <phoneticPr fontId="4"/>
  </si>
  <si>
    <t>地区名入力→</t>
    <rPh sb="0" eb="2">
      <t>チク</t>
    </rPh>
    <rPh sb="2" eb="3">
      <t>メイ</t>
    </rPh>
    <rPh sb="3" eb="5">
      <t>ニュウリョク</t>
    </rPh>
    <phoneticPr fontId="4"/>
  </si>
  <si>
    <t>シート名入力→</t>
    <rPh sb="3" eb="4">
      <t>メイ</t>
    </rPh>
    <rPh sb="4" eb="6">
      <t>ニュウリョク</t>
    </rPh>
    <phoneticPr fontId="4"/>
  </si>
  <si>
    <t>プロット番号入力→</t>
    <rPh sb="4" eb="6">
      <t>バンゴウ</t>
    </rPh>
    <rPh sb="6" eb="8">
      <t>ニュウリョク</t>
    </rPh>
    <phoneticPr fontId="4"/>
  </si>
  <si>
    <t>平均</t>
    <rPh sb="0" eb="2">
      <t>ヘイキン</t>
    </rPh>
    <phoneticPr fontId="4"/>
  </si>
  <si>
    <t>↓以下成果品には不要です。プログラム作成メモ</t>
    <rPh sb="1" eb="3">
      <t>イカ</t>
    </rPh>
    <rPh sb="3" eb="5">
      <t>セイカ</t>
    </rPh>
    <rPh sb="5" eb="6">
      <t>ヒン</t>
    </rPh>
    <rPh sb="8" eb="10">
      <t>フヨウ</t>
    </rPh>
    <rPh sb="18" eb="20">
      <t>サクセイ</t>
    </rPh>
    <phoneticPr fontId="4"/>
  </si>
  <si>
    <t>●下層木の平均値の算出方法</t>
    <rPh sb="1" eb="3">
      <t>カソウ</t>
    </rPh>
    <rPh sb="3" eb="4">
      <t>ボク</t>
    </rPh>
    <rPh sb="5" eb="7">
      <t>ヘイキン</t>
    </rPh>
    <rPh sb="7" eb="8">
      <t>チ</t>
    </rPh>
    <rPh sb="9" eb="11">
      <t>サンシュツ</t>
    </rPh>
    <rPh sb="11" eb="13">
      <t>ホウホウ</t>
    </rPh>
    <phoneticPr fontId="4"/>
  </si>
  <si>
    <t>本数</t>
    <rPh sb="0" eb="2">
      <t>ホンスウ</t>
    </rPh>
    <phoneticPr fontId="4"/>
  </si>
  <si>
    <t>0本も含めて平均を出す。例)　3本+3本+0本の平均は2本</t>
    <rPh sb="1" eb="2">
      <t>ホン</t>
    </rPh>
    <rPh sb="3" eb="4">
      <t>フク</t>
    </rPh>
    <rPh sb="6" eb="8">
      <t>ヘイキン</t>
    </rPh>
    <rPh sb="9" eb="10">
      <t>ダ</t>
    </rPh>
    <rPh sb="12" eb="13">
      <t>レイ</t>
    </rPh>
    <rPh sb="16" eb="17">
      <t>ホン</t>
    </rPh>
    <rPh sb="19" eb="20">
      <t>ホン</t>
    </rPh>
    <rPh sb="22" eb="23">
      <t>ホン</t>
    </rPh>
    <rPh sb="24" eb="26">
      <t>ヘイキン</t>
    </rPh>
    <rPh sb="28" eb="29">
      <t>ホン</t>
    </rPh>
    <phoneticPr fontId="4"/>
  </si>
  <si>
    <t>樹高</t>
    <rPh sb="0" eb="2">
      <t>ジュコウ</t>
    </rPh>
    <phoneticPr fontId="4"/>
  </si>
  <si>
    <t>データなしは含めずに平均を出す。例)　3m+3m+なしの平均は3m</t>
    <rPh sb="6" eb="7">
      <t>フク</t>
    </rPh>
    <rPh sb="10" eb="12">
      <t>ヘイキン</t>
    </rPh>
    <rPh sb="13" eb="14">
      <t>ダ</t>
    </rPh>
    <rPh sb="16" eb="17">
      <t>レイ</t>
    </rPh>
    <rPh sb="28" eb="30">
      <t>ヘイキン</t>
    </rPh>
    <phoneticPr fontId="4"/>
  </si>
  <si>
    <t>直径</t>
    <rPh sb="0" eb="2">
      <t>チョッケイ</t>
    </rPh>
    <phoneticPr fontId="4"/>
  </si>
  <si>
    <t>データなしは含めずに平均を出す。例)　6cm+6cm+なしの平均は6cm</t>
    <rPh sb="6" eb="7">
      <t>フク</t>
    </rPh>
    <rPh sb="10" eb="12">
      <t>ヘイキン</t>
    </rPh>
    <rPh sb="13" eb="14">
      <t>ダ</t>
    </rPh>
    <rPh sb="16" eb="17">
      <t>レイ</t>
    </rPh>
    <rPh sb="30" eb="32">
      <t>ヘイキン</t>
    </rPh>
    <phoneticPr fontId="4"/>
  </si>
  <si>
    <t>材積</t>
    <rPh sb="0" eb="2">
      <t>ザイセキ</t>
    </rPh>
    <phoneticPr fontId="4"/>
  </si>
  <si>
    <t>0m3も含めて平均を出す。例)　0.03m3+0.03m3+0m3の平均は0.02m3</t>
    <rPh sb="4" eb="5">
      <t>フク</t>
    </rPh>
    <rPh sb="7" eb="9">
      <t>ヘイキン</t>
    </rPh>
    <rPh sb="10" eb="11">
      <t>ダ</t>
    </rPh>
    <rPh sb="13" eb="14">
      <t>レイ</t>
    </rPh>
    <rPh sb="34" eb="36">
      <t>ヘイキン</t>
    </rPh>
    <phoneticPr fontId="4"/>
  </si>
  <si>
    <t>AVERAGE関数は、0の場合はデータありとして分母を加算し、空白の場合はデータなしとして分母に加算しない。</t>
    <rPh sb="7" eb="9">
      <t>カンスウ</t>
    </rPh>
    <rPh sb="13" eb="15">
      <t>バアイ</t>
    </rPh>
    <rPh sb="24" eb="26">
      <t>ブンボ</t>
    </rPh>
    <rPh sb="27" eb="29">
      <t>カサン</t>
    </rPh>
    <rPh sb="31" eb="33">
      <t>クウハク</t>
    </rPh>
    <rPh sb="34" eb="36">
      <t>バアイ</t>
    </rPh>
    <rPh sb="45" eb="47">
      <t>ブンボ</t>
    </rPh>
    <rPh sb="48" eb="50">
      <t>カサン</t>
    </rPh>
    <phoneticPr fontId="4"/>
  </si>
  <si>
    <t>●整備後の状況の本数は、現状の平均値－伐採木の平均値。各プロットの残存木の平均とは一致しないこともある。</t>
    <rPh sb="1" eb="3">
      <t>セイビ</t>
    </rPh>
    <rPh sb="3" eb="4">
      <t>ゴ</t>
    </rPh>
    <rPh sb="5" eb="7">
      <t>ジョウキョウ</t>
    </rPh>
    <rPh sb="8" eb="10">
      <t>ホンスウ</t>
    </rPh>
    <rPh sb="12" eb="14">
      <t>ゲンジョウ</t>
    </rPh>
    <rPh sb="15" eb="17">
      <t>ヘイキン</t>
    </rPh>
    <rPh sb="17" eb="18">
      <t>チ</t>
    </rPh>
    <rPh sb="19" eb="21">
      <t>バッサイ</t>
    </rPh>
    <rPh sb="21" eb="22">
      <t>ボク</t>
    </rPh>
    <rPh sb="23" eb="25">
      <t>ヘイキン</t>
    </rPh>
    <rPh sb="25" eb="26">
      <t>チ</t>
    </rPh>
    <rPh sb="27" eb="28">
      <t>カク</t>
    </rPh>
    <rPh sb="33" eb="35">
      <t>ザンゾン</t>
    </rPh>
    <rPh sb="35" eb="36">
      <t>ボク</t>
    </rPh>
    <rPh sb="41" eb="43">
      <t>イッチ</t>
    </rPh>
    <phoneticPr fontId="4"/>
  </si>
  <si>
    <t>No.3</t>
  </si>
  <si>
    <t>S-2アカマツ</t>
    <phoneticPr fontId="4"/>
  </si>
  <si>
    <t>スギ</t>
    <phoneticPr fontId="3"/>
  </si>
  <si>
    <t>▲</t>
    <phoneticPr fontId="3"/>
  </si>
  <si>
    <t>アカマツ</t>
    <phoneticPr fontId="3"/>
  </si>
  <si>
    <t>マンサク</t>
    <phoneticPr fontId="3"/>
  </si>
  <si>
    <t>アオダモ</t>
    <phoneticPr fontId="3"/>
  </si>
  <si>
    <t>ヤマザクラ</t>
    <phoneticPr fontId="3"/>
  </si>
  <si>
    <t>アオハダ</t>
    <phoneticPr fontId="3"/>
  </si>
  <si>
    <t>コナラ</t>
    <phoneticPr fontId="3"/>
  </si>
  <si>
    <t>二又</t>
    <rPh sb="0" eb="2">
      <t>フタマタ</t>
    </rPh>
    <phoneticPr fontId="3"/>
  </si>
  <si>
    <t>ミズナラ</t>
    <phoneticPr fontId="3"/>
  </si>
  <si>
    <t>ネジキ</t>
    <phoneticPr fontId="3"/>
  </si>
  <si>
    <t>○</t>
  </si>
  <si>
    <t>ミズキ</t>
    <phoneticPr fontId="3"/>
  </si>
  <si>
    <t>クリ</t>
    <phoneticPr fontId="3"/>
  </si>
  <si>
    <t>株立</t>
    <rPh sb="0" eb="2">
      <t>カブダ</t>
    </rPh>
    <phoneticPr fontId="3"/>
  </si>
  <si>
    <t>ヒノキ</t>
    <phoneticPr fontId="3"/>
  </si>
  <si>
    <t>曲り</t>
    <rPh sb="0" eb="1">
      <t>マガ</t>
    </rPh>
    <phoneticPr fontId="3"/>
  </si>
  <si>
    <t>欠頂</t>
    <rPh sb="0" eb="2">
      <t>ケツチョウ</t>
    </rPh>
    <phoneticPr fontId="3"/>
  </si>
  <si>
    <t>コシアブラ</t>
    <phoneticPr fontId="3"/>
  </si>
  <si>
    <t>ウリハダカエデ</t>
    <phoneticPr fontId="3"/>
  </si>
  <si>
    <t>モミノキ</t>
    <phoneticPr fontId="3"/>
  </si>
  <si>
    <t>エゴノキ</t>
    <phoneticPr fontId="3"/>
  </si>
  <si>
    <t>ホウノキ</t>
    <phoneticPr fontId="3"/>
  </si>
  <si>
    <t>No.6</t>
    <phoneticPr fontId="4"/>
  </si>
  <si>
    <t>No.7</t>
  </si>
  <si>
    <t>イヌシデ</t>
    <phoneticPr fontId="3"/>
  </si>
  <si>
    <t>ウワミズザクラ</t>
    <phoneticPr fontId="3"/>
  </si>
  <si>
    <t>ウラジロノキ</t>
    <phoneticPr fontId="3"/>
  </si>
  <si>
    <t>カエデ</t>
    <phoneticPr fontId="3"/>
  </si>
  <si>
    <t>リョウブ</t>
    <phoneticPr fontId="3"/>
  </si>
  <si>
    <t>No.25</t>
  </si>
  <si>
    <t>No.30</t>
    <phoneticPr fontId="4"/>
  </si>
  <si>
    <t>No.31</t>
  </si>
  <si>
    <t>S-20スギNo.34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</si>
  <si>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No.36</t>
    <phoneticPr fontId="4"/>
  </si>
  <si>
    <t>No.37</t>
  </si>
  <si>
    <t>S-35アカマツ</t>
    <phoneticPr fontId="4"/>
  </si>
  <si>
    <t>No.53</t>
  </si>
  <si>
    <t>S-5広葉樹No.8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</si>
  <si>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下層</t>
    <rPh sb="0" eb="2">
      <t>カソウ</t>
    </rPh>
    <phoneticPr fontId="3"/>
  </si>
  <si>
    <t>中心木</t>
    <rPh sb="0" eb="3">
      <t>チュウシンボク</t>
    </rPh>
    <phoneticPr fontId="3"/>
  </si>
  <si>
    <t>バランス</t>
    <phoneticPr fontId="3"/>
  </si>
  <si>
    <t>欠頂</t>
    <rPh sb="0" eb="1">
      <t>ケツ</t>
    </rPh>
    <rPh sb="1" eb="2">
      <t>イタダキ</t>
    </rPh>
    <phoneticPr fontId="3"/>
  </si>
  <si>
    <t>調査年月　令和3年12月2日</t>
    <rPh sb="0" eb="2">
      <t>チョウサ</t>
    </rPh>
    <rPh sb="2" eb="4">
      <t>ネンゲツ</t>
    </rPh>
    <rPh sb="5" eb="6">
      <t>レイ</t>
    </rPh>
    <rPh sb="6" eb="7">
      <t>ワ</t>
    </rPh>
    <rPh sb="13" eb="14">
      <t>ニチ</t>
    </rPh>
    <phoneticPr fontId="4"/>
  </si>
  <si>
    <t xml:space="preserve">材床は、ササ、ハリギリ、ヤマザクラ、カエデ類、アオダモ、ガマズミ、ツゲ、マンサク。
一重テープが伐採木。
二重テープが調査中心木。
</t>
    <rPh sb="0" eb="1">
      <t>ザイ</t>
    </rPh>
    <rPh sb="1" eb="2">
      <t>ユカ</t>
    </rPh>
    <rPh sb="21" eb="22">
      <t>ルイ</t>
    </rPh>
    <phoneticPr fontId="4"/>
  </si>
  <si>
    <t>S-2広葉樹No.2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</si>
  <si>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S-2広葉樹No.3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</si>
  <si>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半枯</t>
    <rPh sb="0" eb="2">
      <t>ハンガ</t>
    </rPh>
    <phoneticPr fontId="3"/>
  </si>
  <si>
    <t xml:space="preserve">材床は、ヤマツツジ、アオハダ、ミズキ、ガマズミ、ウグイスカグラ、アオダモ、クリ。
一重テープが伐採木。
二重テープが調査中心木。
</t>
    <rPh sb="0" eb="1">
      <t>ザイ</t>
    </rPh>
    <rPh sb="1" eb="2">
      <t>ユカ</t>
    </rPh>
    <phoneticPr fontId="4"/>
  </si>
  <si>
    <t>S-2広葉樹</t>
    <rPh sb="3" eb="6">
      <t>コウヨウジュ</t>
    </rPh>
    <phoneticPr fontId="4"/>
  </si>
  <si>
    <t>S2広葉樹2</t>
    <rPh sb="2" eb="5">
      <t>コウヨウジュ</t>
    </rPh>
    <phoneticPr fontId="4"/>
  </si>
  <si>
    <t>S2広葉樹3</t>
    <rPh sb="2" eb="5">
      <t>コウヨウジュ</t>
    </rPh>
    <phoneticPr fontId="4"/>
  </si>
  <si>
    <t>S2広葉樹4</t>
    <rPh sb="2" eb="5">
      <t>コウヨウジュ</t>
    </rPh>
    <phoneticPr fontId="4"/>
  </si>
  <si>
    <t>No.2</t>
    <phoneticPr fontId="4"/>
  </si>
  <si>
    <t>No.4</t>
  </si>
  <si>
    <t xml:space="preserve">材床は、ハリギリ、ウグイスカグラ、ヤマザクラ、フジ、ヤマブドウ、アオダモ、アオハダ、クリ。
一重テープが伐採木。
二重テープが調査中心木。
</t>
    <rPh sb="0" eb="1">
      <t>ザイ</t>
    </rPh>
    <rPh sb="1" eb="2">
      <t>ユカ</t>
    </rPh>
    <phoneticPr fontId="4"/>
  </si>
  <si>
    <t>S-3アカマツNo.5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</si>
  <si>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調査年月　令和3年12月2日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</si>
  <si>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S-4スギNo.6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</si>
  <si>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被圧・下層</t>
    <rPh sb="0" eb="2">
      <t>ヒアツ</t>
    </rPh>
    <rPh sb="3" eb="5">
      <t>カソウ</t>
    </rPh>
    <phoneticPr fontId="3"/>
  </si>
  <si>
    <t>S-4スギNo.7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</si>
  <si>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 xml:space="preserve">材床は、エゴノキ、ミズキ、キブシ、ムラサキシキブ、クロモジ、ヤマザクラ。
一重テープが伐採木。
二重テープが調査中心木。
</t>
    <rPh sb="0" eb="1">
      <t>ザイ</t>
    </rPh>
    <rPh sb="1" eb="2">
      <t>ユカ</t>
    </rPh>
    <phoneticPr fontId="4"/>
  </si>
  <si>
    <t>株立</t>
  </si>
  <si>
    <t xml:space="preserve">材床は、ヤマツツジ、ヤマザクラ、ササ、アオダモ、ガマズミ、ムラサキシキブ。
一重テープが伐採木。
二重テープが調査中心木。
</t>
    <rPh sb="0" eb="1">
      <t>ザイ</t>
    </rPh>
    <rPh sb="1" eb="2">
      <t>ユカ</t>
    </rPh>
    <phoneticPr fontId="4"/>
  </si>
  <si>
    <t>S-7スギNo.10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</si>
  <si>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材床は、シダ、フジ、タラノキ、アオダモ、ムラサキシキブ、ヤマザクラ、ヤマサンショウ、ウリカエデ。
一重テープが伐採木。
二重テープが調査中心木。</t>
    <rPh sb="0" eb="2">
      <t>ザイユカ</t>
    </rPh>
    <rPh sb="50" eb="52">
      <t>ヒトエ</t>
    </rPh>
    <rPh sb="56" eb="58">
      <t>バッサイ</t>
    </rPh>
    <rPh sb="58" eb="59">
      <t>キ</t>
    </rPh>
    <rPh sb="61" eb="63">
      <t>フタエ</t>
    </rPh>
    <rPh sb="67" eb="69">
      <t>チョウサ</t>
    </rPh>
    <rPh sb="69" eb="71">
      <t>チュウシン</t>
    </rPh>
    <rPh sb="71" eb="72">
      <t>キ</t>
    </rPh>
    <phoneticPr fontId="4"/>
  </si>
  <si>
    <t>S-7スギNo.11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</si>
  <si>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材床は、シダ、ヤマグワ、コシアブラ、ヤマサンショウ、エゴノキ、タラノキ、ヤマウルシ。
一重テープが伐採木。
二重テープが調査中心木。</t>
    <rPh sb="0" eb="2">
      <t>ザイユカ</t>
    </rPh>
    <rPh sb="44" eb="46">
      <t>ヒトエ</t>
    </rPh>
    <rPh sb="50" eb="52">
      <t>バッサイ</t>
    </rPh>
    <rPh sb="52" eb="53">
      <t>キ</t>
    </rPh>
    <rPh sb="55" eb="57">
      <t>フタエ</t>
    </rPh>
    <rPh sb="61" eb="63">
      <t>チョウサ</t>
    </rPh>
    <rPh sb="63" eb="65">
      <t>チュウシン</t>
    </rPh>
    <rPh sb="65" eb="66">
      <t>キ</t>
    </rPh>
    <phoneticPr fontId="4"/>
  </si>
  <si>
    <t>S-7スギ</t>
    <phoneticPr fontId="4"/>
  </si>
  <si>
    <t>S7スギ10</t>
    <phoneticPr fontId="4"/>
  </si>
  <si>
    <t>No.10</t>
    <phoneticPr fontId="4"/>
  </si>
  <si>
    <t>S7スギ11</t>
  </si>
  <si>
    <t>No.11</t>
  </si>
  <si>
    <t>S-8スギNo.12標準地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</si>
  <si>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材床は、ササ多い。ヤマグワ、アオハダ、エゴノキ、フジ、ヤマハギ。
一重テープが伐採木。
二重テープが調査中心木。</t>
    <rPh sb="0" eb="1">
      <t>ザイ</t>
    </rPh>
    <rPh sb="1" eb="2">
      <t>ユカ</t>
    </rPh>
    <rPh sb="6" eb="7">
      <t>オオ</t>
    </rPh>
    <rPh sb="33" eb="34">
      <t>キ</t>
    </rPh>
    <phoneticPr fontId="4"/>
  </si>
  <si>
    <t>S-10ヒノキNo.14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</si>
  <si>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材床は、フジ、ミズキ、ムラサキシキブ、ホウノキ、アオハダ、コシアブラ。
一重テープが伐採木。
二重テープが調査中心木。</t>
    <rPh sb="0" eb="2">
      <t>ザイユカ</t>
    </rPh>
    <rPh sb="36" eb="37">
      <t>キ</t>
    </rPh>
    <phoneticPr fontId="4"/>
  </si>
  <si>
    <t xml:space="preserve">材床は、フジ、アオダモ、ウグイスカグラ、ガマズミ、アオハダ、オオウラジロノキ。
一重テープが伐採木。
二重テープが調査中心木。
</t>
    <rPh sb="0" eb="1">
      <t>ザイ</t>
    </rPh>
    <rPh sb="1" eb="2">
      <t>ユカ</t>
    </rPh>
    <phoneticPr fontId="4"/>
  </si>
  <si>
    <t>No.22</t>
    <phoneticPr fontId="4"/>
  </si>
  <si>
    <t>No.23</t>
  </si>
  <si>
    <t>材床は、ネジキ、リョウブ、アオダモ、アオハダ、ヤマツツジ、コシアブラ、ガマズミ。
一重テープが伐採木。
二重テープが調査中心木。</t>
    <rPh sb="0" eb="2">
      <t>ザイユカ</t>
    </rPh>
    <rPh sb="43" eb="45">
      <t>ヒトエ</t>
    </rPh>
    <rPh sb="49" eb="51">
      <t>バッサイ</t>
    </rPh>
    <rPh sb="51" eb="52">
      <t>キ</t>
    </rPh>
    <rPh sb="54" eb="56">
      <t>フタエ</t>
    </rPh>
    <rPh sb="60" eb="62">
      <t>チョウサ</t>
    </rPh>
    <rPh sb="62" eb="64">
      <t>チュウシン</t>
    </rPh>
    <rPh sb="64" eb="65">
      <t>キ</t>
    </rPh>
    <phoneticPr fontId="4"/>
  </si>
  <si>
    <t>S-13アカマツ</t>
    <phoneticPr fontId="4"/>
  </si>
  <si>
    <t xml:space="preserve">材床は、モミ、ムラサキシキブ、アオダモ、クロモジ、ネズミサシ、コシアブラ、アオハダ、ヤマボウシ。
一重テープが伐採木。
二重テープが調査中心木。
</t>
    <rPh sb="0" eb="1">
      <t>ザイ</t>
    </rPh>
    <rPh sb="1" eb="2">
      <t>ユカ</t>
    </rPh>
    <phoneticPr fontId="4"/>
  </si>
  <si>
    <t>材床は、ホウノキ、ヤマウルシ、ヤマツツジ、フジ、ネジキ、モミノキ、ナツハゼ。
一重テープが伐採木。
二重テープが調査中心木。</t>
    <rPh sb="0" eb="2">
      <t>ザイユカ</t>
    </rPh>
    <rPh sb="41" eb="43">
      <t>ヒトエ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</si>
  <si>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 xml:space="preserve">材床は、ムラサキシキブ、ヤマザクラ、ヤマサンショウ、クロモジ、アオダモ、ホウノキ。
一重テープが伐採木。
二重テープが調査中心木。
</t>
    <rPh sb="0" eb="1">
      <t>ザイ</t>
    </rPh>
    <rPh sb="1" eb="2">
      <t>ユカ</t>
    </rPh>
    <phoneticPr fontId="4"/>
  </si>
  <si>
    <t>S-6アカマツNo.9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</si>
  <si>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 xml:space="preserve">材床は、ササ、ヤマツツジ、ヤマザクラ、ホウノキ、エゴノキ、ガマズミ、ウリカエデ、リョウブ。
一重テープが伐採木。
二重テープが調査中心木。
</t>
    <rPh sb="0" eb="1">
      <t>ザイ</t>
    </rPh>
    <rPh sb="1" eb="2">
      <t>ユカ</t>
    </rPh>
    <phoneticPr fontId="4"/>
  </si>
  <si>
    <t>S-9スギNo.13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</si>
  <si>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材床は、アオハダ、ミズナラ、コシアブラ、ガマズミ、クロモジ、フジ、ウリカエデ、エゴノキ、ヤマザクラ。
一重テープが伐採木。
二重テープが調査中心木。</t>
    <rPh sb="0" eb="2">
      <t>ザイユカ</t>
    </rPh>
    <rPh sb="51" eb="52">
      <t>キ</t>
    </rPh>
    <phoneticPr fontId="4"/>
  </si>
  <si>
    <t>S-11広葉樹No.15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</si>
  <si>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クヌギ</t>
    <phoneticPr fontId="3"/>
  </si>
  <si>
    <t>株立</t>
    <phoneticPr fontId="3"/>
  </si>
  <si>
    <t>S-4スギ</t>
    <phoneticPr fontId="4"/>
  </si>
  <si>
    <t>S4スギ6</t>
    <phoneticPr fontId="4"/>
  </si>
  <si>
    <t>S4スギ7</t>
  </si>
  <si>
    <t>S-13アカマツNo.22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</si>
  <si>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S-13アカマツNo.23標準地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</si>
  <si>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材床は、ヤマウルシ、エゴノキ、ウリカエデ、ムラサキシキブ、クロモジ。
一重テープが伐採木。
二重テープが調査中心木。</t>
    <rPh sb="0" eb="2">
      <t>ザイユカ</t>
    </rPh>
    <rPh sb="37" eb="39">
      <t>ヒトエ</t>
    </rPh>
    <rPh sb="43" eb="45">
      <t>バッサイ</t>
    </rPh>
    <rPh sb="45" eb="46">
      <t>キ</t>
    </rPh>
    <rPh sb="48" eb="50">
      <t>フタエ</t>
    </rPh>
    <rPh sb="54" eb="56">
      <t>チョウサ</t>
    </rPh>
    <rPh sb="56" eb="58">
      <t>チュウシン</t>
    </rPh>
    <rPh sb="58" eb="59">
      <t>キ</t>
    </rPh>
    <phoneticPr fontId="4"/>
  </si>
  <si>
    <t>S-12広葉樹アカマツ</t>
    <rPh sb="4" eb="7">
      <t>コウヨウジュ</t>
    </rPh>
    <phoneticPr fontId="4"/>
  </si>
  <si>
    <t>S12広葉樹16</t>
    <rPh sb="3" eb="6">
      <t>コウヨウジュ</t>
    </rPh>
    <phoneticPr fontId="4"/>
  </si>
  <si>
    <t>S12広葉樹17</t>
    <rPh sb="3" eb="6">
      <t>コウヨウジュ</t>
    </rPh>
    <phoneticPr fontId="4"/>
  </si>
  <si>
    <t>S12広葉樹18</t>
    <rPh sb="3" eb="6">
      <t>コウヨウジュ</t>
    </rPh>
    <phoneticPr fontId="4"/>
  </si>
  <si>
    <t>S12広葉樹19</t>
    <rPh sb="3" eb="6">
      <t>コウヨウジュ</t>
    </rPh>
    <phoneticPr fontId="4"/>
  </si>
  <si>
    <t>S12広葉樹20</t>
    <rPh sb="3" eb="6">
      <t>コウヨウジュ</t>
    </rPh>
    <phoneticPr fontId="4"/>
  </si>
  <si>
    <t>S12広葉樹21</t>
    <rPh sb="3" eb="6">
      <t>コウヨウジュ</t>
    </rPh>
    <phoneticPr fontId="4"/>
  </si>
  <si>
    <t>No.16</t>
    <phoneticPr fontId="4"/>
  </si>
  <si>
    <t>No.17</t>
  </si>
  <si>
    <t>No.18</t>
  </si>
  <si>
    <t>No.19</t>
  </si>
  <si>
    <t>No.20</t>
  </si>
  <si>
    <t>No.21</t>
  </si>
  <si>
    <t>S-12広葉樹No.16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</si>
  <si>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調査年月　令和2年12月3日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</si>
  <si>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S-12広葉樹No.18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</si>
  <si>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S-12広葉樹No.19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</si>
  <si>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S-12広葉樹No.20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</si>
  <si>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S-12広葉樹No.21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</si>
  <si>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材床は、ガマズミ、ヤマウルシ、アオダモ、アオハダ、ネジキ、ヤマツツジ、クロモジ、コシアブラ、ナツハゼ、オオウラジロノキ。
一重テープが伐採木。
二重テープが調査中心木。</t>
    <rPh sb="0" eb="2">
      <t>ザイユカ</t>
    </rPh>
    <rPh sb="63" eb="65">
      <t>ヒトエ</t>
    </rPh>
    <rPh sb="69" eb="71">
      <t>バッサイ</t>
    </rPh>
    <rPh sb="71" eb="72">
      <t>キ</t>
    </rPh>
    <rPh sb="74" eb="76">
      <t>フタエ</t>
    </rPh>
    <rPh sb="80" eb="82">
      <t>チョウサ</t>
    </rPh>
    <rPh sb="82" eb="84">
      <t>チュウシン</t>
    </rPh>
    <rPh sb="84" eb="85">
      <t>キ</t>
    </rPh>
    <phoneticPr fontId="4"/>
  </si>
  <si>
    <t>調査年月　令和2年12月2日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</si>
  <si>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S-12広葉樹No.17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</si>
  <si>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材床は、ウグイスカズラ、フジ、アオハダ、エゴノキ。
一重テープが伐採木。
二重テープが調査中心木。</t>
    <rPh sb="0" eb="2">
      <t>ザイユカ</t>
    </rPh>
    <rPh sb="28" eb="30">
      <t>ヒトエ</t>
    </rPh>
    <rPh sb="34" eb="36">
      <t>バッサイ</t>
    </rPh>
    <rPh sb="36" eb="37">
      <t>キ</t>
    </rPh>
    <rPh sb="39" eb="41">
      <t>フタエ</t>
    </rPh>
    <rPh sb="45" eb="47">
      <t>チョウサ</t>
    </rPh>
    <rPh sb="47" eb="49">
      <t>チュウシン</t>
    </rPh>
    <rPh sb="49" eb="50">
      <t>キ</t>
    </rPh>
    <phoneticPr fontId="4"/>
  </si>
  <si>
    <t>材床は、ヤマウルシ、アオダモ、ヤマツツジ、オオウラジオノキ、ガマズミ、ヤマツツジ。一重テープが伐採木。
二重テープが調査中心木。</t>
    <rPh sb="0" eb="2">
      <t>ザイユカ</t>
    </rPh>
    <rPh sb="41" eb="42">
      <t>イチ</t>
    </rPh>
    <rPh sb="42" eb="43">
      <t>ジュウ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</si>
  <si>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>材床は、ガマズミ、ヤマウルシ、ムラサキシキブ、アオダモ、ヤマツツジ、アオハダ。
一重テープが伐採木。
二重テープが調査中心木。</t>
    <rPh sb="0" eb="2">
      <t>ザイユカ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</si>
  <si>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材床は、ヤマツツジ、クロモジ、アカマツ、アオダモ、アオハダ、マンサク、ナツハゼ。
一重テープが伐採木。
二重テープが調査中心木。</t>
    <rPh sb="0" eb="2">
      <t>ザイユカ</t>
    </rPh>
    <rPh sb="43" eb="45">
      <t>ヒトエ</t>
    </rPh>
    <rPh sb="49" eb="51">
      <t>バッサイ</t>
    </rPh>
    <rPh sb="51" eb="52">
      <t>キ</t>
    </rPh>
    <rPh sb="54" eb="56">
      <t>フタエ</t>
    </rPh>
    <rPh sb="60" eb="62">
      <t>チョウサ</t>
    </rPh>
    <rPh sb="62" eb="64">
      <t>チュウシン</t>
    </rPh>
    <rPh sb="64" eb="65">
      <t>キ</t>
    </rPh>
    <phoneticPr fontId="4"/>
  </si>
  <si>
    <t>ハンノキ</t>
    <phoneticPr fontId="3"/>
  </si>
  <si>
    <t>S13アカマツ22</t>
    <phoneticPr fontId="3"/>
  </si>
  <si>
    <t>S13アカマツ23</t>
  </si>
  <si>
    <t>S-14アカマツNo.24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</si>
  <si>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S-14アカマツNo.25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</si>
  <si>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S-14アカマツNo.26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</si>
  <si>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S-14アカマツ</t>
    <phoneticPr fontId="4"/>
  </si>
  <si>
    <t>S14アカマツ24</t>
    <phoneticPr fontId="4"/>
  </si>
  <si>
    <t>S14アカマツ25</t>
  </si>
  <si>
    <t>S14アカマツ26</t>
  </si>
  <si>
    <t>No.24</t>
    <phoneticPr fontId="4"/>
  </si>
  <si>
    <t>No.26</t>
  </si>
  <si>
    <t>材床は、アオダモ、ハリギリ、ムラサキシキブ、ミズキ、リョウブ。
一重テープが伐採木。
二重テープが調査中心木。</t>
    <rPh sb="0" eb="2">
      <t>ザイユカ</t>
    </rPh>
    <rPh sb="34" eb="36">
      <t>ヒトエ</t>
    </rPh>
    <rPh sb="40" eb="42">
      <t>バッサイ</t>
    </rPh>
    <rPh sb="42" eb="43">
      <t>キ</t>
    </rPh>
    <rPh sb="45" eb="47">
      <t>フタエ</t>
    </rPh>
    <rPh sb="51" eb="53">
      <t>チョウサ</t>
    </rPh>
    <rPh sb="53" eb="55">
      <t>チュウシン</t>
    </rPh>
    <rPh sb="55" eb="56">
      <t>キ</t>
    </rPh>
    <phoneticPr fontId="4"/>
  </si>
  <si>
    <t>材床は、ネジキ、キブシ、リョウブ、ヤマウルシ、ガマズミ、アオハダ、アオダモ、ミズキ。
一重テープが伐採木。
二重テープが調査中心木。</t>
    <rPh sb="0" eb="2">
      <t>ザイユカ</t>
    </rPh>
    <rPh sb="45" eb="47">
      <t>ヒトエ</t>
    </rPh>
    <rPh sb="51" eb="53">
      <t>バッサイ</t>
    </rPh>
    <rPh sb="53" eb="54">
      <t>キ</t>
    </rPh>
    <rPh sb="56" eb="58">
      <t>フタエ</t>
    </rPh>
    <rPh sb="62" eb="64">
      <t>チョウサ</t>
    </rPh>
    <rPh sb="64" eb="66">
      <t>チュウシン</t>
    </rPh>
    <rPh sb="66" eb="67">
      <t>キ</t>
    </rPh>
    <phoneticPr fontId="4"/>
  </si>
  <si>
    <t>コブ</t>
    <phoneticPr fontId="3"/>
  </si>
  <si>
    <t>材床は、ネジキ、リョウブ、アオダモ、ヤマツツジ、ウリハダカエデ、ヤマウルシ。
一重テープが伐採木。
二重テープが調査中心木。</t>
    <rPh sb="0" eb="2">
      <t>ザイユカ</t>
    </rPh>
    <rPh sb="41" eb="43">
      <t>ヒトエ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</si>
  <si>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>S-15アカマツ</t>
    <phoneticPr fontId="4"/>
  </si>
  <si>
    <t>S15アカマツ27</t>
    <phoneticPr fontId="3"/>
  </si>
  <si>
    <t>S15アカマツ28</t>
  </si>
  <si>
    <t>No.27</t>
    <phoneticPr fontId="4"/>
  </si>
  <si>
    <t>No.28</t>
  </si>
  <si>
    <t>調査年月　令和3年12月3日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</si>
  <si>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材床は、ヤマウルシ、アオダモ、アオハダ、ウリカエデ、ガマズミ、ヤマツツジ、ヤマザクラ、コシアブラ、ミズキ、クロモジ。
一重テープが伐採木。
二重テープが調査中心木。</t>
    <rPh sb="0" eb="2">
      <t>ザイユカ</t>
    </rPh>
    <rPh sb="61" eb="63">
      <t>ヒトエ</t>
    </rPh>
    <rPh sb="67" eb="69">
      <t>バッサイ</t>
    </rPh>
    <rPh sb="69" eb="70">
      <t>キ</t>
    </rPh>
    <rPh sb="72" eb="74">
      <t>フタエ</t>
    </rPh>
    <rPh sb="78" eb="80">
      <t>チョウサ</t>
    </rPh>
    <rPh sb="80" eb="82">
      <t>チュウシン</t>
    </rPh>
    <rPh sb="82" eb="83">
      <t>キ</t>
    </rPh>
    <phoneticPr fontId="4"/>
  </si>
  <si>
    <t>S-15アカマツNo.28標準地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</si>
  <si>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材床は、アオダモ、アオハダ、ヤマザクラ、リョウブ、ヤマボウシ、ウグイスカグラ、ガマズミ、ネジキ。
一重テープが伐採木。
二重テープが調査中心木。</t>
    <rPh sb="0" eb="2">
      <t>ザイユカ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</si>
  <si>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S-16アカマツNo.29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</si>
  <si>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材床は、ネジキ、アオダモ、アオハダ、ホウノキ、リョウブ、ヤマウルシ。
一重テープが伐採木。
二重テープが調査中心木。</t>
    <rPh sb="0" eb="2">
      <t>ザイユカ</t>
    </rPh>
    <rPh sb="37" eb="39">
      <t>ヒトエ</t>
    </rPh>
    <rPh sb="43" eb="45">
      <t>バッサイ</t>
    </rPh>
    <rPh sb="45" eb="46">
      <t>キ</t>
    </rPh>
    <rPh sb="48" eb="50">
      <t>フタエ</t>
    </rPh>
    <rPh sb="54" eb="56">
      <t>チョウサ</t>
    </rPh>
    <rPh sb="56" eb="58">
      <t>チュウシン</t>
    </rPh>
    <rPh sb="58" eb="59">
      <t>キ</t>
    </rPh>
    <phoneticPr fontId="4"/>
  </si>
  <si>
    <t>S-17アカマツ</t>
    <phoneticPr fontId="4"/>
  </si>
  <si>
    <t>S17アカマツ30</t>
    <phoneticPr fontId="3"/>
  </si>
  <si>
    <t>S17アカマツ31</t>
  </si>
  <si>
    <t>S-17アカマツNo.30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</si>
  <si>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S-17アカマツNo.31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</si>
  <si>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材床は、ヤマウルシ、マンサク、ガマズミ、アオダモ、ヤマザクラ、アオハダ。
一重テープが伐採木。
二重テープが調査中心木。</t>
    <rPh sb="0" eb="2">
      <t>ザイユカ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</si>
  <si>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ヤマボウシ</t>
    <phoneticPr fontId="3"/>
  </si>
  <si>
    <t>材床は、マンサク、ウリカエデ、クリ、ヤマツツジ、アオダモ、ヤマボウシ、ヤマウルシ、ガマズミ。
一重テープが伐採木。
二重テープが調査中心木。</t>
    <rPh sb="0" eb="2">
      <t>ザイユカ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</si>
  <si>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S-18ヒノキNo.32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</si>
  <si>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クマシデ</t>
    <phoneticPr fontId="3"/>
  </si>
  <si>
    <t xml:space="preserve">材床は、アオハダ、ウワミズザクラ、クリ、ヤマザクラ、クマシデ。
一重テープが伐採木。
二重テープが調査中心木。
</t>
    <rPh sb="0" eb="1">
      <t>ザイ</t>
    </rPh>
    <rPh sb="1" eb="2">
      <t>ユカ</t>
    </rPh>
    <phoneticPr fontId="4"/>
  </si>
  <si>
    <t>S-19ヒノキNo.33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</si>
  <si>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 xml:space="preserve">材床は、ササ、クワ、クロモジ、ガマズミ、カエデ。
一重テープが伐採木。
二重テープが調査中心木。
</t>
    <rPh sb="0" eb="1">
      <t>ザイ</t>
    </rPh>
    <rPh sb="1" eb="2">
      <t>ユカ</t>
    </rPh>
    <phoneticPr fontId="4"/>
  </si>
  <si>
    <t xml:space="preserve">材床は、ササ、ウグイスカズラ、アオハダ。
一重テープが伐採木。
二重テープが調査中心木。
</t>
    <rPh sb="0" eb="1">
      <t>ザイ</t>
    </rPh>
    <rPh sb="1" eb="2">
      <t>ユカ</t>
    </rPh>
    <phoneticPr fontId="4"/>
  </si>
  <si>
    <t xml:space="preserve">材床は、ヤマウルシ、ヤマザクラ、ガマズミ、ウリカエデ、コシアブラ、ミズキ、ムラサキシキブ。
一重テープが伐採木。
二重テープが調査中心木。
</t>
    <rPh sb="0" eb="1">
      <t>ザイ</t>
    </rPh>
    <rPh sb="1" eb="2">
      <t>ユカ</t>
    </rPh>
    <phoneticPr fontId="4"/>
  </si>
  <si>
    <t>S-22アカマツ</t>
    <phoneticPr fontId="4"/>
  </si>
  <si>
    <t>S22アカマツ36</t>
    <phoneticPr fontId="4"/>
  </si>
  <si>
    <t>S22アカマツ37</t>
  </si>
  <si>
    <t>S22アカマツ38</t>
  </si>
  <si>
    <t>No.38</t>
  </si>
  <si>
    <t>S-22アカマツNo.36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</si>
  <si>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S-22アカマツNo.37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</si>
  <si>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S-22アカマツNo.38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</si>
  <si>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材床は、コシアブラ、ムラサキシキブ、ウリカエデ、ウツギ、ヤマウルシ、ホウノキ、ミズキ、リョウブ。
一重テープが伐採木。
二重テープが調査中心木。</t>
    <rPh sb="0" eb="2">
      <t>ザイユカ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</si>
  <si>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材床は、ススキ、ネジキ、コシアブラ、アオダモ、リョウブ、ヤマツツジ。
一重テープが伐採木。
二重テープが調査中心木。</t>
    <rPh sb="0" eb="2">
      <t>ザイユカ</t>
    </rPh>
    <rPh sb="36" eb="38">
      <t>ヒトエ</t>
    </rPh>
    <rPh sb="42" eb="44">
      <t>バッサイ</t>
    </rPh>
    <rPh sb="44" eb="45">
      <t>キ</t>
    </rPh>
    <rPh sb="47" eb="49">
      <t>フタエ</t>
    </rPh>
    <rPh sb="53" eb="55">
      <t>チョウサ</t>
    </rPh>
    <rPh sb="55" eb="57">
      <t>チュウシン</t>
    </rPh>
    <rPh sb="57" eb="58">
      <t>キ</t>
    </rPh>
    <phoneticPr fontId="4"/>
  </si>
  <si>
    <t>材床は、ネジキ、アオダモ、リョウブ、ウリカエデ、ヤマツツジ。
一重テープが伐採木。
二重テープが調査中心木。</t>
    <rPh sb="0" eb="2">
      <t>ザイユカ</t>
    </rPh>
    <rPh sb="33" eb="35">
      <t>ヒトエ</t>
    </rPh>
    <rPh sb="39" eb="41">
      <t>バッサイ</t>
    </rPh>
    <rPh sb="41" eb="42">
      <t>キ</t>
    </rPh>
    <rPh sb="44" eb="46">
      <t>フタエ</t>
    </rPh>
    <rPh sb="50" eb="52">
      <t>チョウサ</t>
    </rPh>
    <rPh sb="52" eb="54">
      <t>チュウシン</t>
    </rPh>
    <rPh sb="54" eb="55">
      <t>キ</t>
    </rPh>
    <phoneticPr fontId="4"/>
  </si>
  <si>
    <t>S-23広葉樹</t>
    <rPh sb="4" eb="7">
      <t>コウヨウジュ</t>
    </rPh>
    <phoneticPr fontId="4"/>
  </si>
  <si>
    <t>No.39</t>
    <phoneticPr fontId="4"/>
  </si>
  <si>
    <t>No.40</t>
  </si>
  <si>
    <t>S23広葉樹39</t>
    <rPh sb="3" eb="6">
      <t>コウヨウジュ</t>
    </rPh>
    <phoneticPr fontId="4"/>
  </si>
  <si>
    <t>S23広葉樹40</t>
    <rPh sb="3" eb="6">
      <t>コウヨウジュ</t>
    </rPh>
    <phoneticPr fontId="4"/>
  </si>
  <si>
    <t>材床は、コシアブラ、アオダモ、ヤマザクラ、クロモジ、ガマズミ。
一重テープが伐採木。
二重テープが調査中心木。</t>
    <rPh sb="0" eb="2">
      <t>ザイユカ</t>
    </rPh>
    <rPh sb="34" eb="36">
      <t>ヒトエ</t>
    </rPh>
    <rPh sb="40" eb="42">
      <t>バッサイ</t>
    </rPh>
    <rPh sb="42" eb="43">
      <t>キ</t>
    </rPh>
    <rPh sb="45" eb="47">
      <t>フタエ</t>
    </rPh>
    <rPh sb="51" eb="53">
      <t>チョウサ</t>
    </rPh>
    <rPh sb="53" eb="55">
      <t>チュウシン</t>
    </rPh>
    <rPh sb="55" eb="56">
      <t>キ</t>
    </rPh>
    <phoneticPr fontId="4"/>
  </si>
  <si>
    <t>S-23広葉樹No.39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</si>
  <si>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S-23広葉樹No.40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</si>
  <si>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材床は、ササ、ホウノキ、コシアブラ、ヤマウルシ、アオハダ、アオダモ、ヤマザクラ、イヌツゲ。
一重テープが伐採木。
二重テープが調査中心木。</t>
    <rPh sb="0" eb="2">
      <t>ザイユカ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</si>
  <si>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株立・二又</t>
    <rPh sb="0" eb="2">
      <t>カブダ</t>
    </rPh>
    <rPh sb="3" eb="5">
      <t>フタマタ</t>
    </rPh>
    <phoneticPr fontId="3"/>
  </si>
  <si>
    <t>株立・二又</t>
    <rPh sb="0" eb="2">
      <t>カブダ</t>
    </rPh>
    <phoneticPr fontId="3"/>
  </si>
  <si>
    <t>材床は、ヤマツツジ、ヤマザクラ、アオダモ、ミズキ、リョウブ。
一重テープが伐採木。
二重テープが調査中心木。</t>
    <rPh sb="0" eb="2">
      <t>ザイユカ</t>
    </rPh>
    <rPh sb="33" eb="35">
      <t>ヒトエ</t>
    </rPh>
    <rPh sb="39" eb="41">
      <t>バッサイ</t>
    </rPh>
    <rPh sb="41" eb="42">
      <t>キ</t>
    </rPh>
    <rPh sb="44" eb="46">
      <t>フタエ</t>
    </rPh>
    <rPh sb="50" eb="52">
      <t>チョウサ</t>
    </rPh>
    <rPh sb="52" eb="54">
      <t>チュウシン</t>
    </rPh>
    <rPh sb="54" eb="55">
      <t>キ</t>
    </rPh>
    <phoneticPr fontId="4"/>
  </si>
  <si>
    <t>S-15アカマツNo.27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</si>
  <si>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S-21アカマツNo.35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</si>
  <si>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S-24スギNo.41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</si>
  <si>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調査年月　令和3年12月7日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</si>
  <si>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S-26ヒノキNo.43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</si>
  <si>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S-27スギNo.44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</si>
  <si>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S-28スギNo.45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</si>
  <si>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S-29アカマツNo.46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</si>
  <si>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S-30スギNo.47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</si>
  <si>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S-30スギNo.49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</si>
  <si>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No.47</t>
    <phoneticPr fontId="4"/>
  </si>
  <si>
    <t>No.48</t>
  </si>
  <si>
    <t>No.49</t>
  </si>
  <si>
    <t>S-30スギ</t>
    <phoneticPr fontId="4"/>
  </si>
  <si>
    <t>S30スギ47</t>
    <phoneticPr fontId="4"/>
  </si>
  <si>
    <t>S30スギ48</t>
  </si>
  <si>
    <t>S30スギ49</t>
  </si>
  <si>
    <t>S-31アカマツNo.50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</si>
  <si>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S-32アカマツNo.51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</si>
  <si>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S-33スギNo.52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</si>
  <si>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S-33スギNo.53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</si>
  <si>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S-３３スギ</t>
    <phoneticPr fontId="4"/>
  </si>
  <si>
    <t>S33スギ52</t>
    <phoneticPr fontId="4"/>
  </si>
  <si>
    <t>S33スギ53</t>
  </si>
  <si>
    <t>S-34広葉樹No.54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</si>
  <si>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S-35アカマツNo.55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</si>
  <si>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S-35アカマツNo.56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</si>
  <si>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S-36スギNo.57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</si>
  <si>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S-37ヒノキNo.58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</si>
  <si>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下層植生は、ムラサキシキブ、アオハダ、マンサク、クロモジ。
一重テープが伐採木。
二重テープが調査中心木。</t>
    <rPh sb="0" eb="4">
      <t>カソウショクセイ</t>
    </rPh>
    <rPh sb="32" eb="34">
      <t>ヒトエ</t>
    </rPh>
    <rPh sb="38" eb="40">
      <t>バッサイ</t>
    </rPh>
    <rPh sb="40" eb="41">
      <t>キ</t>
    </rPh>
    <rPh sb="43" eb="45">
      <t>フタエ</t>
    </rPh>
    <rPh sb="49" eb="51">
      <t>チョウサ</t>
    </rPh>
    <rPh sb="51" eb="53">
      <t>チュウシン</t>
    </rPh>
    <rPh sb="53" eb="54">
      <t>キ</t>
    </rPh>
    <phoneticPr fontId="4"/>
  </si>
  <si>
    <t>イタヤカエデ</t>
    <phoneticPr fontId="3"/>
  </si>
  <si>
    <t>ウラジオノキ</t>
    <phoneticPr fontId="3"/>
  </si>
  <si>
    <t xml:space="preserve">材床は、ガマズミ、カエデ、ウリハダカエデ、アオハダ、クワ、ホウノキ、クロモジ、ヤマザクラ。
一重テープが伐採木。
二重テープが調査中心木。
</t>
    <rPh sb="0" eb="1">
      <t>ザイ</t>
    </rPh>
    <rPh sb="1" eb="2">
      <t>ユカ</t>
    </rPh>
    <phoneticPr fontId="4"/>
  </si>
  <si>
    <t>下層植生は、シダ、ウリカエデ、ヤマウルシ、アオハダ、アオダモ、クロモジ、コシアブラ、ウグイスカグラ。
一重テープが伐採木。
二重テープが調査中心木。</t>
    <rPh sb="0" eb="4">
      <t>カソウショクセイ</t>
    </rPh>
    <rPh sb="52" eb="54">
      <t>ヒトエ</t>
    </rPh>
    <rPh sb="58" eb="60">
      <t>バッサイ</t>
    </rPh>
    <rPh sb="60" eb="61">
      <t>キ</t>
    </rPh>
    <rPh sb="63" eb="65">
      <t>フタエ</t>
    </rPh>
    <rPh sb="69" eb="71">
      <t>チョウサ</t>
    </rPh>
    <rPh sb="71" eb="73">
      <t>チュウシン</t>
    </rPh>
    <rPh sb="73" eb="74">
      <t>キ</t>
    </rPh>
    <phoneticPr fontId="4"/>
  </si>
  <si>
    <t>材床は、ホウノキ、コシアブラ、マンサク、ヤマウルシ、ヤマツツジ、ネジキ、ウリカエデ、ガマズミ、アオハダ、リョウブ、ヤマザクラ、クロモジ。
一重テープが伐採木。
二重テープが調査中心木。</t>
    <rPh sb="0" eb="2">
      <t>ザイユカ</t>
    </rPh>
    <rPh sb="71" eb="73">
      <t>ヒトエ</t>
    </rPh>
    <rPh sb="77" eb="79">
      <t>バッサイ</t>
    </rPh>
    <rPh sb="79" eb="80">
      <t>キ</t>
    </rPh>
    <rPh sb="82" eb="84">
      <t>フタエ</t>
    </rPh>
    <rPh sb="88" eb="90">
      <t>チョウサ</t>
    </rPh>
    <rPh sb="90" eb="92">
      <t>チュウシン</t>
    </rPh>
    <rPh sb="92" eb="93">
      <t>キ</t>
    </rPh>
    <phoneticPr fontId="4"/>
  </si>
  <si>
    <t>材床は、ササ、シダ、ハリギリ、ガマズミ、ヤマウルシ、ウリカエデ、クロモジ、ムラサキシキブ、アオダモ、ヤマサンショウ、アオハダ、ニシキギ。
一重テープが伐採木。
二重テープが調査中心木。</t>
    <rPh sb="0" eb="2">
      <t>ザイユカ</t>
    </rPh>
    <rPh sb="70" eb="72">
      <t>ヒトエ</t>
    </rPh>
    <rPh sb="76" eb="78">
      <t>バッサイ</t>
    </rPh>
    <rPh sb="78" eb="79">
      <t>キ</t>
    </rPh>
    <rPh sb="81" eb="83">
      <t>フタエ</t>
    </rPh>
    <rPh sb="87" eb="89">
      <t>チョウサ</t>
    </rPh>
    <rPh sb="89" eb="91">
      <t>チュウシン</t>
    </rPh>
    <rPh sb="91" eb="92">
      <t>キ</t>
    </rPh>
    <phoneticPr fontId="4"/>
  </si>
  <si>
    <t>S-30スギNo.48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</si>
  <si>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材床は、シダ、ササ、ヤマウルシ、ハナイカダ、ウリカエデ、フジ、キブシ、ガマズミ、ムラサキシキブ。
一重テープが伐採木。
二重テープが調査中心木。</t>
    <rPh sb="0" eb="2">
      <t>ザイユカ</t>
    </rPh>
    <rPh sb="50" eb="52">
      <t>ヒトエ</t>
    </rPh>
    <rPh sb="56" eb="58">
      <t>バッサイ</t>
    </rPh>
    <rPh sb="58" eb="59">
      <t>キ</t>
    </rPh>
    <rPh sb="61" eb="63">
      <t>フタエ</t>
    </rPh>
    <rPh sb="67" eb="69">
      <t>チョウサ</t>
    </rPh>
    <rPh sb="69" eb="71">
      <t>チュウシン</t>
    </rPh>
    <rPh sb="71" eb="72">
      <t>キ</t>
    </rPh>
    <phoneticPr fontId="4"/>
  </si>
  <si>
    <t>材床は、ヤマツツジ、ガマズミ、ヤマザクラ、ウリハダカエデ、アオハダ、アオダモ、ヤマウルシ、リョウブ、モミノキ。
一重テープが伐採木。
二重テープが調査中心木。</t>
    <rPh sb="0" eb="2">
      <t>ザイユカ</t>
    </rPh>
    <rPh sb="58" eb="60">
      <t>ヒトエ</t>
    </rPh>
    <rPh sb="64" eb="66">
      <t>バッサイ</t>
    </rPh>
    <rPh sb="66" eb="67">
      <t>キ</t>
    </rPh>
    <rPh sb="69" eb="71">
      <t>フタエ</t>
    </rPh>
    <rPh sb="75" eb="77">
      <t>チョウサ</t>
    </rPh>
    <rPh sb="77" eb="79">
      <t>チュウシン</t>
    </rPh>
    <rPh sb="79" eb="80">
      <t>キ</t>
    </rPh>
    <phoneticPr fontId="4"/>
  </si>
  <si>
    <t>材床は、アオダモ、クロモジ、キブシ、クリ、ヤマザクラ、エゴノキ、ウワミズザクラ、ミズキ、ケヤキ、マンサク、ヤマウルシ。
一重テープが伐採木。
二重テープが調査中心木。</t>
    <rPh sb="0" eb="2">
      <t>ザイユカ</t>
    </rPh>
    <rPh sb="62" eb="64">
      <t>ヒトエ</t>
    </rPh>
    <rPh sb="68" eb="70">
      <t>バッサイ</t>
    </rPh>
    <rPh sb="70" eb="71">
      <t>キ</t>
    </rPh>
    <rPh sb="73" eb="75">
      <t>フタエ</t>
    </rPh>
    <rPh sb="79" eb="81">
      <t>チョウサ</t>
    </rPh>
    <rPh sb="81" eb="83">
      <t>チュウシン</t>
    </rPh>
    <rPh sb="83" eb="84">
      <t>キ</t>
    </rPh>
    <phoneticPr fontId="4"/>
  </si>
  <si>
    <t>材床は、シダ、フジ、アオハダ、キブシ、ミズキ、ケヤキ、ハナイカダ、カエデ。
一重テープが伐採木。
二重テープが調査中心木。</t>
    <rPh sb="0" eb="2">
      <t>ザイユカ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</si>
  <si>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材床は、シダ、ササ、ガマズミ、キブシ、ムラサキシキブ、ヤマウルシ、アオダモ、ウリカエデ、ヤマツツジ、フジ。
一重テープが伐採木。
二重テープが調査中心木。</t>
    <rPh sb="0" eb="2">
      <t>ザイユカ</t>
    </rPh>
    <rPh sb="55" eb="57">
      <t>ヒトエ</t>
    </rPh>
    <rPh sb="61" eb="63">
      <t>バッサイ</t>
    </rPh>
    <rPh sb="63" eb="64">
      <t>キ</t>
    </rPh>
    <rPh sb="66" eb="68">
      <t>フタエ</t>
    </rPh>
    <rPh sb="72" eb="74">
      <t>チョウサ</t>
    </rPh>
    <rPh sb="74" eb="76">
      <t>チュウシン</t>
    </rPh>
    <rPh sb="76" eb="77">
      <t>キ</t>
    </rPh>
    <phoneticPr fontId="4"/>
  </si>
  <si>
    <t>材床は、ヤマツツジ、クロモジ、アオダモ、ヤマウルシ、ガマズミ、ウグイスカグラ。
一重テープが伐採木。
二重テープが調査中心木。</t>
    <rPh sb="0" eb="2">
      <t>ザイユカ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</si>
  <si>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材床は、ヤマツツジ、ガマズミ、コシアブラ、アオハダ、ヤマザクラ、ウリハダカエデ、クロモジ。
一重テープが伐採木。
二重テープが調査中心木。</t>
    <rPh sb="0" eb="2">
      <t>ザイユカ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</si>
  <si>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 xml:space="preserve">材床は、ササ、イヌツゲ、シュンラン。
一重テープが伐採木。
二重テープが調査中心木。
</t>
    <rPh sb="0" eb="1">
      <t>ザイ</t>
    </rPh>
    <rPh sb="1" eb="2">
      <t>ユカ</t>
    </rPh>
    <phoneticPr fontId="4"/>
  </si>
  <si>
    <t xml:space="preserve">材床は、ササ、ヤマウルシ、フジ、イヌツゲ、コシアブラ、クロモジ。
一重テープが伐採木。
二重テープが調査中心木。
</t>
    <rPh sb="0" eb="1">
      <t>ザイ</t>
    </rPh>
    <rPh sb="1" eb="2">
      <t>ユカ</t>
    </rPh>
    <phoneticPr fontId="4"/>
  </si>
  <si>
    <t>材床は、リョウブ、アオハダ、アオダモ、コシアブラ、ヤマウルシ、ガマズミ、クロモジ、ウリハダカエデ、イヌツゲ。
一重テープが伐採木。
二重テープが調査中心木。</t>
    <rPh sb="0" eb="2">
      <t>ザイユカ</t>
    </rPh>
    <rPh sb="57" eb="59">
      <t>ヒトエ</t>
    </rPh>
    <rPh sb="63" eb="65">
      <t>バッサイ</t>
    </rPh>
    <rPh sb="65" eb="66">
      <t>キ</t>
    </rPh>
    <rPh sb="68" eb="70">
      <t>フタエ</t>
    </rPh>
    <rPh sb="74" eb="76">
      <t>チョウサ</t>
    </rPh>
    <rPh sb="76" eb="78">
      <t>チュウシン</t>
    </rPh>
    <rPh sb="78" eb="79">
      <t>キ</t>
    </rPh>
    <phoneticPr fontId="4"/>
  </si>
  <si>
    <t>下層植生は、シダ、ササ、ヤマザンショウ、イヌツゲ、イヌガヤ、フジ、クワ、クロモジ、ヤマウルシ。
一重テープが伐採木。
二重テープが調査中心木。</t>
    <rPh sb="0" eb="4">
      <t>カソウショクセイ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</si>
  <si>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材床は、ハリギリ、キブシ、アオダモ、アオハダ、ササ、フジ、モミノキ、ニシキギ、クリ、クロモジ、コナラ。
一重テープが伐採木。
二重テープが調査中心木。</t>
    <rPh sb="0" eb="2">
      <t>ザイユカ</t>
    </rPh>
    <rPh sb="53" eb="55">
      <t>ヒトエ</t>
    </rPh>
    <rPh sb="59" eb="61">
      <t>バッサイ</t>
    </rPh>
    <rPh sb="61" eb="62">
      <t>キ</t>
    </rPh>
    <rPh sb="64" eb="66">
      <t>フタエ</t>
    </rPh>
    <rPh sb="70" eb="72">
      <t>チョウサ</t>
    </rPh>
    <rPh sb="72" eb="74">
      <t>チュウシン</t>
    </rPh>
    <rPh sb="74" eb="75">
      <t>キ</t>
    </rPh>
    <phoneticPr fontId="4"/>
  </si>
  <si>
    <t>No.52</t>
    <phoneticPr fontId="4"/>
  </si>
  <si>
    <t>材床は、ガマズミ、ネジキ、アオダモ、マンサク、リョウブ、ウリハダカエデ、アオハダ、ウラジロノキ、ヤマウルシ、ヤマザクラ。
一重テープが伐採木。
二重テープが調査中心木。</t>
    <rPh sb="0" eb="2">
      <t>ザイユカ</t>
    </rPh>
    <rPh sb="63" eb="65">
      <t>ヒトエ</t>
    </rPh>
    <rPh sb="69" eb="71">
      <t>バッサイ</t>
    </rPh>
    <rPh sb="71" eb="72">
      <t>キ</t>
    </rPh>
    <rPh sb="74" eb="76">
      <t>フタエ</t>
    </rPh>
    <rPh sb="80" eb="82">
      <t>チョウサ</t>
    </rPh>
    <rPh sb="82" eb="84">
      <t>チュウシン</t>
    </rPh>
    <rPh sb="84" eb="85">
      <t>キ</t>
    </rPh>
    <phoneticPr fontId="4"/>
  </si>
  <si>
    <t>S35アカマツ55</t>
    <phoneticPr fontId="4"/>
  </si>
  <si>
    <t>No.55</t>
    <phoneticPr fontId="4"/>
  </si>
  <si>
    <t>S35アカマツ56</t>
  </si>
  <si>
    <t>No.56</t>
  </si>
  <si>
    <t>調査年月　令和3年12月7日</t>
    <rPh sb="0" eb="2">
      <t>チョウサ</t>
    </rPh>
    <rPh sb="2" eb="4">
      <t>ネンゲツ</t>
    </rPh>
    <rPh sb="5" eb="6">
      <t>レイ</t>
    </rPh>
    <rPh sb="6" eb="7">
      <t>ワ</t>
    </rPh>
    <rPh sb="8" eb="9">
      <t>ネン</t>
    </rPh>
    <phoneticPr fontId="4"/>
  </si>
  <si>
    <t>S-1アカマツNo.1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</si>
  <si>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S-2広葉樹No.4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</si>
  <si>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傾斜</t>
    <rPh sb="0" eb="2">
      <t>ケイシャ</t>
    </rPh>
    <phoneticPr fontId="3"/>
  </si>
  <si>
    <t>ササ、ハリギリ、ヤマザクラ、カエデ類、アオダモ、ガマズミ、ツゲ、マンサク。</t>
  </si>
  <si>
    <t>ヤマツツジ、アオハダ、ミズキ、ガマズミ、ウグイスカグラ、アオダモ、クリ。</t>
  </si>
  <si>
    <t>ハリギリ、ウグイスカグラ、ヤマザクラ、フジ、ヤマブドウ、アオダモ、アオハダ、クリ。</t>
  </si>
  <si>
    <t>ササ、カエデ類、ハリギリ、ウグイスカグラ、ヤマザクラ、フジ、ヤマブドウ、アオダモ、アオハダ、クリ、マンサク、ガマズミ、イヌツゲ、ミズキ。</t>
    <rPh sb="6" eb="7">
      <t>ルイ</t>
    </rPh>
    <phoneticPr fontId="3"/>
  </si>
  <si>
    <t>曲り</t>
    <rPh sb="0" eb="1">
      <t>マガリ</t>
    </rPh>
    <phoneticPr fontId="3"/>
  </si>
  <si>
    <t>ムラサキシキブ、ヤマザクラ、ヤマサンショウ、クロモジ、アオダモ、ホウノキ。</t>
  </si>
  <si>
    <t>エゴノキ、ミズキ、キブシ、ムラサキシキブ、クロモジ、ヤマザクラ。</t>
  </si>
  <si>
    <t>ムラサキシキブ、ヤマザクラ、ヤマサンショウ、クロモジ、アオダモ、ホウノキ、ミズキ、ヤマサンショウ、アオダモ、ヤマザクラ。</t>
    <phoneticPr fontId="3"/>
  </si>
  <si>
    <t>株立、下層</t>
    <rPh sb="0" eb="2">
      <t>カブダ</t>
    </rPh>
    <rPh sb="3" eb="5">
      <t>カソウ</t>
    </rPh>
    <phoneticPr fontId="3"/>
  </si>
  <si>
    <t>シダ、フジ、タラノキ、アオダモ、ムラサキシキブ、ヤマザクラ、ヤマサンショウ、ウリカエデ。</t>
  </si>
  <si>
    <t>シダ、ヤマグワ、コシアブラ、ヤマサンショウ、エゴノキ、タラノキ、ヤマウルシ。</t>
  </si>
  <si>
    <t>シダ、フジ、タラノキ、アオダモ、ムラサキシキブ、ヤマザクラ、ヤマサンショウ、ウリカエデ、ヤマグワ、ヤマウルシ、エゴノキ。</t>
    <phoneticPr fontId="3"/>
  </si>
  <si>
    <t>ガマズミ、ヤマウルシ、アオダモ、アオハダ、ネジキ、ヤマツツジ、クロモジ、コシアブラ、ナツハゼ、オオウラジロノキ。</t>
  </si>
  <si>
    <t>ウグイスカズラ、フジ、アオハダ、エゴノキ。</t>
  </si>
  <si>
    <t>ヤマウルシ、アオダモ、ヤマツツジ、オオウラジオノキ、ガマズミ、ヤマツツジ。</t>
  </si>
  <si>
    <t>ガマズミ、ヤマウルシ、ムラサキシキブ、アオダモ、ヤマツツジ、アオハダ。</t>
  </si>
  <si>
    <t>ヤマツツジ、クロモジ、アカマツ、アオダモ、アオハダ、マンサク、ナツハゼ。</t>
    <phoneticPr fontId="3"/>
  </si>
  <si>
    <t>ヤマツツジ、ヤマザクラ、アオダモ、ミズキ、リョウブ。</t>
  </si>
  <si>
    <t>フジ、ミズキ、リョウブ、マンサク、ムラサキシキブ、ガマズミ、ヤマウルシ、アオダモ、ネジキ、ヤマツツジ、クロモジ、コシアブラ、ナツハゼ、オオウラジロノキ。</t>
    <phoneticPr fontId="3"/>
  </si>
  <si>
    <t>ネジキ、リョウブ、アオダモ、アオハダ、ヤマツツジ、コシアブラ、ガマズミ。</t>
  </si>
  <si>
    <t>ヤマウルシ、エゴノキ、ウリカエデ、ムラサキシキブ、クロモジ。</t>
  </si>
  <si>
    <t>ネジキ、ウリカエデ、ムラサキシキブ、クロモジ、リョウブ、アオダモ、アオハダ、ヤマツツジ、コシアブラ、ガマズミ。</t>
    <phoneticPr fontId="3"/>
  </si>
  <si>
    <t>アオダモ、ハリギリ、ムラサキシキブ、ミズキ、リョウブ。</t>
  </si>
  <si>
    <t>ネジキ、キブシ、リョウブ、ヤマウルシ、ガマズミ、アオハダ、アオダモ、ミズキ。</t>
  </si>
  <si>
    <t>ネジキ、リョウブ、アオダモ、ヤマツツジ、ウリハダカエデ、ヤマウルシ。</t>
  </si>
  <si>
    <t>ネジキ、ハリギリ、ムラサキシキブ、ヤマツツジ、ウリハダカエデ、キブシ、リョウブ、ヤマウルシ、ガマズミ、アオハダ、アオダモ、ミズキ。</t>
    <phoneticPr fontId="3"/>
  </si>
  <si>
    <t>二又、下層</t>
    <rPh sb="0" eb="2">
      <t>フタマタ</t>
    </rPh>
    <rPh sb="3" eb="5">
      <t>カソウ</t>
    </rPh>
    <phoneticPr fontId="3"/>
  </si>
  <si>
    <t>ヤマウルシ、マンサク、ガマズミ、アオダモ、ヤマザクラ、アオハダ。</t>
  </si>
  <si>
    <t>マンサク、ウリカエデ、クリ、ヤマツツジ、アオダモ、ヤマボウシ、ヤマウルシ、ガマズミ。</t>
  </si>
  <si>
    <t>マンサク、ヤマザクラ、アオハダ、ウリカエデ、クリ、ヤマツツジ、アオダモ、ヤマボウシ、ヤマウルシ、ガマズミ。</t>
    <phoneticPr fontId="3"/>
  </si>
  <si>
    <t>株立、下層</t>
    <rPh sb="0" eb="1">
      <t>カブ</t>
    </rPh>
    <rPh sb="1" eb="2">
      <t>タチ</t>
    </rPh>
    <rPh sb="3" eb="5">
      <t>カソウ</t>
    </rPh>
    <phoneticPr fontId="3"/>
  </si>
  <si>
    <t>曲り、下層</t>
    <rPh sb="0" eb="1">
      <t>マガ</t>
    </rPh>
    <rPh sb="3" eb="5">
      <t>カソウ</t>
    </rPh>
    <phoneticPr fontId="3"/>
  </si>
  <si>
    <t>な</t>
    <phoneticPr fontId="3"/>
  </si>
  <si>
    <t>コシアブラ、ムラサキシキブ、ウリカエデ、ウツギ、ヤマウルシ、ホウノキ、ミズキ、リョウブ。</t>
  </si>
  <si>
    <t>ススキ、ネジキ、コシアブラ、アオダモ、リョウブ、ヤマツツジ。</t>
  </si>
  <si>
    <t>ネジキ、アオダモ、リョウブ、ウリカエデ、ヤマツツジ。</t>
  </si>
  <si>
    <t>コシアブラ、ネジキ、ヤマツツジ、アオダモ、ムラサキシキブ、ウリカエデ、ウツギ、ヤマウルシ、ホウノキ、ミズキ、リョウブ。</t>
    <phoneticPr fontId="3"/>
  </si>
  <si>
    <t>コシアブラ、アオダモ、ヤマザクラ、クロモジ、ガマズミ。</t>
  </si>
  <si>
    <t>ササ、ホウノキ、コシアブラ、ヤマウルシ、アオハダ、アオダモ、ヤマザクラ、イヌツゲ。</t>
  </si>
  <si>
    <t>ササ、クロモジ、ガマズミ、ホウノキ、コシアブラ、ヤマウルシ、アオハダ、アオダモ、ヤマザクラ、イヌツゲ。</t>
    <phoneticPr fontId="3"/>
  </si>
  <si>
    <t>S-25アカマツNo.42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</si>
  <si>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ササ、シダ、ハリギリ、ガマズミ、ヤマウルシ、ウリカエデ、クロモジ、ムラサキシキブ、アオダモ、ヤマサンショウ、アオハダ、ニシキギ。</t>
  </si>
  <si>
    <t>ハリギリ、キブシ、アオダモ、アオハダ、ササ、フジ、モミノキ、ニシキギ、クリ、クロモジ、コナラ。</t>
  </si>
  <si>
    <t>シダ、ササ、ヤマウルシ、ハナイカダ、ウリカエデ、フジ、キブシ、ガマズミ、ムラサキシキブ。</t>
  </si>
  <si>
    <t>ササ、シダ、キブシ、フジ、ハナイカダ、ハリギリ、ガマズミ、ヤマウルシ、ウリカエデ、クロモジ、ムラサキシキブ、アオダモ、ヤマサンショウ、アオハダ、ニシキギ。</t>
    <phoneticPr fontId="3"/>
  </si>
  <si>
    <t>シダ、フジ、アオハダ、キブシ、ミズキ、ケヤキ、ハナイカダ、カエデ。</t>
  </si>
  <si>
    <t>シダ、ササ、ガマズミ、キブシ、ムラサキシキブ、ヤマウルシ、アオダモ、ウリカエデ、ヤマツツジ、フジ。</t>
  </si>
  <si>
    <t>シダ、ササ、ハナイカダ、ミズキ、ケヤキ、ガマズミ、キブシ、ムラサキシキブ、ヤマウルシ、アオダモ、ウリカエデ、ヤマツツジ、フジ。</t>
    <phoneticPr fontId="3"/>
  </si>
  <si>
    <t>ガマズミ、ネジキ、アオダモ、マンサク、リョウブ、ウリハダカエデ、アオハダ、ウラジロノキ、ヤマウルシ、ヤマザクラ。</t>
  </si>
  <si>
    <t>ヤマツツジ、ガマズミ、コシアブラ、アオハダ、ヤマザクラ、ウリハダカエデ、クロモジ。</t>
  </si>
  <si>
    <t>ガマズミ、ヤマツツジ、コシアブラ、クロモジ、ネジキ、アオダモ、マンサク、リョウブ、ウリハダカエデ、アオハダ、ウラジロノキ、ヤマウルシ、ヤマザクラ。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</si>
</sst>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"/>
    <numFmt numFmtId="177" formatCode="0.000;;"/>
    <numFmt numFmtId="178" formatCode="#,##0.0;[Red]\-#,##0.0"/>
    <numFmt numFmtId="179" formatCode="0.0;;"/>
    <numFmt numFmtId="180" formatCode="0.0"/>
    <numFmt numFmtId="181" formatCode="#,##0_);[Red]\(#,##0\)"/>
    <numFmt numFmtId="182" formatCode="#,##0_ "/>
    <numFmt numFmtId="183" formatCode="#,##0.0_ "/>
    <numFmt numFmtId="184" formatCode="0.0_);[Red]\(0.0\)"/>
    <numFmt numFmtId="185" formatCode="0.0_ "/>
    <numFmt numFmtId="186" formatCode="[&lt;=999]000;[&lt;=9999]000\-00;000\-0000"/>
  </numFmts>
  <fonts count="12" x14ac:knownFonts="1">
    <font>
      <sz val="11"/>
      <color theme="1"/>
      <name val="ＭＳ Ｐゴシック"/>
      <family val="2"/>
      <scheme val="minor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0.5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">
    <xf numFmtId="0" fontId="0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148">
    <xf numFmtId="0" fontId="0" fillId="0" borderId="0" xfId="0"/>
    <xf numFmtId="0" fontId="2" fillId="0" borderId="0" xfId="1" applyFont="1" applyAlignment="1">
      <alignment vertical="center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176" fontId="6" fillId="2" borderId="5" xfId="1" applyNumberFormat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shrinkToFit="1"/>
    </xf>
    <xf numFmtId="0" fontId="1" fillId="0" borderId="5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/>
    </xf>
    <xf numFmtId="0" fontId="1" fillId="0" borderId="0" xfId="1"/>
    <xf numFmtId="0" fontId="6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center" vertical="center"/>
    </xf>
    <xf numFmtId="38" fontId="6" fillId="2" borderId="5" xfId="2" applyFont="1" applyFill="1" applyBorder="1" applyAlignment="1">
      <alignment horizontal="center" vertical="center"/>
    </xf>
    <xf numFmtId="177" fontId="6" fillId="2" borderId="5" xfId="1" applyNumberFormat="1" applyFont="1" applyFill="1" applyBorder="1" applyAlignment="1">
      <alignment horizontal="center" vertical="center"/>
    </xf>
    <xf numFmtId="178" fontId="6" fillId="2" borderId="5" xfId="2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179" fontId="6" fillId="2" borderId="5" xfId="2" applyNumberFormat="1" applyFont="1" applyFill="1" applyBorder="1" applyAlignment="1">
      <alignment horizontal="center" vertical="center"/>
    </xf>
    <xf numFmtId="180" fontId="6" fillId="2" borderId="5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1" fillId="3" borderId="5" xfId="1" applyFill="1" applyBorder="1" applyAlignment="1">
      <alignment horizontal="center" vertical="center" shrinkToFit="1"/>
    </xf>
    <xf numFmtId="0" fontId="6" fillId="3" borderId="11" xfId="1" applyFont="1" applyFill="1" applyBorder="1" applyAlignment="1">
      <alignment horizontal="center" vertical="center" shrinkToFit="1"/>
    </xf>
    <xf numFmtId="0" fontId="11" fillId="0" borderId="0" xfId="1" applyFont="1" applyFill="1" applyBorder="1" applyAlignment="1">
      <alignment vertical="center"/>
    </xf>
    <xf numFmtId="0" fontId="1" fillId="0" borderId="0" xfId="1" applyAlignment="1">
      <alignment shrinkToFit="1"/>
    </xf>
    <xf numFmtId="0" fontId="6" fillId="0" borderId="11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center" shrinkToFit="1"/>
    </xf>
    <xf numFmtId="181" fontId="6" fillId="2" borderId="5" xfId="1" applyNumberFormat="1" applyFont="1" applyFill="1" applyBorder="1" applyAlignment="1">
      <alignment horizontal="center" vertical="center"/>
    </xf>
    <xf numFmtId="182" fontId="6" fillId="2" borderId="5" xfId="1" applyNumberFormat="1" applyFont="1" applyFill="1" applyBorder="1" applyAlignment="1">
      <alignment horizontal="center" vertical="center"/>
    </xf>
    <xf numFmtId="176" fontId="6" fillId="0" borderId="5" xfId="1" applyNumberFormat="1" applyFont="1" applyFill="1" applyBorder="1" applyAlignment="1">
      <alignment horizontal="center" vertical="center"/>
    </xf>
    <xf numFmtId="183" fontId="6" fillId="2" borderId="5" xfId="1" applyNumberFormat="1" applyFont="1" applyFill="1" applyBorder="1" applyAlignment="1">
      <alignment horizontal="center" vertical="center"/>
    </xf>
    <xf numFmtId="177" fontId="6" fillId="0" borderId="5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shrinkToFit="1"/>
    </xf>
    <xf numFmtId="184" fontId="6" fillId="2" borderId="5" xfId="1" applyNumberFormat="1" applyFont="1" applyFill="1" applyBorder="1" applyAlignment="1">
      <alignment horizontal="center" vertical="center"/>
    </xf>
    <xf numFmtId="185" fontId="6" fillId="2" borderId="5" xfId="1" applyNumberFormat="1" applyFont="1" applyFill="1" applyBorder="1" applyAlignment="1">
      <alignment horizontal="center" vertical="center"/>
    </xf>
    <xf numFmtId="185" fontId="6" fillId="0" borderId="0" xfId="1" applyNumberFormat="1" applyFont="1" applyFill="1" applyBorder="1" applyAlignment="1">
      <alignment horizontal="center" vertical="center"/>
    </xf>
    <xf numFmtId="0" fontId="1" fillId="0" borderId="0" xfId="1" applyFill="1"/>
    <xf numFmtId="0" fontId="6" fillId="0" borderId="0" xfId="1" applyFont="1" applyFill="1" applyAlignment="1">
      <alignment vertical="center"/>
    </xf>
    <xf numFmtId="0" fontId="1" fillId="0" borderId="0" xfId="1" applyBorder="1"/>
    <xf numFmtId="0" fontId="5" fillId="0" borderId="0" xfId="1" applyFont="1" applyAlignment="1">
      <alignment vertical="center"/>
    </xf>
    <xf numFmtId="0" fontId="1" fillId="0" borderId="5" xfId="1" applyBorder="1" applyAlignment="1">
      <alignment horizontal="center" vertical="center"/>
    </xf>
    <xf numFmtId="0" fontId="1" fillId="0" borderId="0" xfId="1" applyFill="1" applyBorder="1" applyAlignment="1">
      <alignment horizontal="left" vertical="center"/>
    </xf>
    <xf numFmtId="0" fontId="6" fillId="0" borderId="5" xfId="1" applyFont="1" applyFill="1" applyBorder="1" applyAlignment="1">
      <alignment horizontal="left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186" fontId="1" fillId="3" borderId="5" xfId="1" applyNumberFormat="1" applyFill="1" applyBorder="1" applyAlignment="1">
      <alignment horizontal="center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top" wrapText="1"/>
    </xf>
    <xf numFmtId="0" fontId="9" fillId="0" borderId="5" xfId="1" applyFont="1" applyFill="1" applyBorder="1" applyAlignment="1">
      <alignment horizontal="right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6" fillId="0" borderId="11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shrinkToFit="1"/>
    </xf>
    <xf numFmtId="0" fontId="6" fillId="0" borderId="1" xfId="1" applyFont="1" applyFill="1" applyBorder="1" applyAlignment="1">
      <alignment horizontal="center" vertical="center" shrinkToFit="1"/>
    </xf>
    <xf numFmtId="0" fontId="6" fillId="4" borderId="2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6" fillId="4" borderId="4" xfId="1" applyFont="1" applyFill="1" applyBorder="1" applyAlignment="1">
      <alignment horizontal="center" vertical="center" shrinkToFit="1"/>
    </xf>
    <xf numFmtId="0" fontId="6" fillId="6" borderId="2" xfId="1" applyFont="1" applyFill="1" applyBorder="1" applyAlignment="1">
      <alignment horizontal="center" vertical="center" shrinkToFit="1"/>
    </xf>
    <xf numFmtId="0" fontId="6" fillId="6" borderId="3" xfId="1" applyFont="1" applyFill="1" applyBorder="1" applyAlignment="1">
      <alignment horizontal="center" vertical="center" shrinkToFit="1"/>
    </xf>
    <xf numFmtId="0" fontId="6" fillId="6" borderId="4" xfId="1" applyFont="1" applyFill="1" applyBorder="1" applyAlignment="1">
      <alignment horizontal="center" vertical="center" shrinkToFit="1"/>
    </xf>
    <xf numFmtId="0" fontId="1" fillId="0" borderId="0" xfId="1" applyAlignment="1">
      <alignment horizontal="right" vertical="center"/>
    </xf>
    <xf numFmtId="0" fontId="1" fillId="0" borderId="12" xfId="1" applyBorder="1" applyAlignment="1">
      <alignment horizontal="right" vertical="center"/>
    </xf>
    <xf numFmtId="0" fontId="1" fillId="3" borderId="2" xfId="1" applyFill="1" applyBorder="1" applyAlignment="1">
      <alignment horizontal="left" vertical="center"/>
    </xf>
    <xf numFmtId="0" fontId="1" fillId="3" borderId="3" xfId="1" applyFill="1" applyBorder="1" applyAlignment="1">
      <alignment horizontal="left" vertical="center"/>
    </xf>
    <xf numFmtId="0" fontId="1" fillId="3" borderId="4" xfId="1" applyFill="1" applyBorder="1" applyAlignment="1">
      <alignment horizontal="left" vertical="center"/>
    </xf>
    <xf numFmtId="0" fontId="2" fillId="4" borderId="0" xfId="1" applyFont="1" applyFill="1" applyBorder="1" applyAlignment="1">
      <alignment horizontal="left" shrinkToFit="1"/>
    </xf>
    <xf numFmtId="0" fontId="6" fillId="0" borderId="13" xfId="1" applyFont="1" applyFill="1" applyBorder="1" applyAlignment="1">
      <alignment horizontal="center" vertical="center" shrinkToFit="1"/>
    </xf>
    <xf numFmtId="0" fontId="6" fillId="0" borderId="14" xfId="1" applyFont="1" applyFill="1" applyBorder="1" applyAlignment="1">
      <alignment horizontal="center" vertical="center" shrinkToFit="1"/>
    </xf>
    <xf numFmtId="0" fontId="6" fillId="0" borderId="15" xfId="1" applyFont="1" applyFill="1" applyBorder="1" applyAlignment="1">
      <alignment horizontal="center" vertical="center" shrinkToFit="1"/>
    </xf>
    <xf numFmtId="0" fontId="6" fillId="0" borderId="16" xfId="1" applyFont="1" applyFill="1" applyBorder="1" applyAlignment="1">
      <alignment horizontal="center" vertical="center" shrinkToFit="1"/>
    </xf>
    <xf numFmtId="0" fontId="6" fillId="5" borderId="5" xfId="1" applyFont="1" applyFill="1" applyBorder="1" applyAlignment="1">
      <alignment horizontal="center" vertical="center" shrinkToFit="1"/>
    </xf>
    <xf numFmtId="0" fontId="6" fillId="0" borderId="7" xfId="1" applyFont="1" applyFill="1" applyBorder="1" applyAlignment="1">
      <alignment horizontal="center" vertical="center" shrinkToFit="1"/>
    </xf>
    <xf numFmtId="0" fontId="6" fillId="0" borderId="8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left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 shrinkToFit="1"/>
    </xf>
    <xf numFmtId="0" fontId="6" fillId="5" borderId="3" xfId="1" applyFont="1" applyFill="1" applyBorder="1" applyAlignment="1">
      <alignment horizontal="center" vertical="center" shrinkToFit="1"/>
    </xf>
    <xf numFmtId="0" fontId="6" fillId="5" borderId="4" xfId="1" applyFont="1" applyFill="1" applyBorder="1" applyAlignment="1">
      <alignment horizontal="center" vertical="center" shrinkToFit="1"/>
    </xf>
  </cellXfs>
  <cellStyles count="3">
    <cellStyle name="桁区切り 2" xfId="2" xr:uid="{00000000-0005-0000-0000-000000000000}"/>
    <cellStyle name="標準" xfId="0" builtinId="0"/>
    <cellStyle name="標準 2" xfId="1" xr:uid="{00000000-0005-0000-0000-000002000000}"/>
  </cellStyles>
  <dxfs count="928"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</dxfs>
  <tableStyles count="0" defaultTableStyle="TableStyleMedium2" defaultPivotStyle="PivotStyleMedium9"/>
  <colors>
    <mruColors>
      <color rgb="FFFF66FF"/>
      <color rgb="FFFF99FF"/>
      <color rgb="FFF9D5EC"/>
      <color rgb="FFFFFFCC"/>
      <color rgb="FFFFFF99"/>
      <color rgb="FF993300"/>
      <color rgb="FF990033"/>
      <color rgb="FFCC9900"/>
      <color rgb="FF99FF33"/>
      <color rgb="FF5692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10</xdr:row>
      <xdr:rowOff>47625</xdr:rowOff>
    </xdr:from>
    <xdr:to>
      <xdr:col>6</xdr:col>
      <xdr:colOff>123825</xdr:colOff>
      <xdr:row>11</xdr:row>
      <xdr:rowOff>133350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6838AB7-23EC-4F52-B5D1-96006DE612C2}"/>
            </a:ext>
          </a:extLst>
        </xdr:cNvPr>
        <xdr:cNvSpPr/>
      </xdr:nvSpPr>
      <xdr:spPr>
        <a:xfrm>
          <a:off x="3686175" y="16192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16</xdr:row>
      <xdr:rowOff>47625</xdr:rowOff>
    </xdr:from>
    <xdr:to>
      <xdr:col>6</xdr:col>
      <xdr:colOff>105834</xdr:colOff>
      <xdr:row>18</xdr:row>
      <xdr:rowOff>127000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F5351CAF-DCE4-410D-8D59-82AC97CC6C7D}"/>
            </a:ext>
          </a:extLst>
        </xdr:cNvPr>
        <xdr:cNvSpPr/>
      </xdr:nvSpPr>
      <xdr:spPr>
        <a:xfrm>
          <a:off x="3709458" y="3518958"/>
          <a:ext cx="58209" cy="3968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3</xdr:row>
      <xdr:rowOff>68035</xdr:rowOff>
    </xdr:from>
    <xdr:to>
      <xdr:col>6</xdr:col>
      <xdr:colOff>142913</xdr:colOff>
      <xdr:row>6</xdr:row>
      <xdr:rowOff>126351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1C335419-E44C-4353-A954-113D8DE1FD37}"/>
            </a:ext>
          </a:extLst>
        </xdr:cNvPr>
        <xdr:cNvSpPr/>
      </xdr:nvSpPr>
      <xdr:spPr>
        <a:xfrm>
          <a:off x="3751684" y="1477346"/>
          <a:ext cx="45719" cy="55400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8</xdr:row>
      <xdr:rowOff>29158</xdr:rowOff>
    </xdr:from>
    <xdr:to>
      <xdr:col>6</xdr:col>
      <xdr:colOff>152631</xdr:colOff>
      <xdr:row>9</xdr:row>
      <xdr:rowOff>145791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518B877F-6ED9-4160-93C0-407E7F663707}"/>
            </a:ext>
          </a:extLst>
        </xdr:cNvPr>
        <xdr:cNvSpPr/>
      </xdr:nvSpPr>
      <xdr:spPr>
        <a:xfrm>
          <a:off x="3761402" y="2264617"/>
          <a:ext cx="45719" cy="28186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12</xdr:row>
      <xdr:rowOff>29158</xdr:rowOff>
    </xdr:from>
    <xdr:to>
      <xdr:col>6</xdr:col>
      <xdr:colOff>152631</xdr:colOff>
      <xdr:row>13</xdr:row>
      <xdr:rowOff>145791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55648415-00BB-4D2F-8E8F-03D65355B98A}"/>
            </a:ext>
          </a:extLst>
        </xdr:cNvPr>
        <xdr:cNvSpPr/>
      </xdr:nvSpPr>
      <xdr:spPr>
        <a:xfrm>
          <a:off x="3761402" y="2264617"/>
          <a:ext cx="45719" cy="28186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14</xdr:row>
      <xdr:rowOff>29158</xdr:rowOff>
    </xdr:from>
    <xdr:to>
      <xdr:col>6</xdr:col>
      <xdr:colOff>152631</xdr:colOff>
      <xdr:row>16</xdr:row>
      <xdr:rowOff>106913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403CDBD1-BEF1-480B-8A30-81D7694C0B82}"/>
            </a:ext>
          </a:extLst>
        </xdr:cNvPr>
        <xdr:cNvSpPr/>
      </xdr:nvSpPr>
      <xdr:spPr>
        <a:xfrm>
          <a:off x="3761402" y="3255995"/>
          <a:ext cx="45719" cy="40821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20</xdr:row>
      <xdr:rowOff>38877</xdr:rowOff>
    </xdr:from>
    <xdr:to>
      <xdr:col>6</xdr:col>
      <xdr:colOff>162352</xdr:colOff>
      <xdr:row>21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B534CC5D-3337-4604-8067-71CE1D7B3B2E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3</xdr:row>
      <xdr:rowOff>68036</xdr:rowOff>
    </xdr:from>
    <xdr:to>
      <xdr:col>6</xdr:col>
      <xdr:colOff>142913</xdr:colOff>
      <xdr:row>5</xdr:row>
      <xdr:rowOff>9720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30C94E75-FCA4-4D80-A2EC-312440EAE256}"/>
            </a:ext>
          </a:extLst>
        </xdr:cNvPr>
        <xdr:cNvSpPr/>
      </xdr:nvSpPr>
      <xdr:spPr>
        <a:xfrm>
          <a:off x="3751684" y="1477347"/>
          <a:ext cx="45719" cy="27214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5</xdr:row>
      <xdr:rowOff>48597</xdr:rowOff>
    </xdr:from>
    <xdr:to>
      <xdr:col>6</xdr:col>
      <xdr:colOff>165229</xdr:colOff>
      <xdr:row>8</xdr:row>
      <xdr:rowOff>145791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21817F17-3341-49BB-96A7-73C86F144174}"/>
            </a:ext>
          </a:extLst>
        </xdr:cNvPr>
        <xdr:cNvSpPr/>
      </xdr:nvSpPr>
      <xdr:spPr>
        <a:xfrm>
          <a:off x="3761402" y="1788367"/>
          <a:ext cx="58317" cy="59288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17</xdr:row>
      <xdr:rowOff>38877</xdr:rowOff>
    </xdr:from>
    <xdr:to>
      <xdr:col>6</xdr:col>
      <xdr:colOff>162352</xdr:colOff>
      <xdr:row>19</xdr:row>
      <xdr:rowOff>136071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DC9F4B68-06F1-49B6-A990-0C6831C43FD8}"/>
            </a:ext>
          </a:extLst>
        </xdr:cNvPr>
        <xdr:cNvSpPr/>
      </xdr:nvSpPr>
      <xdr:spPr>
        <a:xfrm>
          <a:off x="3771123" y="3761403"/>
          <a:ext cx="45719" cy="427653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97194</xdr:colOff>
      <xdr:row>9</xdr:row>
      <xdr:rowOff>68036</xdr:rowOff>
    </xdr:from>
    <xdr:to>
      <xdr:col>6</xdr:col>
      <xdr:colOff>142913</xdr:colOff>
      <xdr:row>11</xdr:row>
      <xdr:rowOff>9720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A7AB35D1-E0A0-4366-B1E7-9493B549AA21}"/>
            </a:ext>
          </a:extLst>
        </xdr:cNvPr>
        <xdr:cNvSpPr/>
      </xdr:nvSpPr>
      <xdr:spPr>
        <a:xfrm>
          <a:off x="3751684" y="1477347"/>
          <a:ext cx="45719" cy="27214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97194</xdr:colOff>
      <xdr:row>12</xdr:row>
      <xdr:rowOff>68036</xdr:rowOff>
    </xdr:from>
    <xdr:to>
      <xdr:col>6</xdr:col>
      <xdr:colOff>142913</xdr:colOff>
      <xdr:row>14</xdr:row>
      <xdr:rowOff>9720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2A2056EC-7A35-42EE-8576-7C0F16087BB1}"/>
            </a:ext>
          </a:extLst>
        </xdr:cNvPr>
        <xdr:cNvSpPr/>
      </xdr:nvSpPr>
      <xdr:spPr>
        <a:xfrm>
          <a:off x="3751684" y="2468725"/>
          <a:ext cx="45719" cy="27214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87474</xdr:colOff>
      <xdr:row>8</xdr:row>
      <xdr:rowOff>29158</xdr:rowOff>
    </xdr:from>
    <xdr:to>
      <xdr:col>6</xdr:col>
      <xdr:colOff>174949</xdr:colOff>
      <xdr:row>10</xdr:row>
      <xdr:rowOff>145791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32EB09FA-EB81-4E40-8B5F-065DEAEE9EFC}"/>
            </a:ext>
          </a:extLst>
        </xdr:cNvPr>
        <xdr:cNvSpPr/>
      </xdr:nvSpPr>
      <xdr:spPr>
        <a:xfrm>
          <a:off x="3741964" y="2264617"/>
          <a:ext cx="87475" cy="447092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106913</xdr:colOff>
      <xdr:row>13</xdr:row>
      <xdr:rowOff>29158</xdr:rowOff>
    </xdr:from>
    <xdr:to>
      <xdr:col>6</xdr:col>
      <xdr:colOff>165229</xdr:colOff>
      <xdr:row>14</xdr:row>
      <xdr:rowOff>136071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91918909-2E45-413F-A91B-79868DBA8636}"/>
            </a:ext>
          </a:extLst>
        </xdr:cNvPr>
        <xdr:cNvSpPr/>
      </xdr:nvSpPr>
      <xdr:spPr>
        <a:xfrm>
          <a:off x="3761403" y="3090765"/>
          <a:ext cx="58316" cy="272143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7</xdr:row>
      <xdr:rowOff>47625</xdr:rowOff>
    </xdr:from>
    <xdr:to>
      <xdr:col>6</xdr:col>
      <xdr:colOff>123825</xdr:colOff>
      <xdr:row>8</xdr:row>
      <xdr:rowOff>133350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92190A81-1131-42EE-ACEB-B530EE2349EB}"/>
            </a:ext>
          </a:extLst>
        </xdr:cNvPr>
        <xdr:cNvSpPr/>
      </xdr:nvSpPr>
      <xdr:spPr>
        <a:xfrm>
          <a:off x="3686175" y="17811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106913</xdr:colOff>
      <xdr:row>16</xdr:row>
      <xdr:rowOff>29158</xdr:rowOff>
    </xdr:from>
    <xdr:to>
      <xdr:col>6</xdr:col>
      <xdr:colOff>165229</xdr:colOff>
      <xdr:row>17</xdr:row>
      <xdr:rowOff>136071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8D108960-0471-4A07-9BB6-62AFFF28E288}"/>
            </a:ext>
          </a:extLst>
        </xdr:cNvPr>
        <xdr:cNvSpPr/>
      </xdr:nvSpPr>
      <xdr:spPr>
        <a:xfrm>
          <a:off x="3745463" y="3058108"/>
          <a:ext cx="58316" cy="268838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13</xdr:row>
      <xdr:rowOff>47625</xdr:rowOff>
    </xdr:from>
    <xdr:to>
      <xdr:col>6</xdr:col>
      <xdr:colOff>123825</xdr:colOff>
      <xdr:row>14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49244310-5D72-46EF-9E2C-05849C9DDDFC}"/>
            </a:ext>
          </a:extLst>
        </xdr:cNvPr>
        <xdr:cNvSpPr/>
      </xdr:nvSpPr>
      <xdr:spPr>
        <a:xfrm>
          <a:off x="3686175" y="210502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12</xdr:row>
      <xdr:rowOff>47625</xdr:rowOff>
    </xdr:from>
    <xdr:to>
      <xdr:col>6</xdr:col>
      <xdr:colOff>123825</xdr:colOff>
      <xdr:row>13</xdr:row>
      <xdr:rowOff>133350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363CF5C9-4C28-4B7C-A533-05E2AF32CB98}"/>
            </a:ext>
          </a:extLst>
        </xdr:cNvPr>
        <xdr:cNvSpPr/>
      </xdr:nvSpPr>
      <xdr:spPr>
        <a:xfrm>
          <a:off x="3686175" y="30765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18</xdr:row>
      <xdr:rowOff>47625</xdr:rowOff>
    </xdr:from>
    <xdr:to>
      <xdr:col>6</xdr:col>
      <xdr:colOff>123825</xdr:colOff>
      <xdr:row>19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8B4A6464-39C4-47BE-9699-05819B78DE6A}"/>
            </a:ext>
          </a:extLst>
        </xdr:cNvPr>
        <xdr:cNvSpPr/>
      </xdr:nvSpPr>
      <xdr:spPr>
        <a:xfrm>
          <a:off x="3686175" y="30765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17</xdr:row>
      <xdr:rowOff>47625</xdr:rowOff>
    </xdr:from>
    <xdr:to>
      <xdr:col>6</xdr:col>
      <xdr:colOff>116632</xdr:colOff>
      <xdr:row>19</xdr:row>
      <xdr:rowOff>126352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CFB2D473-897A-4073-8BB1-F767CC89D866}"/>
            </a:ext>
          </a:extLst>
        </xdr:cNvPr>
        <xdr:cNvSpPr/>
      </xdr:nvSpPr>
      <xdr:spPr>
        <a:xfrm>
          <a:off x="3702115" y="3770151"/>
          <a:ext cx="69007" cy="40918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49958</xdr:colOff>
      <xdr:row>15</xdr:row>
      <xdr:rowOff>38877</xdr:rowOff>
    </xdr:from>
    <xdr:to>
      <xdr:col>6</xdr:col>
      <xdr:colOff>95677</xdr:colOff>
      <xdr:row>16</xdr:row>
      <xdr:rowOff>116633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A2FB33C1-8E75-48FD-8C90-B16DB4DAB8A2}"/>
            </a:ext>
          </a:extLst>
        </xdr:cNvPr>
        <xdr:cNvSpPr/>
      </xdr:nvSpPr>
      <xdr:spPr>
        <a:xfrm>
          <a:off x="3688508" y="339167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10</xdr:row>
      <xdr:rowOff>38877</xdr:rowOff>
    </xdr:from>
    <xdr:to>
      <xdr:col>6</xdr:col>
      <xdr:colOff>162352</xdr:colOff>
      <xdr:row>11</xdr:row>
      <xdr:rowOff>116633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26E8A27F-0172-461E-BC6C-2B5A73B99D1D}"/>
            </a:ext>
          </a:extLst>
        </xdr:cNvPr>
        <xdr:cNvSpPr/>
      </xdr:nvSpPr>
      <xdr:spPr>
        <a:xfrm>
          <a:off x="3755183" y="339167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18</xdr:row>
      <xdr:rowOff>38877</xdr:rowOff>
    </xdr:from>
    <xdr:to>
      <xdr:col>6</xdr:col>
      <xdr:colOff>162352</xdr:colOff>
      <xdr:row>19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DCE06B14-CBE5-4E47-95F3-8082728B1E94}"/>
            </a:ext>
          </a:extLst>
        </xdr:cNvPr>
        <xdr:cNvSpPr/>
      </xdr:nvSpPr>
      <xdr:spPr>
        <a:xfrm>
          <a:off x="3771123" y="2604795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7</xdr:row>
      <xdr:rowOff>47625</xdr:rowOff>
    </xdr:from>
    <xdr:to>
      <xdr:col>6</xdr:col>
      <xdr:colOff>123825</xdr:colOff>
      <xdr:row>8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498C9402-2EBC-4651-AF75-C336C2C7D903}"/>
            </a:ext>
          </a:extLst>
        </xdr:cNvPr>
        <xdr:cNvSpPr/>
      </xdr:nvSpPr>
      <xdr:spPr>
        <a:xfrm>
          <a:off x="3709458" y="2566458"/>
          <a:ext cx="76200" cy="2444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7</xdr:row>
      <xdr:rowOff>38877</xdr:rowOff>
    </xdr:from>
    <xdr:to>
      <xdr:col>6</xdr:col>
      <xdr:colOff>162352</xdr:colOff>
      <xdr:row>8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59A7FD6E-2646-4AA0-B543-0C950E902FBC}"/>
            </a:ext>
          </a:extLst>
        </xdr:cNvPr>
        <xdr:cNvSpPr/>
      </xdr:nvSpPr>
      <xdr:spPr>
        <a:xfrm>
          <a:off x="3755183" y="25820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8</xdr:row>
      <xdr:rowOff>38879</xdr:rowOff>
    </xdr:from>
    <xdr:to>
      <xdr:col>6</xdr:col>
      <xdr:colOff>174949</xdr:colOff>
      <xdr:row>12</xdr:row>
      <xdr:rowOff>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21FECDA7-9098-429A-9EB5-5705EDC3919C}"/>
            </a:ext>
          </a:extLst>
        </xdr:cNvPr>
        <xdr:cNvSpPr/>
      </xdr:nvSpPr>
      <xdr:spPr>
        <a:xfrm>
          <a:off x="3771123" y="2274338"/>
          <a:ext cx="58316" cy="62204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3</xdr:row>
      <xdr:rowOff>38877</xdr:rowOff>
    </xdr:from>
    <xdr:to>
      <xdr:col>6</xdr:col>
      <xdr:colOff>162352</xdr:colOff>
      <xdr:row>4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13809413-0D8D-4618-8396-EE8C621CDAF4}"/>
            </a:ext>
          </a:extLst>
        </xdr:cNvPr>
        <xdr:cNvSpPr/>
      </xdr:nvSpPr>
      <xdr:spPr>
        <a:xfrm>
          <a:off x="3771123" y="1943877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13</xdr:row>
      <xdr:rowOff>68035</xdr:rowOff>
    </xdr:from>
    <xdr:to>
      <xdr:col>6</xdr:col>
      <xdr:colOff>162352</xdr:colOff>
      <xdr:row>15</xdr:row>
      <xdr:rowOff>106913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BF418B01-F43D-4421-B5ED-1E53BC9E61A0}"/>
            </a:ext>
          </a:extLst>
        </xdr:cNvPr>
        <xdr:cNvSpPr/>
      </xdr:nvSpPr>
      <xdr:spPr>
        <a:xfrm>
          <a:off x="3771123" y="3294872"/>
          <a:ext cx="45719" cy="36933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14</xdr:row>
      <xdr:rowOff>38877</xdr:rowOff>
    </xdr:from>
    <xdr:to>
      <xdr:col>6</xdr:col>
      <xdr:colOff>162352</xdr:colOff>
      <xdr:row>15</xdr:row>
      <xdr:rowOff>116633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6019671D-3D38-4F84-8EED-9A0C853D33C3}"/>
            </a:ext>
          </a:extLst>
        </xdr:cNvPr>
        <xdr:cNvSpPr/>
      </xdr:nvSpPr>
      <xdr:spPr>
        <a:xfrm>
          <a:off x="3755183" y="3229752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DCB9595-D9A9-4C21-BE68-FC9C96E78E7F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7</xdr:row>
      <xdr:rowOff>38877</xdr:rowOff>
    </xdr:from>
    <xdr:to>
      <xdr:col>6</xdr:col>
      <xdr:colOff>162352</xdr:colOff>
      <xdr:row>8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362FE99D-C6CD-4FA3-BFE8-052CCD0D703B}"/>
            </a:ext>
          </a:extLst>
        </xdr:cNvPr>
        <xdr:cNvSpPr/>
      </xdr:nvSpPr>
      <xdr:spPr>
        <a:xfrm>
          <a:off x="3771123" y="2439566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11</xdr:row>
      <xdr:rowOff>38877</xdr:rowOff>
    </xdr:from>
    <xdr:to>
      <xdr:col>6</xdr:col>
      <xdr:colOff>162352</xdr:colOff>
      <xdr:row>12</xdr:row>
      <xdr:rowOff>116633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F24A9121-1500-466E-BD53-85E7895AFDD8}"/>
            </a:ext>
          </a:extLst>
        </xdr:cNvPr>
        <xdr:cNvSpPr/>
      </xdr:nvSpPr>
      <xdr:spPr>
        <a:xfrm>
          <a:off x="3755183" y="209627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13</xdr:row>
      <xdr:rowOff>38877</xdr:rowOff>
    </xdr:from>
    <xdr:to>
      <xdr:col>6</xdr:col>
      <xdr:colOff>162352</xdr:colOff>
      <xdr:row>14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9D8C3438-3351-48B9-A789-EE8AB4651112}"/>
            </a:ext>
          </a:extLst>
        </xdr:cNvPr>
        <xdr:cNvSpPr/>
      </xdr:nvSpPr>
      <xdr:spPr>
        <a:xfrm>
          <a:off x="3755183" y="209627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14</xdr:row>
      <xdr:rowOff>38877</xdr:rowOff>
    </xdr:from>
    <xdr:to>
      <xdr:col>6</xdr:col>
      <xdr:colOff>162352</xdr:colOff>
      <xdr:row>15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DA1B140E-4E06-44F4-96B5-981F0CD4B587}"/>
            </a:ext>
          </a:extLst>
        </xdr:cNvPr>
        <xdr:cNvSpPr/>
      </xdr:nvSpPr>
      <xdr:spPr>
        <a:xfrm>
          <a:off x="3771123" y="3100484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3</xdr:row>
      <xdr:rowOff>38877</xdr:rowOff>
    </xdr:from>
    <xdr:to>
      <xdr:col>6</xdr:col>
      <xdr:colOff>162352</xdr:colOff>
      <xdr:row>4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FD33317F-2EC1-47D2-93CA-D8BA9C23CDC3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5</xdr:row>
      <xdr:rowOff>38877</xdr:rowOff>
    </xdr:from>
    <xdr:to>
      <xdr:col>6</xdr:col>
      <xdr:colOff>162352</xdr:colOff>
      <xdr:row>6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3435ACB3-54F6-42B9-A08E-47507F467FA4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9</xdr:row>
      <xdr:rowOff>38877</xdr:rowOff>
    </xdr:from>
    <xdr:to>
      <xdr:col>6</xdr:col>
      <xdr:colOff>162352</xdr:colOff>
      <xdr:row>10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C21AD218-11A2-42D8-8DB2-6FD48358FDDA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12</xdr:row>
      <xdr:rowOff>38877</xdr:rowOff>
    </xdr:from>
    <xdr:to>
      <xdr:col>6</xdr:col>
      <xdr:colOff>162352</xdr:colOff>
      <xdr:row>13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A6DBB630-3576-48EC-B89C-246C4838CC7E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5</xdr:row>
      <xdr:rowOff>38877</xdr:rowOff>
    </xdr:from>
    <xdr:to>
      <xdr:col>6</xdr:col>
      <xdr:colOff>162352</xdr:colOff>
      <xdr:row>6</xdr:row>
      <xdr:rowOff>116633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5ED061D9-7C8F-4065-B4EB-A989DA0B90F4}"/>
            </a:ext>
          </a:extLst>
        </xdr:cNvPr>
        <xdr:cNvSpPr/>
      </xdr:nvSpPr>
      <xdr:spPr>
        <a:xfrm>
          <a:off x="3755183" y="144857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6</xdr:row>
      <xdr:rowOff>47625</xdr:rowOff>
    </xdr:from>
    <xdr:to>
      <xdr:col>6</xdr:col>
      <xdr:colOff>148167</xdr:colOff>
      <xdr:row>9</xdr:row>
      <xdr:rowOff>127000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4AD1D84F-18F0-4732-8F23-0A5B7DE21411}"/>
            </a:ext>
          </a:extLst>
        </xdr:cNvPr>
        <xdr:cNvSpPr/>
      </xdr:nvSpPr>
      <xdr:spPr>
        <a:xfrm>
          <a:off x="3709458" y="1931458"/>
          <a:ext cx="100542" cy="5556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6</xdr:row>
      <xdr:rowOff>47625</xdr:rowOff>
    </xdr:from>
    <xdr:to>
      <xdr:col>6</xdr:col>
      <xdr:colOff>142875</xdr:colOff>
      <xdr:row>9</xdr:row>
      <xdr:rowOff>133350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DF1B994E-38A7-4592-B136-3A89BC931E31}"/>
            </a:ext>
          </a:extLst>
        </xdr:cNvPr>
        <xdr:cNvSpPr/>
      </xdr:nvSpPr>
      <xdr:spPr>
        <a:xfrm>
          <a:off x="3705225" y="1943100"/>
          <a:ext cx="76200" cy="5715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11</xdr:row>
      <xdr:rowOff>47625</xdr:rowOff>
    </xdr:from>
    <xdr:to>
      <xdr:col>6</xdr:col>
      <xdr:colOff>133350</xdr:colOff>
      <xdr:row>13</xdr:row>
      <xdr:rowOff>142875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1B1261A8-6503-4666-96F4-756F8BD426F7}"/>
            </a:ext>
          </a:extLst>
        </xdr:cNvPr>
        <xdr:cNvSpPr/>
      </xdr:nvSpPr>
      <xdr:spPr>
        <a:xfrm>
          <a:off x="3705225" y="2752725"/>
          <a:ext cx="66675" cy="419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16</xdr:row>
      <xdr:rowOff>38100</xdr:rowOff>
    </xdr:from>
    <xdr:to>
      <xdr:col>6</xdr:col>
      <xdr:colOff>112394</xdr:colOff>
      <xdr:row>17</xdr:row>
      <xdr:rowOff>142874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E8EAE799-8B42-4F23-AE0A-2F2B41C6BA24}"/>
            </a:ext>
          </a:extLst>
        </xdr:cNvPr>
        <xdr:cNvSpPr/>
      </xdr:nvSpPr>
      <xdr:spPr>
        <a:xfrm>
          <a:off x="3705225" y="3552825"/>
          <a:ext cx="45719" cy="266699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18</xdr:row>
      <xdr:rowOff>47625</xdr:rowOff>
    </xdr:from>
    <xdr:to>
      <xdr:col>6</xdr:col>
      <xdr:colOff>123825</xdr:colOff>
      <xdr:row>19</xdr:row>
      <xdr:rowOff>133350</xdr:rowOff>
    </xdr:to>
    <xdr:sp macro="" textlink="">
      <xdr:nvSpPr>
        <xdr:cNvPr id="15" name="右中かっこ 14">
          <a:extLst>
            <a:ext uri="{FF2B5EF4-FFF2-40B4-BE49-F238E27FC236}">
              <a16:creationId xmlns:a16="http://schemas.microsoft.com/office/drawing/2014/main" id="{283D354E-7851-42BD-AD69-BFACE77D993A}"/>
            </a:ext>
          </a:extLst>
        </xdr:cNvPr>
        <xdr:cNvSpPr/>
      </xdr:nvSpPr>
      <xdr:spPr>
        <a:xfrm>
          <a:off x="3686175" y="45339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5</xdr:row>
      <xdr:rowOff>47625</xdr:rowOff>
    </xdr:from>
    <xdr:to>
      <xdr:col>6</xdr:col>
      <xdr:colOff>123825</xdr:colOff>
      <xdr:row>6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2A41A29C-9202-434B-9A64-0C840D3034FE}"/>
            </a:ext>
          </a:extLst>
        </xdr:cNvPr>
        <xdr:cNvSpPr/>
      </xdr:nvSpPr>
      <xdr:spPr>
        <a:xfrm>
          <a:off x="3686175" y="22669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14</xdr:row>
      <xdr:rowOff>38100</xdr:rowOff>
    </xdr:from>
    <xdr:to>
      <xdr:col>6</xdr:col>
      <xdr:colOff>142875</xdr:colOff>
      <xdr:row>15</xdr:row>
      <xdr:rowOff>123825</xdr:rowOff>
    </xdr:to>
    <xdr:sp macro="" textlink="">
      <xdr:nvSpPr>
        <xdr:cNvPr id="22" name="右中かっこ 21">
          <a:extLst>
            <a:ext uri="{FF2B5EF4-FFF2-40B4-BE49-F238E27FC236}">
              <a16:creationId xmlns:a16="http://schemas.microsoft.com/office/drawing/2014/main" id="{FC4A7407-4BDD-45E9-8B94-0B5AFF1B4054}"/>
            </a:ext>
          </a:extLst>
        </xdr:cNvPr>
        <xdr:cNvSpPr/>
      </xdr:nvSpPr>
      <xdr:spPr>
        <a:xfrm>
          <a:off x="3705225" y="565785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16</xdr:row>
      <xdr:rowOff>38100</xdr:rowOff>
    </xdr:from>
    <xdr:to>
      <xdr:col>6</xdr:col>
      <xdr:colOff>112394</xdr:colOff>
      <xdr:row>18</xdr:row>
      <xdr:rowOff>133350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DA4902A9-D2A6-4871-85BF-B5A38715174F}"/>
            </a:ext>
          </a:extLst>
        </xdr:cNvPr>
        <xdr:cNvSpPr/>
      </xdr:nvSpPr>
      <xdr:spPr>
        <a:xfrm>
          <a:off x="3705225" y="3552825"/>
          <a:ext cx="45719" cy="419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9</xdr:row>
      <xdr:rowOff>38099</xdr:rowOff>
    </xdr:from>
    <xdr:to>
      <xdr:col>6</xdr:col>
      <xdr:colOff>112394</xdr:colOff>
      <xdr:row>11</xdr:row>
      <xdr:rowOff>85724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7A885936-6AD5-4C3B-B756-C305B76E5AD9}"/>
            </a:ext>
          </a:extLst>
        </xdr:cNvPr>
        <xdr:cNvSpPr/>
      </xdr:nvSpPr>
      <xdr:spPr>
        <a:xfrm>
          <a:off x="3705225" y="2419349"/>
          <a:ext cx="45719" cy="3714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19</xdr:row>
      <xdr:rowOff>47625</xdr:rowOff>
    </xdr:from>
    <xdr:to>
      <xdr:col>6</xdr:col>
      <xdr:colOff>123825</xdr:colOff>
      <xdr:row>20</xdr:row>
      <xdr:rowOff>133350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440AD5C2-9837-4541-9D5B-3C0B59C21CA6}"/>
            </a:ext>
          </a:extLst>
        </xdr:cNvPr>
        <xdr:cNvSpPr/>
      </xdr:nvSpPr>
      <xdr:spPr>
        <a:xfrm>
          <a:off x="3686175" y="17811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77755</xdr:colOff>
      <xdr:row>3</xdr:row>
      <xdr:rowOff>58317</xdr:rowOff>
    </xdr:from>
    <xdr:to>
      <xdr:col>6</xdr:col>
      <xdr:colOff>145790</xdr:colOff>
      <xdr:row>4</xdr:row>
      <xdr:rowOff>145791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7C5EC7EC-F626-4404-8E83-3289EE040AC5}"/>
            </a:ext>
          </a:extLst>
        </xdr:cNvPr>
        <xdr:cNvSpPr/>
      </xdr:nvSpPr>
      <xdr:spPr>
        <a:xfrm>
          <a:off x="3732245" y="1467628"/>
          <a:ext cx="68035" cy="25270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87474</xdr:colOff>
      <xdr:row>8</xdr:row>
      <xdr:rowOff>38878</xdr:rowOff>
    </xdr:from>
    <xdr:to>
      <xdr:col>6</xdr:col>
      <xdr:colOff>194388</xdr:colOff>
      <xdr:row>9</xdr:row>
      <xdr:rowOff>136071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6D292D13-23E9-4D95-A22F-6410DBDFD106}"/>
            </a:ext>
          </a:extLst>
        </xdr:cNvPr>
        <xdr:cNvSpPr/>
      </xdr:nvSpPr>
      <xdr:spPr>
        <a:xfrm>
          <a:off x="3741964" y="2274337"/>
          <a:ext cx="106914" cy="26242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11</xdr:row>
      <xdr:rowOff>38877</xdr:rowOff>
    </xdr:from>
    <xdr:to>
      <xdr:col>6</xdr:col>
      <xdr:colOff>162352</xdr:colOff>
      <xdr:row>13</xdr:row>
      <xdr:rowOff>126352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931FC764-DD15-4720-BD50-640CAA77DD36}"/>
            </a:ext>
          </a:extLst>
        </xdr:cNvPr>
        <xdr:cNvSpPr/>
      </xdr:nvSpPr>
      <xdr:spPr>
        <a:xfrm>
          <a:off x="3771123" y="2770025"/>
          <a:ext cx="45719" cy="41793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14</xdr:row>
      <xdr:rowOff>38877</xdr:rowOff>
    </xdr:from>
    <xdr:to>
      <xdr:col>6</xdr:col>
      <xdr:colOff>162352</xdr:colOff>
      <xdr:row>15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846D33B-F426-4568-8654-0905F2033661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20</xdr:row>
      <xdr:rowOff>38879</xdr:rowOff>
    </xdr:from>
    <xdr:to>
      <xdr:col>6</xdr:col>
      <xdr:colOff>204107</xdr:colOff>
      <xdr:row>23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AD5A64A1-3D5C-4A56-83E7-32B975F60FFF}"/>
            </a:ext>
          </a:extLst>
        </xdr:cNvPr>
        <xdr:cNvSpPr/>
      </xdr:nvSpPr>
      <xdr:spPr>
        <a:xfrm>
          <a:off x="3771123" y="4257093"/>
          <a:ext cx="87474" cy="58316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162352</xdr:colOff>
      <xdr:row>17</xdr:row>
      <xdr:rowOff>116633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1EFD5B0E-7520-4E97-9D06-F5A7A3CF67B0}"/>
            </a:ext>
          </a:extLst>
        </xdr:cNvPr>
        <xdr:cNvSpPr/>
      </xdr:nvSpPr>
      <xdr:spPr>
        <a:xfrm>
          <a:off x="3771123" y="4422321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18</xdr:row>
      <xdr:rowOff>38877</xdr:rowOff>
    </xdr:from>
    <xdr:to>
      <xdr:col>6</xdr:col>
      <xdr:colOff>162352</xdr:colOff>
      <xdr:row>19</xdr:row>
      <xdr:rowOff>116633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5C778B4E-3025-45B2-B94F-A83AD8B08039}"/>
            </a:ext>
          </a:extLst>
        </xdr:cNvPr>
        <xdr:cNvSpPr/>
      </xdr:nvSpPr>
      <xdr:spPr>
        <a:xfrm>
          <a:off x="3771123" y="4422321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3</xdr:row>
      <xdr:rowOff>68036</xdr:rowOff>
    </xdr:from>
    <xdr:to>
      <xdr:col>6</xdr:col>
      <xdr:colOff>142913</xdr:colOff>
      <xdr:row>5</xdr:row>
      <xdr:rowOff>145791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A65D4EA-6917-4F48-A6D6-ACA21E1B3F5B}"/>
            </a:ext>
          </a:extLst>
        </xdr:cNvPr>
        <xdr:cNvSpPr/>
      </xdr:nvSpPr>
      <xdr:spPr>
        <a:xfrm>
          <a:off x="3735744" y="1477736"/>
          <a:ext cx="45719" cy="40160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64BE4514-6792-47DC-92C6-7279BE93232D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14</xdr:row>
      <xdr:rowOff>38877</xdr:rowOff>
    </xdr:from>
    <xdr:to>
      <xdr:col>6</xdr:col>
      <xdr:colOff>162352</xdr:colOff>
      <xdr:row>16</xdr:row>
      <xdr:rowOff>136071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A0D3EF9-5603-4B56-8CFD-4FD4141A7CD6}"/>
            </a:ext>
          </a:extLst>
        </xdr:cNvPr>
        <xdr:cNvSpPr/>
      </xdr:nvSpPr>
      <xdr:spPr>
        <a:xfrm>
          <a:off x="3771123" y="3265714"/>
          <a:ext cx="45719" cy="427653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77756</xdr:colOff>
      <xdr:row>3</xdr:row>
      <xdr:rowOff>58318</xdr:rowOff>
    </xdr:from>
    <xdr:to>
      <xdr:col>6</xdr:col>
      <xdr:colOff>142914</xdr:colOff>
      <xdr:row>4</xdr:row>
      <xdr:rowOff>145792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A079CE33-7D9D-46DC-999A-7AC1B49F8BF4}"/>
            </a:ext>
          </a:extLst>
        </xdr:cNvPr>
        <xdr:cNvSpPr/>
      </xdr:nvSpPr>
      <xdr:spPr>
        <a:xfrm>
          <a:off x="3732246" y="1467629"/>
          <a:ext cx="65158" cy="25270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8</xdr:row>
      <xdr:rowOff>48596</xdr:rowOff>
    </xdr:from>
    <xdr:to>
      <xdr:col>6</xdr:col>
      <xdr:colOff>152631</xdr:colOff>
      <xdr:row>10</xdr:row>
      <xdr:rowOff>126352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3D5E81F-0E80-46EB-9B9A-E54A5F372321}"/>
            </a:ext>
          </a:extLst>
        </xdr:cNvPr>
        <xdr:cNvSpPr/>
      </xdr:nvSpPr>
      <xdr:spPr>
        <a:xfrm>
          <a:off x="3761402" y="2284055"/>
          <a:ext cx="45719" cy="40821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77756</xdr:colOff>
      <xdr:row>5</xdr:row>
      <xdr:rowOff>58318</xdr:rowOff>
    </xdr:from>
    <xdr:to>
      <xdr:col>6</xdr:col>
      <xdr:colOff>142914</xdr:colOff>
      <xdr:row>6</xdr:row>
      <xdr:rowOff>145792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A80179A9-7840-4F59-9228-A564607C4E58}"/>
            </a:ext>
          </a:extLst>
        </xdr:cNvPr>
        <xdr:cNvSpPr/>
      </xdr:nvSpPr>
      <xdr:spPr>
        <a:xfrm>
          <a:off x="3732246" y="1467629"/>
          <a:ext cx="65158" cy="25270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12</xdr:row>
      <xdr:rowOff>48596</xdr:rowOff>
    </xdr:from>
    <xdr:to>
      <xdr:col>6</xdr:col>
      <xdr:colOff>152631</xdr:colOff>
      <xdr:row>16</xdr:row>
      <xdr:rowOff>155510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7215BA8-3B5E-49F1-B9DC-DACCDECB9FB2}"/>
            </a:ext>
          </a:extLst>
        </xdr:cNvPr>
        <xdr:cNvSpPr/>
      </xdr:nvSpPr>
      <xdr:spPr>
        <a:xfrm>
          <a:off x="3761402" y="2944974"/>
          <a:ext cx="45719" cy="767832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18</xdr:row>
      <xdr:rowOff>48596</xdr:rowOff>
    </xdr:from>
    <xdr:to>
      <xdr:col>6</xdr:col>
      <xdr:colOff>152631</xdr:colOff>
      <xdr:row>20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55C11A8A-91C6-4065-B2D0-9BDE48CCB5D9}"/>
            </a:ext>
          </a:extLst>
        </xdr:cNvPr>
        <xdr:cNvSpPr/>
      </xdr:nvSpPr>
      <xdr:spPr>
        <a:xfrm>
          <a:off x="3761402" y="2284055"/>
          <a:ext cx="45719" cy="40821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3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3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7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3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4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4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5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54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5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FF"/>
  </sheetPr>
  <dimension ref="A1:AJ120"/>
  <sheetViews>
    <sheetView showGridLines="0" tabSelected="1" view="pageBreakPreview" topLeftCell="A25" zoomScale="90" zoomScaleNormal="85" zoomScaleSheetLayoutView="9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296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62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1">
        <v>0</v>
      </c>
      <c r="L3" s="61">
        <v>12</v>
      </c>
      <c r="M3" s="61">
        <v>22</v>
      </c>
      <c r="N3" s="61">
        <v>32</v>
      </c>
      <c r="O3" s="61">
        <v>42</v>
      </c>
      <c r="P3" s="61" t="s">
        <v>14</v>
      </c>
      <c r="Q3" s="61">
        <v>0</v>
      </c>
      <c r="R3" s="61">
        <v>12</v>
      </c>
      <c r="S3" s="61">
        <v>22</v>
      </c>
      <c r="T3" s="61">
        <v>32</v>
      </c>
      <c r="U3" s="61" t="s">
        <v>14</v>
      </c>
      <c r="V3" s="61">
        <v>0</v>
      </c>
      <c r="W3" s="61">
        <v>12</v>
      </c>
      <c r="X3" s="61">
        <v>22</v>
      </c>
      <c r="Y3" s="61">
        <v>42</v>
      </c>
      <c r="Z3" s="61" t="s">
        <v>14</v>
      </c>
      <c r="AA3" s="61">
        <v>0</v>
      </c>
      <c r="AB3" s="61">
        <v>12</v>
      </c>
      <c r="AC3" s="61">
        <v>22</v>
      </c>
      <c r="AD3" s="61">
        <v>32</v>
      </c>
      <c r="AE3" s="61">
        <v>42</v>
      </c>
      <c r="AF3" s="61" t="s">
        <v>14</v>
      </c>
      <c r="AG3" s="61">
        <v>0</v>
      </c>
      <c r="AH3" s="61">
        <v>12</v>
      </c>
      <c r="AI3" s="61">
        <v>42</v>
      </c>
      <c r="AJ3" s="61" t="s">
        <v>14</v>
      </c>
    </row>
    <row r="4" spans="1:36" ht="12.95" customHeight="1" x14ac:dyDescent="0.15">
      <c r="A4" s="60">
        <v>261</v>
      </c>
      <c r="B4" s="115" t="s">
        <v>53</v>
      </c>
      <c r="C4" s="115"/>
      <c r="D4" s="60">
        <v>40</v>
      </c>
      <c r="E4" s="60">
        <v>20</v>
      </c>
      <c r="F4" s="4">
        <f t="shared" ref="F4:F43" si="0">IF(D4&gt;0,IF(B4="スギ",P4,IF(B4="ヒノキ",U4,IF(B4="アカマツ",Z4,IF(B4="カラマツ",AF4,AJ4)))),"")</f>
        <v>1.1000000000000001</v>
      </c>
      <c r="G4" s="5"/>
      <c r="H4" s="60"/>
      <c r="I4" s="60" t="s">
        <v>91</v>
      </c>
      <c r="J4" s="1" t="s">
        <v>15</v>
      </c>
      <c r="K4" s="61">
        <f t="shared" ref="K4:K43" si="1">IF(ROUND(10^(-5+0.8769+1.7454*LOG(D4)+1.014*LOG(E4)),2)&gt;=0.01,ROUND(10^(-5+0.8769+1.7454*LOG(D4)+1.014*LOG(E4)),2),ROUND(10^(-5+0.8769+1.7454*LOG(D4)+1.014*LOG(E4)),3))</f>
        <v>0.98</v>
      </c>
      <c r="L4" s="61">
        <f t="shared" ref="L4:L43" si="2">ROUND(10^(-5+0.73504+1.83346*LOG(D4)+1.06569*LOG(E4)),2)</f>
        <v>1.1499999999999999</v>
      </c>
      <c r="M4" s="61">
        <f t="shared" ref="M4:M43" si="3">ROUND(10^(-5+0.71514+1.74357*LOG(D4)+1.17719*LOG(E4)),2)</f>
        <v>1.1000000000000001</v>
      </c>
      <c r="N4" s="61">
        <f t="shared" ref="N4:N43" si="4">ROUND(10^(-5+0.82956+1.76381*LOG(D4)+1.06412*LOG(E4)),2)</f>
        <v>1.1000000000000001</v>
      </c>
      <c r="O4" s="61">
        <f t="shared" ref="O4:O43" si="5">ROUND(10^(-5+0.88226+1.79204*LOG(D4)+0.99303*LOG(E4)),2)</f>
        <v>1.1100000000000001</v>
      </c>
      <c r="P4" s="61">
        <f>HLOOKUP($D4,K$3:O$43,MATCH($A4,$A$3:$A$43,0),1)</f>
        <v>1.1000000000000001</v>
      </c>
      <c r="Q4" s="61">
        <f t="shared" ref="Q4:Q43" si="6">IF(ROUND(10^(1.810672*LOG(D4)+0.982833*LOG(E4)-4.173533),2)&gt;=0.01,ROUND(10^(1.810672*LOG(D4)+0.982833*LOG(E4)-4.173533),2),ROUND(10^(1.810672*LOG(D4)+0.982833*LOG(E4)-4.173533),3))</f>
        <v>1.01</v>
      </c>
      <c r="R4" s="61">
        <f t="shared" ref="R4:R43" si="7">ROUND(10^(1.905709*LOG(D4)+1.011385*LOG(E4)-4.293729),2)</f>
        <v>1.19</v>
      </c>
      <c r="S4" s="61">
        <f t="shared" ref="S4:S43" si="8">ROUND(10^(1.771888*LOG(D4)+1.138415*LOG(E4)-4.271259),2)</f>
        <v>1.1200000000000001</v>
      </c>
      <c r="T4" s="61">
        <f t="shared" ref="T4:T43" si="9">ROUND(10^(1.671519*LOG(D4)+1.363617*LOG(E4)-4.404407),2)</f>
        <v>1.1200000000000001</v>
      </c>
      <c r="U4" s="61">
        <f t="shared" ref="U4:U43" si="10">HLOOKUP($D4,Q$3:T$43,MATCH($A4,$A$3:$A$43,0),1)</f>
        <v>1.1200000000000001</v>
      </c>
      <c r="V4" s="61">
        <f t="shared" ref="V4:V43" si="11">IF(ROUND(10^(-4.249503+1.946501*LOG(D4)+0.942682*LOG(E4)),2)&gt;=0.01,ROUND(10^(-4.249503+1.946501*LOG(D4)+0.942682*LOG(E4)),2),ROUND(10^(-4.249503+1.946501*LOG(D4)+0.942682*LOG(E4)),3))</f>
        <v>1.25</v>
      </c>
      <c r="W4" s="61">
        <f t="shared" ref="W4:W43" si="12">ROUND(10^(-4.155639+1.847898*LOG(D4)+0.951955*LOG(E4)),2)</f>
        <v>1.1000000000000001</v>
      </c>
      <c r="X4" s="61">
        <f t="shared" ref="X4:X43" si="13">ROUND(10^(-4.194535+1.804172*LOG(D4)+1.034248*LOG(E4)),2)</f>
        <v>1.1000000000000001</v>
      </c>
      <c r="Y4" s="61">
        <f t="shared" ref="Y4:Y43" si="14">ROUND(10^(-4.42347+2.006485*LOG(D4)+0.967757*LOG(E4)),2)</f>
        <v>1.1200000000000001</v>
      </c>
      <c r="Z4" s="61">
        <f t="shared" ref="Z4:Z43" si="15">HLOOKUP($D4,V$3:Y$43,MATCH($A4,$A$3:$A$43,0),1)</f>
        <v>1.1000000000000001</v>
      </c>
      <c r="AA4" s="61">
        <f t="shared" ref="AA4:AA43" si="16">IF(ROUND(10^(1.80389*LOG(D4)+0.962587*LOG(E4)-4.155099),2)&gt;=0.01,ROUND(10^(1.80389*LOG(D4)+0.962587*LOG(E4)-4.155099),2),ROUND(10^(1.80389*LOG(D4)+0.962587*LOG(E4)-4.155099),3))</f>
        <v>0.97</v>
      </c>
      <c r="AB4" s="61">
        <f t="shared" ref="AB4:AB43" si="17">ROUND(10^(1.979213*LOG(D4)+0.998347*LOG(E4)-4.369281),2)</f>
        <v>1.26</v>
      </c>
      <c r="AC4" s="61">
        <f t="shared" ref="AC4:AC43" si="18">ROUND(10^(1.904401*LOG(D4)+1.062478*LOG(E4)-4.348104),2)</f>
        <v>1.22</v>
      </c>
      <c r="AD4" s="61">
        <f t="shared" ref="AD4:AD43" si="19">ROUND(10^(1.640825*LOG(D4)+1.080387*LOG(E4)-3.976731),2)</f>
        <v>1.1399999999999999</v>
      </c>
      <c r="AE4" s="61">
        <f t="shared" ref="AE4:AE43" si="20">ROUND(10^(1.90887*LOG(D4)+1.088002*LOG(E4)-4.431495),2)</f>
        <v>1.1000000000000001</v>
      </c>
      <c r="AF4" s="61">
        <f t="shared" ref="AF4:AF43" si="21">HLOOKUP($D4,AA$3:AE$43,MATCH($A4,$A$3:$A$43,0),1)</f>
        <v>1.1399999999999999</v>
      </c>
      <c r="AG4" s="61">
        <f t="shared" ref="AG4:AG43" si="22">IF(ROUND(10^(1.94019664*LOG(D4)+0.84689666*LOG(E4)-4.20067295),2)&gt;=0.01,ROUND(10^(1.94019664*LOG(D4)+0.84689666*LOG(E4)-4.20067295),2),ROUND(10^(1.94019664*LOG(D4)+0.84689666*LOG(E4)-4.20067295),3))</f>
        <v>1.02</v>
      </c>
      <c r="AH4" s="61">
        <f t="shared" ref="AH4:AH43" si="23">ROUND(10^(1.93813902*LOG(D4)+0.96697002*LOG(E4)-4.32216295),2)</f>
        <v>1.1000000000000001</v>
      </c>
      <c r="AI4" s="61">
        <f t="shared" ref="AI4:AI43" si="24">ROUND(10^(1.82464098*LOG(D4)+0.97625989*LOG(E4)-4.15096808),2)</f>
        <v>1.1000000000000001</v>
      </c>
      <c r="AJ4" s="61">
        <f t="shared" ref="AJ4:AJ43" si="25">HLOOKUP($D4,AG$3:AI$43,MATCH($A4,$A$3:$A$43,0),1)</f>
        <v>1.1000000000000001</v>
      </c>
    </row>
    <row r="5" spans="1:36" ht="12.95" customHeight="1" x14ac:dyDescent="0.15">
      <c r="A5" s="60">
        <v>262</v>
      </c>
      <c r="B5" s="115" t="s">
        <v>53</v>
      </c>
      <c r="C5" s="115"/>
      <c r="D5" s="60">
        <v>42</v>
      </c>
      <c r="E5" s="60">
        <v>20</v>
      </c>
      <c r="F5" s="4">
        <f t="shared" si="0"/>
        <v>1.24</v>
      </c>
      <c r="G5" s="5"/>
      <c r="H5" s="74"/>
      <c r="I5" s="60"/>
      <c r="J5" s="1" t="s">
        <v>15</v>
      </c>
      <c r="K5" s="61">
        <f t="shared" si="1"/>
        <v>1.07</v>
      </c>
      <c r="L5" s="61">
        <f t="shared" si="2"/>
        <v>1.25</v>
      </c>
      <c r="M5" s="61">
        <f t="shared" si="3"/>
        <v>1.19</v>
      </c>
      <c r="N5" s="61">
        <f t="shared" si="4"/>
        <v>1.19</v>
      </c>
      <c r="O5" s="61">
        <f t="shared" si="5"/>
        <v>1.21</v>
      </c>
      <c r="P5" s="61">
        <f t="shared" ref="P5:P43" si="26">HLOOKUP($D5,K$3:O$43,MATCH(A5,$A$3:$A$43,0),1)</f>
        <v>1.21</v>
      </c>
      <c r="Q5" s="61">
        <f t="shared" si="6"/>
        <v>1.1100000000000001</v>
      </c>
      <c r="R5" s="61">
        <f t="shared" si="7"/>
        <v>1.3</v>
      </c>
      <c r="S5" s="61">
        <f t="shared" si="8"/>
        <v>1.22</v>
      </c>
      <c r="T5" s="61">
        <f t="shared" si="9"/>
        <v>1.21</v>
      </c>
      <c r="U5" s="61">
        <f t="shared" si="10"/>
        <v>1.21</v>
      </c>
      <c r="V5" s="61">
        <f t="shared" si="11"/>
        <v>1.37</v>
      </c>
      <c r="W5" s="61">
        <f t="shared" si="12"/>
        <v>1.21</v>
      </c>
      <c r="X5" s="61">
        <f t="shared" si="13"/>
        <v>1.2</v>
      </c>
      <c r="Y5" s="61">
        <f t="shared" si="14"/>
        <v>1.24</v>
      </c>
      <c r="Z5" s="61">
        <f t="shared" si="15"/>
        <v>1.24</v>
      </c>
      <c r="AA5" s="61">
        <f t="shared" si="16"/>
        <v>1.06</v>
      </c>
      <c r="AB5" s="61">
        <f t="shared" si="17"/>
        <v>1.39</v>
      </c>
      <c r="AC5" s="61">
        <f t="shared" si="18"/>
        <v>1.34</v>
      </c>
      <c r="AD5" s="61">
        <f t="shared" si="19"/>
        <v>1.24</v>
      </c>
      <c r="AE5" s="61">
        <f t="shared" si="20"/>
        <v>1.21</v>
      </c>
      <c r="AF5" s="61">
        <f t="shared" si="21"/>
        <v>1.21</v>
      </c>
      <c r="AG5" s="61">
        <f t="shared" si="22"/>
        <v>1.1200000000000001</v>
      </c>
      <c r="AH5" s="61">
        <f t="shared" si="23"/>
        <v>1.21</v>
      </c>
      <c r="AI5" s="61">
        <f t="shared" si="24"/>
        <v>1.21</v>
      </c>
      <c r="AJ5" s="61">
        <f t="shared" si="25"/>
        <v>1.21</v>
      </c>
    </row>
    <row r="6" spans="1:36" ht="12.95" customHeight="1" x14ac:dyDescent="0.15">
      <c r="A6" s="91">
        <v>263</v>
      </c>
      <c r="B6" s="115" t="s">
        <v>53</v>
      </c>
      <c r="C6" s="115"/>
      <c r="D6" s="60">
        <v>30</v>
      </c>
      <c r="E6" s="60">
        <v>18</v>
      </c>
      <c r="F6" s="4">
        <f t="shared" si="0"/>
        <v>0.59</v>
      </c>
      <c r="G6" s="60" t="s">
        <v>68</v>
      </c>
      <c r="H6" s="72" t="s">
        <v>62</v>
      </c>
      <c r="I6" s="101" t="s">
        <v>68</v>
      </c>
      <c r="J6" s="1" t="s">
        <v>15</v>
      </c>
      <c r="K6" s="61">
        <f t="shared" si="1"/>
        <v>0.53</v>
      </c>
      <c r="L6" s="61">
        <f t="shared" si="2"/>
        <v>0.6</v>
      </c>
      <c r="M6" s="61">
        <f t="shared" si="3"/>
        <v>0.59</v>
      </c>
      <c r="N6" s="61">
        <f t="shared" si="4"/>
        <v>0.59</v>
      </c>
      <c r="O6" s="61">
        <f t="shared" si="5"/>
        <v>0.6</v>
      </c>
      <c r="P6" s="61">
        <f t="shared" si="26"/>
        <v>0.59</v>
      </c>
      <c r="Q6" s="61">
        <f t="shared" si="6"/>
        <v>0.54</v>
      </c>
      <c r="R6" s="61">
        <f t="shared" si="7"/>
        <v>0.62</v>
      </c>
      <c r="S6" s="61">
        <f t="shared" si="8"/>
        <v>0.6</v>
      </c>
      <c r="T6" s="61">
        <f t="shared" si="9"/>
        <v>0.6</v>
      </c>
      <c r="U6" s="61">
        <f t="shared" si="10"/>
        <v>0.6</v>
      </c>
      <c r="V6" s="61">
        <f t="shared" si="11"/>
        <v>0.64</v>
      </c>
      <c r="W6" s="61">
        <f t="shared" si="12"/>
        <v>0.59</v>
      </c>
      <c r="X6" s="61">
        <f t="shared" si="13"/>
        <v>0.59</v>
      </c>
      <c r="Y6" s="61">
        <f t="shared" si="14"/>
        <v>0.56999999999999995</v>
      </c>
      <c r="Z6" s="61">
        <f t="shared" si="15"/>
        <v>0.59</v>
      </c>
      <c r="AA6" s="61">
        <f t="shared" si="16"/>
        <v>0.52</v>
      </c>
      <c r="AB6" s="61">
        <f t="shared" si="17"/>
        <v>0.64</v>
      </c>
      <c r="AC6" s="61">
        <f t="shared" si="18"/>
        <v>0.63</v>
      </c>
      <c r="AD6" s="61">
        <f t="shared" si="19"/>
        <v>0.64</v>
      </c>
      <c r="AE6" s="61">
        <f t="shared" si="20"/>
        <v>0.56999999999999995</v>
      </c>
      <c r="AF6" s="61">
        <f t="shared" si="21"/>
        <v>0.63</v>
      </c>
      <c r="AG6" s="61">
        <f t="shared" si="22"/>
        <v>0.53</v>
      </c>
      <c r="AH6" s="61">
        <f t="shared" si="23"/>
        <v>0.56999999999999995</v>
      </c>
      <c r="AI6" s="61">
        <f t="shared" si="24"/>
        <v>0.59</v>
      </c>
      <c r="AJ6" s="61">
        <f t="shared" si="25"/>
        <v>0.56999999999999995</v>
      </c>
    </row>
    <row r="7" spans="1:36" ht="12.95" customHeight="1" x14ac:dyDescent="0.15">
      <c r="A7" s="91">
        <v>264</v>
      </c>
      <c r="B7" s="115" t="s">
        <v>53</v>
      </c>
      <c r="C7" s="115"/>
      <c r="D7" s="60">
        <v>36</v>
      </c>
      <c r="E7" s="60">
        <v>18</v>
      </c>
      <c r="F7" s="4">
        <f t="shared" si="0"/>
        <v>0.82</v>
      </c>
      <c r="G7" s="91" t="s">
        <v>68</v>
      </c>
      <c r="H7" s="90" t="s">
        <v>62</v>
      </c>
      <c r="I7" s="101" t="s">
        <v>68</v>
      </c>
      <c r="J7" s="1" t="s">
        <v>15</v>
      </c>
      <c r="K7" s="61">
        <f t="shared" si="1"/>
        <v>0.73</v>
      </c>
      <c r="L7" s="61">
        <f t="shared" si="2"/>
        <v>0.84</v>
      </c>
      <c r="M7" s="61">
        <f t="shared" si="3"/>
        <v>0.81</v>
      </c>
      <c r="N7" s="61">
        <f t="shared" si="4"/>
        <v>0.81</v>
      </c>
      <c r="O7" s="61">
        <f t="shared" si="5"/>
        <v>0.83</v>
      </c>
      <c r="P7" s="61">
        <f t="shared" si="26"/>
        <v>0.81</v>
      </c>
      <c r="Q7" s="61">
        <f t="shared" si="6"/>
        <v>0.76</v>
      </c>
      <c r="R7" s="61">
        <f t="shared" si="7"/>
        <v>0.87</v>
      </c>
      <c r="S7" s="61">
        <f t="shared" si="8"/>
        <v>0.82</v>
      </c>
      <c r="T7" s="61">
        <f t="shared" si="9"/>
        <v>0.81</v>
      </c>
      <c r="U7" s="61">
        <f t="shared" si="10"/>
        <v>0.81</v>
      </c>
      <c r="V7" s="61">
        <f t="shared" si="11"/>
        <v>0.92</v>
      </c>
      <c r="W7" s="61">
        <f t="shared" si="12"/>
        <v>0.82</v>
      </c>
      <c r="X7" s="61">
        <f t="shared" si="13"/>
        <v>0.82</v>
      </c>
      <c r="Y7" s="61">
        <f t="shared" si="14"/>
        <v>0.82</v>
      </c>
      <c r="Z7" s="61">
        <f t="shared" si="15"/>
        <v>0.82</v>
      </c>
      <c r="AA7" s="61">
        <f t="shared" si="16"/>
        <v>0.73</v>
      </c>
      <c r="AB7" s="61">
        <f t="shared" si="17"/>
        <v>0.92</v>
      </c>
      <c r="AC7" s="61">
        <f t="shared" si="18"/>
        <v>0.89</v>
      </c>
      <c r="AD7" s="61">
        <f t="shared" si="19"/>
        <v>0.86</v>
      </c>
      <c r="AE7" s="61">
        <f t="shared" si="20"/>
        <v>0.8</v>
      </c>
      <c r="AF7" s="61">
        <f t="shared" si="21"/>
        <v>0.86</v>
      </c>
      <c r="AG7" s="61">
        <f t="shared" si="22"/>
        <v>0.76</v>
      </c>
      <c r="AH7" s="61">
        <f t="shared" si="23"/>
        <v>0.81</v>
      </c>
      <c r="AI7" s="61">
        <f t="shared" si="24"/>
        <v>0.82</v>
      </c>
      <c r="AJ7" s="61">
        <f t="shared" si="25"/>
        <v>0.81</v>
      </c>
    </row>
    <row r="8" spans="1:36" ht="12.95" customHeight="1" x14ac:dyDescent="0.15">
      <c r="A8" s="91">
        <v>265</v>
      </c>
      <c r="B8" s="115" t="s">
        <v>53</v>
      </c>
      <c r="C8" s="115"/>
      <c r="D8" s="60">
        <v>24</v>
      </c>
      <c r="E8" s="60">
        <v>18</v>
      </c>
      <c r="F8" s="4">
        <f t="shared" si="0"/>
        <v>0.39</v>
      </c>
      <c r="G8" s="5" t="s">
        <v>67</v>
      </c>
      <c r="H8" s="91" t="s">
        <v>62</v>
      </c>
      <c r="I8" s="5" t="s">
        <v>67</v>
      </c>
      <c r="J8" s="1" t="s">
        <v>15</v>
      </c>
      <c r="K8" s="61">
        <f t="shared" si="1"/>
        <v>0.36</v>
      </c>
      <c r="L8" s="61">
        <f t="shared" si="2"/>
        <v>0.4</v>
      </c>
      <c r="M8" s="61">
        <f t="shared" si="3"/>
        <v>0.4</v>
      </c>
      <c r="N8" s="61">
        <f t="shared" si="4"/>
        <v>0.4</v>
      </c>
      <c r="O8" s="61">
        <f t="shared" si="5"/>
        <v>0.4</v>
      </c>
      <c r="P8" s="61">
        <f t="shared" si="26"/>
        <v>0.4</v>
      </c>
      <c r="Q8" s="61">
        <f t="shared" si="6"/>
        <v>0.36</v>
      </c>
      <c r="R8" s="61">
        <f t="shared" si="7"/>
        <v>0.4</v>
      </c>
      <c r="S8" s="61">
        <f t="shared" si="8"/>
        <v>0.4</v>
      </c>
      <c r="T8" s="61">
        <f t="shared" si="9"/>
        <v>0.41</v>
      </c>
      <c r="U8" s="61">
        <f t="shared" si="10"/>
        <v>0.4</v>
      </c>
      <c r="V8" s="61">
        <f t="shared" si="11"/>
        <v>0.42</v>
      </c>
      <c r="W8" s="61">
        <f t="shared" si="12"/>
        <v>0.39</v>
      </c>
      <c r="X8" s="61">
        <f t="shared" si="13"/>
        <v>0.39</v>
      </c>
      <c r="Y8" s="61">
        <f t="shared" si="14"/>
        <v>0.36</v>
      </c>
      <c r="Z8" s="61">
        <f t="shared" si="15"/>
        <v>0.39</v>
      </c>
      <c r="AA8" s="61">
        <f t="shared" si="16"/>
        <v>0.35</v>
      </c>
      <c r="AB8" s="61">
        <f t="shared" si="17"/>
        <v>0.41</v>
      </c>
      <c r="AC8" s="61">
        <f t="shared" si="18"/>
        <v>0.41</v>
      </c>
      <c r="AD8" s="61">
        <f t="shared" si="19"/>
        <v>0.44</v>
      </c>
      <c r="AE8" s="61">
        <f t="shared" si="20"/>
        <v>0.37</v>
      </c>
      <c r="AF8" s="61">
        <f t="shared" si="21"/>
        <v>0.41</v>
      </c>
      <c r="AG8" s="61">
        <f t="shared" si="22"/>
        <v>0.35</v>
      </c>
      <c r="AH8" s="61">
        <f t="shared" si="23"/>
        <v>0.37</v>
      </c>
      <c r="AI8" s="61">
        <f t="shared" si="24"/>
        <v>0.39</v>
      </c>
      <c r="AJ8" s="61">
        <f t="shared" si="25"/>
        <v>0.37</v>
      </c>
    </row>
    <row r="9" spans="1:36" ht="12.95" customHeight="1" x14ac:dyDescent="0.15">
      <c r="A9" s="91">
        <v>266</v>
      </c>
      <c r="B9" s="115" t="s">
        <v>53</v>
      </c>
      <c r="C9" s="115"/>
      <c r="D9" s="60">
        <v>40</v>
      </c>
      <c r="E9" s="60">
        <v>20</v>
      </c>
      <c r="F9" s="4">
        <f t="shared" si="0"/>
        <v>1.1000000000000001</v>
      </c>
      <c r="G9" s="5"/>
      <c r="H9" s="74"/>
      <c r="I9" s="60"/>
      <c r="J9" s="1" t="s">
        <v>15</v>
      </c>
      <c r="K9" s="61">
        <f t="shared" si="1"/>
        <v>0.98</v>
      </c>
      <c r="L9" s="61">
        <f t="shared" si="2"/>
        <v>1.1499999999999999</v>
      </c>
      <c r="M9" s="61">
        <f t="shared" si="3"/>
        <v>1.1000000000000001</v>
      </c>
      <c r="N9" s="61">
        <f t="shared" si="4"/>
        <v>1.1000000000000001</v>
      </c>
      <c r="O9" s="61">
        <f t="shared" si="5"/>
        <v>1.1100000000000001</v>
      </c>
      <c r="P9" s="61">
        <f t="shared" si="26"/>
        <v>1.1000000000000001</v>
      </c>
      <c r="Q9" s="61">
        <f t="shared" si="6"/>
        <v>1.01</v>
      </c>
      <c r="R9" s="61">
        <f t="shared" si="7"/>
        <v>1.19</v>
      </c>
      <c r="S9" s="61">
        <f t="shared" si="8"/>
        <v>1.1200000000000001</v>
      </c>
      <c r="T9" s="61">
        <f t="shared" si="9"/>
        <v>1.1200000000000001</v>
      </c>
      <c r="U9" s="61">
        <f t="shared" si="10"/>
        <v>1.1200000000000001</v>
      </c>
      <c r="V9" s="61">
        <f t="shared" si="11"/>
        <v>1.25</v>
      </c>
      <c r="W9" s="61">
        <f t="shared" si="12"/>
        <v>1.1000000000000001</v>
      </c>
      <c r="X9" s="61">
        <f t="shared" si="13"/>
        <v>1.1000000000000001</v>
      </c>
      <c r="Y9" s="61">
        <f t="shared" si="14"/>
        <v>1.1200000000000001</v>
      </c>
      <c r="Z9" s="61">
        <f t="shared" si="15"/>
        <v>1.1000000000000001</v>
      </c>
      <c r="AA9" s="61">
        <f t="shared" si="16"/>
        <v>0.97</v>
      </c>
      <c r="AB9" s="61">
        <f t="shared" si="17"/>
        <v>1.26</v>
      </c>
      <c r="AC9" s="61">
        <f t="shared" si="18"/>
        <v>1.22</v>
      </c>
      <c r="AD9" s="61">
        <f t="shared" si="19"/>
        <v>1.1399999999999999</v>
      </c>
      <c r="AE9" s="61">
        <f t="shared" si="20"/>
        <v>1.1000000000000001</v>
      </c>
      <c r="AF9" s="61">
        <f t="shared" si="21"/>
        <v>1.1399999999999999</v>
      </c>
      <c r="AG9" s="61">
        <f t="shared" si="22"/>
        <v>1.02</v>
      </c>
      <c r="AH9" s="61">
        <f t="shared" si="23"/>
        <v>1.1000000000000001</v>
      </c>
      <c r="AI9" s="61">
        <f t="shared" si="24"/>
        <v>1.1000000000000001</v>
      </c>
      <c r="AJ9" s="61">
        <f t="shared" si="25"/>
        <v>1.1000000000000001</v>
      </c>
    </row>
    <row r="10" spans="1:36" ht="12.95" customHeight="1" x14ac:dyDescent="0.15">
      <c r="A10" s="91">
        <v>267</v>
      </c>
      <c r="B10" s="115" t="s">
        <v>53</v>
      </c>
      <c r="C10" s="115"/>
      <c r="D10" s="60">
        <v>28</v>
      </c>
      <c r="E10" s="60">
        <v>18</v>
      </c>
      <c r="F10" s="4">
        <f t="shared" si="0"/>
        <v>0.52</v>
      </c>
      <c r="G10" s="74"/>
      <c r="H10" s="91" t="s">
        <v>62</v>
      </c>
      <c r="I10" s="60" t="s">
        <v>92</v>
      </c>
      <c r="J10" s="1" t="s">
        <v>15</v>
      </c>
      <c r="K10" s="61">
        <f t="shared" si="1"/>
        <v>0.47</v>
      </c>
      <c r="L10" s="61">
        <f t="shared" si="2"/>
        <v>0.53</v>
      </c>
      <c r="M10" s="61">
        <f t="shared" si="3"/>
        <v>0.52</v>
      </c>
      <c r="N10" s="61">
        <f t="shared" si="4"/>
        <v>0.52</v>
      </c>
      <c r="O10" s="61">
        <f t="shared" si="5"/>
        <v>0.53</v>
      </c>
      <c r="P10" s="61">
        <f t="shared" si="26"/>
        <v>0.52</v>
      </c>
      <c r="Q10" s="61">
        <f t="shared" si="6"/>
        <v>0.48</v>
      </c>
      <c r="R10" s="61">
        <f t="shared" si="7"/>
        <v>0.54</v>
      </c>
      <c r="S10" s="61">
        <f t="shared" si="8"/>
        <v>0.53</v>
      </c>
      <c r="T10" s="61">
        <f t="shared" si="9"/>
        <v>0.53</v>
      </c>
      <c r="U10" s="61">
        <f t="shared" si="10"/>
        <v>0.53</v>
      </c>
      <c r="V10" s="61">
        <f t="shared" si="11"/>
        <v>0.56000000000000005</v>
      </c>
      <c r="W10" s="61">
        <f t="shared" si="12"/>
        <v>0.52</v>
      </c>
      <c r="X10" s="61">
        <f t="shared" si="13"/>
        <v>0.52</v>
      </c>
      <c r="Y10" s="61">
        <f t="shared" si="14"/>
        <v>0.5</v>
      </c>
      <c r="Z10" s="61">
        <f t="shared" si="15"/>
        <v>0.52</v>
      </c>
      <c r="AA10" s="61">
        <f t="shared" si="16"/>
        <v>0.46</v>
      </c>
      <c r="AB10" s="61">
        <f t="shared" si="17"/>
        <v>0.56000000000000005</v>
      </c>
      <c r="AC10" s="61">
        <f t="shared" si="18"/>
        <v>0.55000000000000004</v>
      </c>
      <c r="AD10" s="61">
        <f t="shared" si="19"/>
        <v>0.56999999999999995</v>
      </c>
      <c r="AE10" s="61">
        <f t="shared" si="20"/>
        <v>0.5</v>
      </c>
      <c r="AF10" s="61">
        <f t="shared" si="21"/>
        <v>0.55000000000000004</v>
      </c>
      <c r="AG10" s="61">
        <f t="shared" si="22"/>
        <v>0.47</v>
      </c>
      <c r="AH10" s="61">
        <f t="shared" si="23"/>
        <v>0.5</v>
      </c>
      <c r="AI10" s="61">
        <f t="shared" si="24"/>
        <v>0.52</v>
      </c>
      <c r="AJ10" s="61">
        <f t="shared" si="25"/>
        <v>0.5</v>
      </c>
    </row>
    <row r="11" spans="1:36" ht="12.95" customHeight="1" x14ac:dyDescent="0.15">
      <c r="A11" s="91">
        <v>268</v>
      </c>
      <c r="B11" s="115" t="s">
        <v>60</v>
      </c>
      <c r="C11" s="115"/>
      <c r="D11" s="60">
        <v>12</v>
      </c>
      <c r="E11" s="60">
        <v>13</v>
      </c>
      <c r="F11" s="4">
        <f t="shared" si="0"/>
        <v>7.0000000000000007E-2</v>
      </c>
      <c r="G11" s="5" t="s">
        <v>65</v>
      </c>
      <c r="H11" s="107" t="s">
        <v>62</v>
      </c>
      <c r="I11" s="60"/>
      <c r="J11" s="1" t="s">
        <v>15</v>
      </c>
      <c r="K11" s="61">
        <f t="shared" si="1"/>
        <v>0.08</v>
      </c>
      <c r="L11" s="61">
        <f t="shared" si="2"/>
        <v>0.08</v>
      </c>
      <c r="M11" s="61">
        <f t="shared" si="3"/>
        <v>0.08</v>
      </c>
      <c r="N11" s="61">
        <f t="shared" si="4"/>
        <v>0.08</v>
      </c>
      <c r="O11" s="61">
        <f t="shared" si="5"/>
        <v>0.08</v>
      </c>
      <c r="P11" s="61">
        <f t="shared" si="26"/>
        <v>0.08</v>
      </c>
      <c r="Q11" s="61">
        <f t="shared" si="6"/>
        <v>0.08</v>
      </c>
      <c r="R11" s="61">
        <f t="shared" si="7"/>
        <v>0.08</v>
      </c>
      <c r="S11" s="61">
        <f t="shared" si="8"/>
        <v>0.08</v>
      </c>
      <c r="T11" s="61">
        <f t="shared" si="9"/>
        <v>0.08</v>
      </c>
      <c r="U11" s="61">
        <f t="shared" si="10"/>
        <v>0.08</v>
      </c>
      <c r="V11" s="61">
        <f t="shared" si="11"/>
        <v>0.08</v>
      </c>
      <c r="W11" s="61">
        <f t="shared" si="12"/>
        <v>0.08</v>
      </c>
      <c r="X11" s="61">
        <f t="shared" si="13"/>
        <v>0.08</v>
      </c>
      <c r="Y11" s="61">
        <f t="shared" si="14"/>
        <v>7.0000000000000007E-2</v>
      </c>
      <c r="Z11" s="61">
        <f t="shared" si="15"/>
        <v>0.08</v>
      </c>
      <c r="AA11" s="61">
        <f t="shared" si="16"/>
        <v>7.0000000000000007E-2</v>
      </c>
      <c r="AB11" s="61">
        <f t="shared" si="17"/>
        <v>0.08</v>
      </c>
      <c r="AC11" s="61">
        <f t="shared" si="18"/>
        <v>0.08</v>
      </c>
      <c r="AD11" s="61">
        <f t="shared" si="19"/>
        <v>0.1</v>
      </c>
      <c r="AE11" s="61">
        <f t="shared" si="20"/>
        <v>7.0000000000000007E-2</v>
      </c>
      <c r="AF11" s="61">
        <f t="shared" si="21"/>
        <v>0.08</v>
      </c>
      <c r="AG11" s="61">
        <f t="shared" si="22"/>
        <v>7.0000000000000007E-2</v>
      </c>
      <c r="AH11" s="61">
        <f t="shared" si="23"/>
        <v>7.0000000000000007E-2</v>
      </c>
      <c r="AI11" s="61">
        <f t="shared" si="24"/>
        <v>0.08</v>
      </c>
      <c r="AJ11" s="61">
        <f t="shared" si="25"/>
        <v>7.0000000000000007E-2</v>
      </c>
    </row>
    <row r="12" spans="1:36" ht="12.95" customHeight="1" x14ac:dyDescent="0.15">
      <c r="A12" s="91">
        <v>269</v>
      </c>
      <c r="B12" s="115" t="s">
        <v>60</v>
      </c>
      <c r="C12" s="115"/>
      <c r="D12" s="60">
        <v>14</v>
      </c>
      <c r="E12" s="60">
        <v>16</v>
      </c>
      <c r="F12" s="4">
        <f t="shared" si="0"/>
        <v>0.12</v>
      </c>
      <c r="G12" s="74" t="s">
        <v>65</v>
      </c>
      <c r="H12" s="107" t="s">
        <v>62</v>
      </c>
      <c r="I12" s="60"/>
      <c r="J12" s="1" t="s">
        <v>15</v>
      </c>
      <c r="K12" s="61">
        <f t="shared" si="1"/>
        <v>0.13</v>
      </c>
      <c r="L12" s="61">
        <f t="shared" si="2"/>
        <v>0.13</v>
      </c>
      <c r="M12" s="61">
        <f t="shared" si="3"/>
        <v>0.14000000000000001</v>
      </c>
      <c r="N12" s="61">
        <f t="shared" si="4"/>
        <v>0.14000000000000001</v>
      </c>
      <c r="O12" s="61">
        <f t="shared" si="5"/>
        <v>0.14000000000000001</v>
      </c>
      <c r="P12" s="61">
        <f t="shared" si="26"/>
        <v>0.13</v>
      </c>
      <c r="Q12" s="61">
        <f t="shared" si="6"/>
        <v>0.12</v>
      </c>
      <c r="R12" s="61">
        <f t="shared" si="7"/>
        <v>0.13</v>
      </c>
      <c r="S12" s="61">
        <f t="shared" si="8"/>
        <v>0.14000000000000001</v>
      </c>
      <c r="T12" s="61">
        <f t="shared" si="9"/>
        <v>0.14000000000000001</v>
      </c>
      <c r="U12" s="61">
        <f t="shared" si="10"/>
        <v>0.13</v>
      </c>
      <c r="V12" s="61">
        <f t="shared" si="11"/>
        <v>0.13</v>
      </c>
      <c r="W12" s="61">
        <f t="shared" si="12"/>
        <v>0.13</v>
      </c>
      <c r="X12" s="61">
        <f t="shared" si="13"/>
        <v>0.13</v>
      </c>
      <c r="Y12" s="61">
        <f t="shared" si="14"/>
        <v>0.11</v>
      </c>
      <c r="Z12" s="61">
        <f t="shared" si="15"/>
        <v>0.13</v>
      </c>
      <c r="AA12" s="61">
        <f t="shared" si="16"/>
        <v>0.12</v>
      </c>
      <c r="AB12" s="61">
        <f t="shared" si="17"/>
        <v>0.13</v>
      </c>
      <c r="AC12" s="61">
        <f t="shared" si="18"/>
        <v>0.13</v>
      </c>
      <c r="AD12" s="61">
        <f t="shared" si="19"/>
        <v>0.16</v>
      </c>
      <c r="AE12" s="61">
        <f t="shared" si="20"/>
        <v>0.12</v>
      </c>
      <c r="AF12" s="61">
        <f t="shared" si="21"/>
        <v>0.13</v>
      </c>
      <c r="AG12" s="61">
        <f t="shared" si="22"/>
        <v>0.11</v>
      </c>
      <c r="AH12" s="61">
        <f t="shared" si="23"/>
        <v>0.12</v>
      </c>
      <c r="AI12" s="61">
        <f t="shared" si="24"/>
        <v>0.13</v>
      </c>
      <c r="AJ12" s="61">
        <f t="shared" si="25"/>
        <v>0.12</v>
      </c>
    </row>
    <row r="13" spans="1:36" ht="12.95" customHeight="1" x14ac:dyDescent="0.15">
      <c r="A13" s="91">
        <v>270</v>
      </c>
      <c r="B13" s="115" t="s">
        <v>58</v>
      </c>
      <c r="C13" s="115"/>
      <c r="D13" s="60">
        <v>10</v>
      </c>
      <c r="E13" s="60">
        <v>10</v>
      </c>
      <c r="F13" s="4">
        <f t="shared" si="0"/>
        <v>0.04</v>
      </c>
      <c r="G13" s="5"/>
      <c r="H13" s="107" t="s">
        <v>62</v>
      </c>
      <c r="I13" s="60"/>
      <c r="J13" s="1" t="s">
        <v>15</v>
      </c>
      <c r="K13" s="61">
        <f t="shared" si="1"/>
        <v>0.04</v>
      </c>
      <c r="L13" s="61">
        <f t="shared" si="2"/>
        <v>0.04</v>
      </c>
      <c r="M13" s="61">
        <f t="shared" si="3"/>
        <v>0.04</v>
      </c>
      <c r="N13" s="61">
        <f t="shared" si="4"/>
        <v>0.05</v>
      </c>
      <c r="O13" s="61">
        <f t="shared" si="5"/>
        <v>0.05</v>
      </c>
      <c r="P13" s="61">
        <f t="shared" si="26"/>
        <v>0.04</v>
      </c>
      <c r="Q13" s="61">
        <f t="shared" si="6"/>
        <v>0.04</v>
      </c>
      <c r="R13" s="61">
        <f t="shared" si="7"/>
        <v>0.04</v>
      </c>
      <c r="S13" s="61">
        <f t="shared" si="8"/>
        <v>0.04</v>
      </c>
      <c r="T13" s="61">
        <f t="shared" si="9"/>
        <v>0.04</v>
      </c>
      <c r="U13" s="61">
        <f t="shared" si="10"/>
        <v>0.04</v>
      </c>
      <c r="V13" s="61">
        <f t="shared" si="11"/>
        <v>0.04</v>
      </c>
      <c r="W13" s="61">
        <f t="shared" si="12"/>
        <v>0.04</v>
      </c>
      <c r="X13" s="61">
        <f t="shared" si="13"/>
        <v>0.04</v>
      </c>
      <c r="Y13" s="61">
        <f t="shared" si="14"/>
        <v>0.04</v>
      </c>
      <c r="Z13" s="61">
        <f t="shared" si="15"/>
        <v>0.04</v>
      </c>
      <c r="AA13" s="61">
        <f t="shared" si="16"/>
        <v>0.04</v>
      </c>
      <c r="AB13" s="61">
        <f t="shared" si="17"/>
        <v>0.04</v>
      </c>
      <c r="AC13" s="61">
        <f t="shared" si="18"/>
        <v>0.04</v>
      </c>
      <c r="AD13" s="61">
        <f t="shared" si="19"/>
        <v>0.06</v>
      </c>
      <c r="AE13" s="61">
        <f t="shared" si="20"/>
        <v>0.04</v>
      </c>
      <c r="AF13" s="61">
        <f t="shared" si="21"/>
        <v>0.04</v>
      </c>
      <c r="AG13" s="61">
        <f t="shared" si="22"/>
        <v>0.04</v>
      </c>
      <c r="AH13" s="61">
        <f t="shared" si="23"/>
        <v>0.04</v>
      </c>
      <c r="AI13" s="61">
        <f t="shared" si="24"/>
        <v>0.04</v>
      </c>
      <c r="AJ13" s="61">
        <f t="shared" si="25"/>
        <v>0.04</v>
      </c>
    </row>
    <row r="14" spans="1:36" ht="12.95" customHeight="1" x14ac:dyDescent="0.15">
      <c r="A14" s="91">
        <v>271</v>
      </c>
      <c r="B14" s="115" t="s">
        <v>77</v>
      </c>
      <c r="C14" s="115"/>
      <c r="D14" s="60">
        <v>10</v>
      </c>
      <c r="E14" s="60">
        <v>11</v>
      </c>
      <c r="F14" s="4">
        <f t="shared" si="0"/>
        <v>0.04</v>
      </c>
      <c r="G14" s="5"/>
      <c r="H14" s="90"/>
      <c r="I14" s="60"/>
      <c r="J14" s="1" t="s">
        <v>15</v>
      </c>
      <c r="K14" s="61">
        <f t="shared" si="1"/>
        <v>0.05</v>
      </c>
      <c r="L14" s="61">
        <f t="shared" si="2"/>
        <v>0.05</v>
      </c>
      <c r="M14" s="61">
        <f t="shared" si="3"/>
        <v>0.05</v>
      </c>
      <c r="N14" s="61">
        <f t="shared" si="4"/>
        <v>0.05</v>
      </c>
      <c r="O14" s="61">
        <f t="shared" si="5"/>
        <v>0.05</v>
      </c>
      <c r="P14" s="61">
        <f t="shared" si="26"/>
        <v>0.05</v>
      </c>
      <c r="Q14" s="61">
        <f t="shared" si="6"/>
        <v>0.05</v>
      </c>
      <c r="R14" s="61">
        <f t="shared" si="7"/>
        <v>0.05</v>
      </c>
      <c r="S14" s="61">
        <f t="shared" si="8"/>
        <v>0.05</v>
      </c>
      <c r="T14" s="61">
        <f t="shared" si="9"/>
        <v>0.05</v>
      </c>
      <c r="U14" s="61">
        <f t="shared" si="10"/>
        <v>0.05</v>
      </c>
      <c r="V14" s="61">
        <f t="shared" si="11"/>
        <v>0.05</v>
      </c>
      <c r="W14" s="61">
        <f t="shared" si="12"/>
        <v>0.05</v>
      </c>
      <c r="X14" s="61">
        <f t="shared" si="13"/>
        <v>0.05</v>
      </c>
      <c r="Y14" s="61">
        <f t="shared" si="14"/>
        <v>0.04</v>
      </c>
      <c r="Z14" s="61">
        <f t="shared" si="15"/>
        <v>0.05</v>
      </c>
      <c r="AA14" s="61">
        <f t="shared" si="16"/>
        <v>0.04</v>
      </c>
      <c r="AB14" s="61">
        <f t="shared" si="17"/>
        <v>0.04</v>
      </c>
      <c r="AC14" s="61">
        <f t="shared" si="18"/>
        <v>0.05</v>
      </c>
      <c r="AD14" s="61">
        <f t="shared" si="19"/>
        <v>0.06</v>
      </c>
      <c r="AE14" s="61">
        <f t="shared" si="20"/>
        <v>0.04</v>
      </c>
      <c r="AF14" s="61">
        <f t="shared" si="21"/>
        <v>0.04</v>
      </c>
      <c r="AG14" s="61">
        <f t="shared" si="22"/>
        <v>0.04</v>
      </c>
      <c r="AH14" s="61">
        <f t="shared" si="23"/>
        <v>0.04</v>
      </c>
      <c r="AI14" s="61">
        <f t="shared" si="24"/>
        <v>0.05</v>
      </c>
      <c r="AJ14" s="61">
        <f t="shared" si="25"/>
        <v>0.04</v>
      </c>
    </row>
    <row r="15" spans="1:36" ht="12.95" customHeight="1" x14ac:dyDescent="0.15">
      <c r="A15" s="91">
        <v>272</v>
      </c>
      <c r="B15" s="115" t="s">
        <v>76</v>
      </c>
      <c r="C15" s="115"/>
      <c r="D15" s="60">
        <v>10</v>
      </c>
      <c r="E15" s="60">
        <v>9</v>
      </c>
      <c r="F15" s="4">
        <f t="shared" si="0"/>
        <v>0.04</v>
      </c>
      <c r="G15" s="60" t="s">
        <v>90</v>
      </c>
      <c r="H15" s="102" t="s">
        <v>52</v>
      </c>
      <c r="I15" s="60"/>
      <c r="J15" s="1" t="s">
        <v>15</v>
      </c>
      <c r="K15" s="61">
        <f t="shared" si="1"/>
        <v>0.04</v>
      </c>
      <c r="L15" s="61">
        <f t="shared" si="2"/>
        <v>0.04</v>
      </c>
      <c r="M15" s="61">
        <f t="shared" si="3"/>
        <v>0.04</v>
      </c>
      <c r="N15" s="61">
        <f t="shared" si="4"/>
        <v>0.04</v>
      </c>
      <c r="O15" s="61">
        <f t="shared" si="5"/>
        <v>0.04</v>
      </c>
      <c r="P15" s="61">
        <f t="shared" si="26"/>
        <v>0.04</v>
      </c>
      <c r="Q15" s="61">
        <f t="shared" si="6"/>
        <v>0.04</v>
      </c>
      <c r="R15" s="61">
        <f t="shared" si="7"/>
        <v>0.04</v>
      </c>
      <c r="S15" s="61">
        <f t="shared" si="8"/>
        <v>0.04</v>
      </c>
      <c r="T15" s="61">
        <f t="shared" si="9"/>
        <v>0.04</v>
      </c>
      <c r="U15" s="61">
        <f t="shared" si="10"/>
        <v>0.04</v>
      </c>
      <c r="V15" s="61">
        <f t="shared" si="11"/>
        <v>0.04</v>
      </c>
      <c r="W15" s="61">
        <f t="shared" si="12"/>
        <v>0.04</v>
      </c>
      <c r="X15" s="61">
        <f t="shared" si="13"/>
        <v>0.04</v>
      </c>
      <c r="Y15" s="61">
        <f t="shared" si="14"/>
        <v>0.03</v>
      </c>
      <c r="Z15" s="61">
        <f t="shared" si="15"/>
        <v>0.04</v>
      </c>
      <c r="AA15" s="61">
        <f t="shared" si="16"/>
        <v>0.04</v>
      </c>
      <c r="AB15" s="61">
        <f t="shared" si="17"/>
        <v>0.04</v>
      </c>
      <c r="AC15" s="61">
        <f t="shared" si="18"/>
        <v>0.04</v>
      </c>
      <c r="AD15" s="61">
        <f t="shared" si="19"/>
        <v>0.05</v>
      </c>
      <c r="AE15" s="61">
        <f t="shared" si="20"/>
        <v>0.03</v>
      </c>
      <c r="AF15" s="61">
        <f t="shared" si="21"/>
        <v>0.04</v>
      </c>
      <c r="AG15" s="61">
        <f t="shared" si="22"/>
        <v>0.04</v>
      </c>
      <c r="AH15" s="61">
        <f t="shared" si="23"/>
        <v>0.03</v>
      </c>
      <c r="AI15" s="61">
        <f t="shared" si="24"/>
        <v>0.04</v>
      </c>
      <c r="AJ15" s="61">
        <f t="shared" si="25"/>
        <v>0.04</v>
      </c>
    </row>
    <row r="16" spans="1:36" ht="12.95" customHeight="1" x14ac:dyDescent="0.15">
      <c r="A16" s="91">
        <v>273</v>
      </c>
      <c r="B16" s="115" t="s">
        <v>58</v>
      </c>
      <c r="C16" s="115"/>
      <c r="D16" s="60">
        <v>10</v>
      </c>
      <c r="E16" s="60">
        <v>7</v>
      </c>
      <c r="F16" s="4">
        <f t="shared" si="0"/>
        <v>0.03</v>
      </c>
      <c r="G16" s="5" t="s">
        <v>90</v>
      </c>
      <c r="H16" s="91" t="s">
        <v>52</v>
      </c>
      <c r="I16" s="60"/>
      <c r="J16" s="1" t="s">
        <v>15</v>
      </c>
      <c r="K16" s="61">
        <f t="shared" si="1"/>
        <v>0.03</v>
      </c>
      <c r="L16" s="61">
        <f t="shared" si="2"/>
        <v>0.03</v>
      </c>
      <c r="M16" s="61">
        <f t="shared" si="3"/>
        <v>0.03</v>
      </c>
      <c r="N16" s="61">
        <f t="shared" si="4"/>
        <v>0.03</v>
      </c>
      <c r="O16" s="61">
        <f t="shared" si="5"/>
        <v>0.03</v>
      </c>
      <c r="P16" s="61">
        <f t="shared" si="26"/>
        <v>0.03</v>
      </c>
      <c r="Q16" s="61">
        <f t="shared" si="6"/>
        <v>0.03</v>
      </c>
      <c r="R16" s="61">
        <f t="shared" si="7"/>
        <v>0.03</v>
      </c>
      <c r="S16" s="61">
        <f t="shared" si="8"/>
        <v>0.03</v>
      </c>
      <c r="T16" s="61">
        <f t="shared" si="9"/>
        <v>0.03</v>
      </c>
      <c r="U16" s="61">
        <f t="shared" si="10"/>
        <v>0.03</v>
      </c>
      <c r="V16" s="61">
        <f t="shared" si="11"/>
        <v>0.03</v>
      </c>
      <c r="W16" s="61">
        <f t="shared" si="12"/>
        <v>0.03</v>
      </c>
      <c r="X16" s="61">
        <f t="shared" si="13"/>
        <v>0.03</v>
      </c>
      <c r="Y16" s="61">
        <f t="shared" si="14"/>
        <v>0.03</v>
      </c>
      <c r="Z16" s="61">
        <f t="shared" si="15"/>
        <v>0.03</v>
      </c>
      <c r="AA16" s="61">
        <f t="shared" si="16"/>
        <v>0.03</v>
      </c>
      <c r="AB16" s="61">
        <f t="shared" si="17"/>
        <v>0.03</v>
      </c>
      <c r="AC16" s="61">
        <f t="shared" si="18"/>
        <v>0.03</v>
      </c>
      <c r="AD16" s="61">
        <f t="shared" si="19"/>
        <v>0.04</v>
      </c>
      <c r="AE16" s="61">
        <f t="shared" si="20"/>
        <v>0.02</v>
      </c>
      <c r="AF16" s="61">
        <f t="shared" si="21"/>
        <v>0.03</v>
      </c>
      <c r="AG16" s="61">
        <f t="shared" si="22"/>
        <v>0.03</v>
      </c>
      <c r="AH16" s="61">
        <f t="shared" si="23"/>
        <v>0.03</v>
      </c>
      <c r="AI16" s="61">
        <f t="shared" si="24"/>
        <v>0.03</v>
      </c>
      <c r="AJ16" s="61">
        <f t="shared" si="25"/>
        <v>0.03</v>
      </c>
    </row>
    <row r="17" spans="1:36" ht="12.95" customHeight="1" x14ac:dyDescent="0.15">
      <c r="A17" s="91">
        <v>274</v>
      </c>
      <c r="B17" s="115" t="s">
        <v>56</v>
      </c>
      <c r="C17" s="115"/>
      <c r="D17" s="60">
        <v>12</v>
      </c>
      <c r="E17" s="60">
        <v>12</v>
      </c>
      <c r="F17" s="4">
        <f t="shared" si="0"/>
        <v>7.0000000000000007E-2</v>
      </c>
      <c r="G17" s="5" t="s">
        <v>65</v>
      </c>
      <c r="H17" s="90"/>
      <c r="I17" s="60"/>
      <c r="J17" s="1" t="s">
        <v>15</v>
      </c>
      <c r="K17" s="61">
        <f t="shared" si="1"/>
        <v>7.0000000000000007E-2</v>
      </c>
      <c r="L17" s="61">
        <f t="shared" si="2"/>
        <v>7.0000000000000007E-2</v>
      </c>
      <c r="M17" s="61">
        <f t="shared" si="3"/>
        <v>7.0000000000000007E-2</v>
      </c>
      <c r="N17" s="61">
        <f t="shared" si="4"/>
        <v>0.08</v>
      </c>
      <c r="O17" s="61">
        <f t="shared" si="5"/>
        <v>0.08</v>
      </c>
      <c r="P17" s="61">
        <f t="shared" si="26"/>
        <v>7.0000000000000007E-2</v>
      </c>
      <c r="Q17" s="61">
        <f t="shared" si="6"/>
        <v>7.0000000000000007E-2</v>
      </c>
      <c r="R17" s="61">
        <f t="shared" si="7"/>
        <v>7.0000000000000007E-2</v>
      </c>
      <c r="S17" s="61">
        <f t="shared" si="8"/>
        <v>7.0000000000000007E-2</v>
      </c>
      <c r="T17" s="61">
        <f t="shared" si="9"/>
        <v>7.0000000000000007E-2</v>
      </c>
      <c r="U17" s="61">
        <f t="shared" si="10"/>
        <v>7.0000000000000007E-2</v>
      </c>
      <c r="V17" s="61">
        <f t="shared" si="11"/>
        <v>7.0000000000000007E-2</v>
      </c>
      <c r="W17" s="61">
        <f t="shared" si="12"/>
        <v>7.0000000000000007E-2</v>
      </c>
      <c r="X17" s="61">
        <f t="shared" si="13"/>
        <v>7.0000000000000007E-2</v>
      </c>
      <c r="Y17" s="61">
        <f t="shared" si="14"/>
        <v>0.06</v>
      </c>
      <c r="Z17" s="61">
        <f t="shared" si="15"/>
        <v>7.0000000000000007E-2</v>
      </c>
      <c r="AA17" s="61">
        <f t="shared" si="16"/>
        <v>7.0000000000000007E-2</v>
      </c>
      <c r="AB17" s="61">
        <f t="shared" si="17"/>
        <v>7.0000000000000007E-2</v>
      </c>
      <c r="AC17" s="61">
        <f t="shared" si="18"/>
        <v>7.0000000000000007E-2</v>
      </c>
      <c r="AD17" s="61">
        <f t="shared" si="19"/>
        <v>0.09</v>
      </c>
      <c r="AE17" s="61">
        <f t="shared" si="20"/>
        <v>0.06</v>
      </c>
      <c r="AF17" s="61">
        <f t="shared" si="21"/>
        <v>7.0000000000000007E-2</v>
      </c>
      <c r="AG17" s="61">
        <f t="shared" si="22"/>
        <v>0.06</v>
      </c>
      <c r="AH17" s="61">
        <f t="shared" si="23"/>
        <v>7.0000000000000007E-2</v>
      </c>
      <c r="AI17" s="61">
        <f t="shared" si="24"/>
        <v>7.0000000000000007E-2</v>
      </c>
      <c r="AJ17" s="61">
        <f t="shared" si="25"/>
        <v>7.0000000000000007E-2</v>
      </c>
    </row>
    <row r="18" spans="1:36" ht="12.95" customHeight="1" x14ac:dyDescent="0.15">
      <c r="A18" s="91">
        <v>275</v>
      </c>
      <c r="B18" s="115" t="s">
        <v>56</v>
      </c>
      <c r="C18" s="115"/>
      <c r="D18" s="60">
        <v>12</v>
      </c>
      <c r="E18" s="60">
        <v>12</v>
      </c>
      <c r="F18" s="4">
        <f t="shared" si="0"/>
        <v>7.0000000000000007E-2</v>
      </c>
      <c r="G18" s="91" t="s">
        <v>65</v>
      </c>
      <c r="H18" s="107" t="s">
        <v>62</v>
      </c>
      <c r="I18" s="60"/>
      <c r="J18" s="1" t="s">
        <v>15</v>
      </c>
      <c r="K18" s="61">
        <f t="shared" si="1"/>
        <v>7.0000000000000007E-2</v>
      </c>
      <c r="L18" s="61">
        <f t="shared" si="2"/>
        <v>7.0000000000000007E-2</v>
      </c>
      <c r="M18" s="61">
        <f t="shared" si="3"/>
        <v>7.0000000000000007E-2</v>
      </c>
      <c r="N18" s="61">
        <f t="shared" si="4"/>
        <v>0.08</v>
      </c>
      <c r="O18" s="61">
        <f t="shared" si="5"/>
        <v>0.08</v>
      </c>
      <c r="P18" s="61">
        <f t="shared" si="26"/>
        <v>7.0000000000000007E-2</v>
      </c>
      <c r="Q18" s="61">
        <f t="shared" si="6"/>
        <v>7.0000000000000007E-2</v>
      </c>
      <c r="R18" s="61">
        <f t="shared" si="7"/>
        <v>7.0000000000000007E-2</v>
      </c>
      <c r="S18" s="61">
        <f t="shared" si="8"/>
        <v>7.0000000000000007E-2</v>
      </c>
      <c r="T18" s="61">
        <f t="shared" si="9"/>
        <v>7.0000000000000007E-2</v>
      </c>
      <c r="U18" s="61">
        <f t="shared" si="10"/>
        <v>7.0000000000000007E-2</v>
      </c>
      <c r="V18" s="61">
        <f t="shared" si="11"/>
        <v>7.0000000000000007E-2</v>
      </c>
      <c r="W18" s="61">
        <f t="shared" si="12"/>
        <v>7.0000000000000007E-2</v>
      </c>
      <c r="X18" s="61">
        <f t="shared" si="13"/>
        <v>7.0000000000000007E-2</v>
      </c>
      <c r="Y18" s="61">
        <f t="shared" si="14"/>
        <v>0.06</v>
      </c>
      <c r="Z18" s="61">
        <f t="shared" si="15"/>
        <v>7.0000000000000007E-2</v>
      </c>
      <c r="AA18" s="61">
        <f t="shared" si="16"/>
        <v>7.0000000000000007E-2</v>
      </c>
      <c r="AB18" s="61">
        <f t="shared" si="17"/>
        <v>7.0000000000000007E-2</v>
      </c>
      <c r="AC18" s="61">
        <f t="shared" si="18"/>
        <v>7.0000000000000007E-2</v>
      </c>
      <c r="AD18" s="61">
        <f t="shared" si="19"/>
        <v>0.09</v>
      </c>
      <c r="AE18" s="61">
        <f t="shared" si="20"/>
        <v>0.06</v>
      </c>
      <c r="AF18" s="61">
        <f t="shared" si="21"/>
        <v>7.0000000000000007E-2</v>
      </c>
      <c r="AG18" s="61">
        <f t="shared" si="22"/>
        <v>0.06</v>
      </c>
      <c r="AH18" s="61">
        <f t="shared" si="23"/>
        <v>7.0000000000000007E-2</v>
      </c>
      <c r="AI18" s="61">
        <f t="shared" si="24"/>
        <v>7.0000000000000007E-2</v>
      </c>
      <c r="AJ18" s="61">
        <f t="shared" si="25"/>
        <v>7.0000000000000007E-2</v>
      </c>
    </row>
    <row r="19" spans="1:36" ht="12.95" customHeight="1" x14ac:dyDescent="0.15">
      <c r="A19" s="91">
        <v>276</v>
      </c>
      <c r="B19" s="115" t="s">
        <v>56</v>
      </c>
      <c r="C19" s="115"/>
      <c r="D19" s="60">
        <v>8</v>
      </c>
      <c r="E19" s="60">
        <v>9</v>
      </c>
      <c r="F19" s="4">
        <f t="shared" si="0"/>
        <v>0.02</v>
      </c>
      <c r="G19" s="5" t="s">
        <v>90</v>
      </c>
      <c r="H19" s="91" t="s">
        <v>52</v>
      </c>
      <c r="I19" s="60"/>
      <c r="J19" s="1" t="s">
        <v>15</v>
      </c>
      <c r="K19" s="61">
        <f t="shared" si="1"/>
        <v>0.03</v>
      </c>
      <c r="L19" s="61">
        <f t="shared" si="2"/>
        <v>0.03</v>
      </c>
      <c r="M19" s="61">
        <f t="shared" si="3"/>
        <v>0.03</v>
      </c>
      <c r="N19" s="61">
        <f t="shared" si="4"/>
        <v>0.03</v>
      </c>
      <c r="O19" s="61">
        <f t="shared" si="5"/>
        <v>0.03</v>
      </c>
      <c r="P19" s="61">
        <f t="shared" si="26"/>
        <v>0.03</v>
      </c>
      <c r="Q19" s="61">
        <f t="shared" si="6"/>
        <v>0.03</v>
      </c>
      <c r="R19" s="61">
        <f t="shared" si="7"/>
        <v>0.02</v>
      </c>
      <c r="S19" s="61">
        <f t="shared" si="8"/>
        <v>0.03</v>
      </c>
      <c r="T19" s="61">
        <f t="shared" si="9"/>
        <v>0.03</v>
      </c>
      <c r="U19" s="61">
        <f t="shared" si="10"/>
        <v>0.03</v>
      </c>
      <c r="V19" s="61">
        <f t="shared" si="11"/>
        <v>0.03</v>
      </c>
      <c r="W19" s="61">
        <f t="shared" si="12"/>
        <v>0.03</v>
      </c>
      <c r="X19" s="61">
        <f t="shared" si="13"/>
        <v>0.03</v>
      </c>
      <c r="Y19" s="61">
        <f t="shared" si="14"/>
        <v>0.02</v>
      </c>
      <c r="Z19" s="61">
        <f t="shared" si="15"/>
        <v>0.03</v>
      </c>
      <c r="AA19" s="61">
        <f t="shared" si="16"/>
        <v>0.02</v>
      </c>
      <c r="AB19" s="61">
        <f t="shared" si="17"/>
        <v>0.02</v>
      </c>
      <c r="AC19" s="61">
        <f t="shared" si="18"/>
        <v>0.02</v>
      </c>
      <c r="AD19" s="61">
        <f t="shared" si="19"/>
        <v>0.03</v>
      </c>
      <c r="AE19" s="61">
        <f t="shared" si="20"/>
        <v>0.02</v>
      </c>
      <c r="AF19" s="61">
        <f t="shared" si="21"/>
        <v>0.02</v>
      </c>
      <c r="AG19" s="61">
        <f t="shared" si="22"/>
        <v>0.02</v>
      </c>
      <c r="AH19" s="61">
        <f t="shared" si="23"/>
        <v>0.02</v>
      </c>
      <c r="AI19" s="61">
        <f t="shared" si="24"/>
        <v>0.03</v>
      </c>
      <c r="AJ19" s="61">
        <f t="shared" si="25"/>
        <v>0.02</v>
      </c>
    </row>
    <row r="20" spans="1:36" ht="12.95" customHeight="1" x14ac:dyDescent="0.15">
      <c r="A20" s="91">
        <v>277</v>
      </c>
      <c r="B20" s="115" t="s">
        <v>79</v>
      </c>
      <c r="C20" s="115"/>
      <c r="D20" s="60">
        <v>8</v>
      </c>
      <c r="E20" s="60">
        <v>9</v>
      </c>
      <c r="F20" s="4">
        <f t="shared" si="0"/>
        <v>0.02</v>
      </c>
      <c r="G20" s="5" t="s">
        <v>90</v>
      </c>
      <c r="H20" s="91" t="s">
        <v>52</v>
      </c>
      <c r="I20" s="60"/>
      <c r="J20" s="1" t="s">
        <v>15</v>
      </c>
      <c r="K20" s="61">
        <f t="shared" si="1"/>
        <v>0.03</v>
      </c>
      <c r="L20" s="61">
        <f t="shared" si="2"/>
        <v>0.03</v>
      </c>
      <c r="M20" s="61">
        <f t="shared" si="3"/>
        <v>0.03</v>
      </c>
      <c r="N20" s="61">
        <f t="shared" si="4"/>
        <v>0.03</v>
      </c>
      <c r="O20" s="61">
        <f t="shared" si="5"/>
        <v>0.03</v>
      </c>
      <c r="P20" s="61">
        <f t="shared" si="26"/>
        <v>0.03</v>
      </c>
      <c r="Q20" s="61">
        <f t="shared" si="6"/>
        <v>0.03</v>
      </c>
      <c r="R20" s="61">
        <f t="shared" si="7"/>
        <v>0.02</v>
      </c>
      <c r="S20" s="61">
        <f t="shared" si="8"/>
        <v>0.03</v>
      </c>
      <c r="T20" s="61">
        <f t="shared" si="9"/>
        <v>0.03</v>
      </c>
      <c r="U20" s="61">
        <f t="shared" si="10"/>
        <v>0.03</v>
      </c>
      <c r="V20" s="61">
        <f t="shared" si="11"/>
        <v>0.03</v>
      </c>
      <c r="W20" s="61">
        <f t="shared" si="12"/>
        <v>0.03</v>
      </c>
      <c r="X20" s="61">
        <f t="shared" si="13"/>
        <v>0.03</v>
      </c>
      <c r="Y20" s="61">
        <f t="shared" si="14"/>
        <v>0.02</v>
      </c>
      <c r="Z20" s="61">
        <f t="shared" si="15"/>
        <v>0.03</v>
      </c>
      <c r="AA20" s="61">
        <f t="shared" si="16"/>
        <v>0.02</v>
      </c>
      <c r="AB20" s="61">
        <f t="shared" si="17"/>
        <v>0.02</v>
      </c>
      <c r="AC20" s="61">
        <f t="shared" si="18"/>
        <v>0.02</v>
      </c>
      <c r="AD20" s="61">
        <f t="shared" si="19"/>
        <v>0.03</v>
      </c>
      <c r="AE20" s="61">
        <f t="shared" si="20"/>
        <v>0.02</v>
      </c>
      <c r="AF20" s="61">
        <f t="shared" si="21"/>
        <v>0.02</v>
      </c>
      <c r="AG20" s="61">
        <f t="shared" si="22"/>
        <v>0.02</v>
      </c>
      <c r="AH20" s="61">
        <f t="shared" si="23"/>
        <v>0.02</v>
      </c>
      <c r="AI20" s="61">
        <f t="shared" si="24"/>
        <v>0.03</v>
      </c>
      <c r="AJ20" s="61">
        <f t="shared" si="25"/>
        <v>0.02</v>
      </c>
    </row>
    <row r="21" spans="1:36" ht="12.95" customHeight="1" x14ac:dyDescent="0.15">
      <c r="A21" s="74"/>
      <c r="B21" s="115"/>
      <c r="C21" s="115"/>
      <c r="D21" s="60"/>
      <c r="E21" s="60"/>
      <c r="F21" s="4" t="str">
        <f t="shared" si="0"/>
        <v/>
      </c>
      <c r="G21" s="5"/>
      <c r="H21" s="60"/>
      <c r="I21" s="60"/>
      <c r="J21" s="1" t="s">
        <v>15</v>
      </c>
      <c r="K21" s="61" t="e">
        <f t="shared" si="1"/>
        <v>#NUM!</v>
      </c>
      <c r="L21" s="61" t="e">
        <f t="shared" si="2"/>
        <v>#NUM!</v>
      </c>
      <c r="M21" s="61" t="e">
        <f t="shared" si="3"/>
        <v>#NUM!</v>
      </c>
      <c r="N21" s="61" t="e">
        <f t="shared" si="4"/>
        <v>#NUM!</v>
      </c>
      <c r="O21" s="61" t="e">
        <f t="shared" si="5"/>
        <v>#NUM!</v>
      </c>
      <c r="P21" s="61" t="e">
        <f t="shared" si="26"/>
        <v>#N/A</v>
      </c>
      <c r="Q21" s="61" t="e">
        <f t="shared" si="6"/>
        <v>#NUM!</v>
      </c>
      <c r="R21" s="61" t="e">
        <f t="shared" si="7"/>
        <v>#NUM!</v>
      </c>
      <c r="S21" s="61" t="e">
        <f t="shared" si="8"/>
        <v>#NUM!</v>
      </c>
      <c r="T21" s="61" t="e">
        <f t="shared" si="9"/>
        <v>#NUM!</v>
      </c>
      <c r="U21" s="61" t="e">
        <f t="shared" si="10"/>
        <v>#N/A</v>
      </c>
      <c r="V21" s="61" t="e">
        <f t="shared" si="11"/>
        <v>#NUM!</v>
      </c>
      <c r="W21" s="61" t="e">
        <f t="shared" si="12"/>
        <v>#NUM!</v>
      </c>
      <c r="X21" s="61" t="e">
        <f t="shared" si="13"/>
        <v>#NUM!</v>
      </c>
      <c r="Y21" s="61" t="e">
        <f t="shared" si="14"/>
        <v>#NUM!</v>
      </c>
      <c r="Z21" s="61" t="e">
        <f t="shared" si="15"/>
        <v>#N/A</v>
      </c>
      <c r="AA21" s="61" t="e">
        <f t="shared" si="16"/>
        <v>#NUM!</v>
      </c>
      <c r="AB21" s="61" t="e">
        <f t="shared" si="17"/>
        <v>#NUM!</v>
      </c>
      <c r="AC21" s="61" t="e">
        <f t="shared" si="18"/>
        <v>#NUM!</v>
      </c>
      <c r="AD21" s="61" t="e">
        <f t="shared" si="19"/>
        <v>#NUM!</v>
      </c>
      <c r="AE21" s="61" t="e">
        <f t="shared" si="20"/>
        <v>#NUM!</v>
      </c>
      <c r="AF21" s="61" t="e">
        <f t="shared" si="21"/>
        <v>#N/A</v>
      </c>
      <c r="AG21" s="61" t="e">
        <f t="shared" si="22"/>
        <v>#NUM!</v>
      </c>
      <c r="AH21" s="61" t="e">
        <f t="shared" si="23"/>
        <v>#NUM!</v>
      </c>
      <c r="AI21" s="61" t="e">
        <f t="shared" si="24"/>
        <v>#NUM!</v>
      </c>
      <c r="AJ21" s="61" t="e">
        <f t="shared" si="25"/>
        <v>#N/A</v>
      </c>
    </row>
    <row r="22" spans="1:36" ht="12.95" customHeight="1" x14ac:dyDescent="0.15">
      <c r="A22" s="74"/>
      <c r="B22" s="115"/>
      <c r="C22" s="115"/>
      <c r="D22" s="60"/>
      <c r="E22" s="60"/>
      <c r="F22" s="4" t="str">
        <f t="shared" si="0"/>
        <v/>
      </c>
      <c r="G22" s="5"/>
      <c r="H22" s="60"/>
      <c r="I22" s="60"/>
      <c r="J22" s="1" t="s">
        <v>15</v>
      </c>
      <c r="K22" s="61" t="e">
        <f t="shared" si="1"/>
        <v>#NUM!</v>
      </c>
      <c r="L22" s="61" t="e">
        <f t="shared" si="2"/>
        <v>#NUM!</v>
      </c>
      <c r="M22" s="61" t="e">
        <f t="shared" si="3"/>
        <v>#NUM!</v>
      </c>
      <c r="N22" s="61" t="e">
        <f t="shared" si="4"/>
        <v>#NUM!</v>
      </c>
      <c r="O22" s="61" t="e">
        <f t="shared" si="5"/>
        <v>#NUM!</v>
      </c>
      <c r="P22" s="61" t="e">
        <f t="shared" si="26"/>
        <v>#N/A</v>
      </c>
      <c r="Q22" s="61" t="e">
        <f t="shared" si="6"/>
        <v>#NUM!</v>
      </c>
      <c r="R22" s="61" t="e">
        <f t="shared" si="7"/>
        <v>#NUM!</v>
      </c>
      <c r="S22" s="61" t="e">
        <f t="shared" si="8"/>
        <v>#NUM!</v>
      </c>
      <c r="T22" s="61" t="e">
        <f t="shared" si="9"/>
        <v>#NUM!</v>
      </c>
      <c r="U22" s="61" t="e">
        <f t="shared" si="10"/>
        <v>#N/A</v>
      </c>
      <c r="V22" s="61" t="e">
        <f t="shared" si="11"/>
        <v>#NUM!</v>
      </c>
      <c r="W22" s="61" t="e">
        <f t="shared" si="12"/>
        <v>#NUM!</v>
      </c>
      <c r="X22" s="61" t="e">
        <f t="shared" si="13"/>
        <v>#NUM!</v>
      </c>
      <c r="Y22" s="61" t="e">
        <f t="shared" si="14"/>
        <v>#NUM!</v>
      </c>
      <c r="Z22" s="61" t="e">
        <f t="shared" si="15"/>
        <v>#N/A</v>
      </c>
      <c r="AA22" s="61" t="e">
        <f t="shared" si="16"/>
        <v>#NUM!</v>
      </c>
      <c r="AB22" s="61" t="e">
        <f t="shared" si="17"/>
        <v>#NUM!</v>
      </c>
      <c r="AC22" s="61" t="e">
        <f t="shared" si="18"/>
        <v>#NUM!</v>
      </c>
      <c r="AD22" s="61" t="e">
        <f t="shared" si="19"/>
        <v>#NUM!</v>
      </c>
      <c r="AE22" s="61" t="e">
        <f t="shared" si="20"/>
        <v>#NUM!</v>
      </c>
      <c r="AF22" s="61" t="e">
        <f t="shared" si="21"/>
        <v>#N/A</v>
      </c>
      <c r="AG22" s="61" t="e">
        <f t="shared" si="22"/>
        <v>#NUM!</v>
      </c>
      <c r="AH22" s="61" t="e">
        <f t="shared" si="23"/>
        <v>#NUM!</v>
      </c>
      <c r="AI22" s="61" t="e">
        <f t="shared" si="24"/>
        <v>#NUM!</v>
      </c>
      <c r="AJ22" s="61" t="e">
        <f t="shared" si="25"/>
        <v>#N/A</v>
      </c>
    </row>
    <row r="23" spans="1:36" ht="12.95" customHeight="1" x14ac:dyDescent="0.15">
      <c r="A23" s="74"/>
      <c r="B23" s="115"/>
      <c r="C23" s="115"/>
      <c r="D23" s="60"/>
      <c r="E23" s="60"/>
      <c r="F23" s="4" t="str">
        <f t="shared" si="0"/>
        <v/>
      </c>
      <c r="G23" s="5"/>
      <c r="H23" s="60"/>
      <c r="I23" s="60"/>
      <c r="J23" s="1" t="s">
        <v>15</v>
      </c>
      <c r="K23" s="61" t="e">
        <f t="shared" si="1"/>
        <v>#NUM!</v>
      </c>
      <c r="L23" s="61" t="e">
        <f t="shared" si="2"/>
        <v>#NUM!</v>
      </c>
      <c r="M23" s="61" t="e">
        <f t="shared" si="3"/>
        <v>#NUM!</v>
      </c>
      <c r="N23" s="61" t="e">
        <f t="shared" si="4"/>
        <v>#NUM!</v>
      </c>
      <c r="O23" s="61" t="e">
        <f t="shared" si="5"/>
        <v>#NUM!</v>
      </c>
      <c r="P23" s="61" t="e">
        <f t="shared" si="26"/>
        <v>#N/A</v>
      </c>
      <c r="Q23" s="61" t="e">
        <f t="shared" si="6"/>
        <v>#NUM!</v>
      </c>
      <c r="R23" s="61" t="e">
        <f t="shared" si="7"/>
        <v>#NUM!</v>
      </c>
      <c r="S23" s="61" t="e">
        <f t="shared" si="8"/>
        <v>#NUM!</v>
      </c>
      <c r="T23" s="61" t="e">
        <f t="shared" si="9"/>
        <v>#NUM!</v>
      </c>
      <c r="U23" s="61" t="e">
        <f t="shared" si="10"/>
        <v>#N/A</v>
      </c>
      <c r="V23" s="61" t="e">
        <f t="shared" si="11"/>
        <v>#NUM!</v>
      </c>
      <c r="W23" s="61" t="e">
        <f t="shared" si="12"/>
        <v>#NUM!</v>
      </c>
      <c r="X23" s="61" t="e">
        <f t="shared" si="13"/>
        <v>#NUM!</v>
      </c>
      <c r="Y23" s="61" t="e">
        <f t="shared" si="14"/>
        <v>#NUM!</v>
      </c>
      <c r="Z23" s="61" t="e">
        <f t="shared" si="15"/>
        <v>#N/A</v>
      </c>
      <c r="AA23" s="61" t="e">
        <f t="shared" si="16"/>
        <v>#NUM!</v>
      </c>
      <c r="AB23" s="61" t="e">
        <f t="shared" si="17"/>
        <v>#NUM!</v>
      </c>
      <c r="AC23" s="61" t="e">
        <f t="shared" si="18"/>
        <v>#NUM!</v>
      </c>
      <c r="AD23" s="61" t="e">
        <f t="shared" si="19"/>
        <v>#NUM!</v>
      </c>
      <c r="AE23" s="61" t="e">
        <f t="shared" si="20"/>
        <v>#NUM!</v>
      </c>
      <c r="AF23" s="61" t="e">
        <f t="shared" si="21"/>
        <v>#N/A</v>
      </c>
      <c r="AG23" s="61" t="e">
        <f t="shared" si="22"/>
        <v>#NUM!</v>
      </c>
      <c r="AH23" s="61" t="e">
        <f t="shared" si="23"/>
        <v>#NUM!</v>
      </c>
      <c r="AI23" s="61" t="e">
        <f t="shared" si="24"/>
        <v>#NUM!</v>
      </c>
      <c r="AJ23" s="61" t="e">
        <f t="shared" si="25"/>
        <v>#N/A</v>
      </c>
    </row>
    <row r="24" spans="1:36" ht="12.95" customHeight="1" x14ac:dyDescent="0.15">
      <c r="A24" s="60"/>
      <c r="B24" s="115"/>
      <c r="C24" s="115"/>
      <c r="D24" s="60"/>
      <c r="E24" s="60"/>
      <c r="F24" s="4" t="str">
        <f t="shared" si="0"/>
        <v/>
      </c>
      <c r="G24" s="60"/>
      <c r="H24" s="60"/>
      <c r="I24" s="60"/>
      <c r="J24" s="1" t="s">
        <v>15</v>
      </c>
      <c r="K24" s="61" t="e">
        <f t="shared" si="1"/>
        <v>#NUM!</v>
      </c>
      <c r="L24" s="61" t="e">
        <f t="shared" si="2"/>
        <v>#NUM!</v>
      </c>
      <c r="M24" s="61" t="e">
        <f t="shared" si="3"/>
        <v>#NUM!</v>
      </c>
      <c r="N24" s="61" t="e">
        <f t="shared" si="4"/>
        <v>#NUM!</v>
      </c>
      <c r="O24" s="61" t="e">
        <f t="shared" si="5"/>
        <v>#NUM!</v>
      </c>
      <c r="P24" s="61" t="e">
        <f t="shared" si="26"/>
        <v>#N/A</v>
      </c>
      <c r="Q24" s="61" t="e">
        <f t="shared" si="6"/>
        <v>#NUM!</v>
      </c>
      <c r="R24" s="61" t="e">
        <f t="shared" si="7"/>
        <v>#NUM!</v>
      </c>
      <c r="S24" s="61" t="e">
        <f t="shared" si="8"/>
        <v>#NUM!</v>
      </c>
      <c r="T24" s="61" t="e">
        <f t="shared" si="9"/>
        <v>#NUM!</v>
      </c>
      <c r="U24" s="61" t="e">
        <f t="shared" si="10"/>
        <v>#N/A</v>
      </c>
      <c r="V24" s="61" t="e">
        <f t="shared" si="11"/>
        <v>#NUM!</v>
      </c>
      <c r="W24" s="61" t="e">
        <f t="shared" si="12"/>
        <v>#NUM!</v>
      </c>
      <c r="X24" s="61" t="e">
        <f t="shared" si="13"/>
        <v>#NUM!</v>
      </c>
      <c r="Y24" s="61" t="e">
        <f t="shared" si="14"/>
        <v>#NUM!</v>
      </c>
      <c r="Z24" s="61" t="e">
        <f t="shared" si="15"/>
        <v>#N/A</v>
      </c>
      <c r="AA24" s="61" t="e">
        <f t="shared" si="16"/>
        <v>#NUM!</v>
      </c>
      <c r="AB24" s="61" t="e">
        <f t="shared" si="17"/>
        <v>#NUM!</v>
      </c>
      <c r="AC24" s="61" t="e">
        <f t="shared" si="18"/>
        <v>#NUM!</v>
      </c>
      <c r="AD24" s="61" t="e">
        <f t="shared" si="19"/>
        <v>#NUM!</v>
      </c>
      <c r="AE24" s="61" t="e">
        <f t="shared" si="20"/>
        <v>#NUM!</v>
      </c>
      <c r="AF24" s="61" t="e">
        <f t="shared" si="21"/>
        <v>#N/A</v>
      </c>
      <c r="AG24" s="61" t="e">
        <f t="shared" si="22"/>
        <v>#NUM!</v>
      </c>
      <c r="AH24" s="61" t="e">
        <f t="shared" si="23"/>
        <v>#NUM!</v>
      </c>
      <c r="AI24" s="61" t="e">
        <f t="shared" si="24"/>
        <v>#NUM!</v>
      </c>
      <c r="AJ24" s="61" t="e">
        <f t="shared" si="25"/>
        <v>#N/A</v>
      </c>
    </row>
    <row r="25" spans="1:36" ht="12.95" customHeight="1" x14ac:dyDescent="0.15">
      <c r="A25" s="60"/>
      <c r="B25" s="115"/>
      <c r="C25" s="115"/>
      <c r="D25" s="60"/>
      <c r="E25" s="60"/>
      <c r="F25" s="4" t="str">
        <f t="shared" si="0"/>
        <v/>
      </c>
      <c r="G25" s="6"/>
      <c r="H25" s="60"/>
      <c r="I25" s="60"/>
      <c r="J25" s="1" t="s">
        <v>15</v>
      </c>
      <c r="K25" s="61" t="e">
        <f t="shared" si="1"/>
        <v>#NUM!</v>
      </c>
      <c r="L25" s="61" t="e">
        <f t="shared" si="2"/>
        <v>#NUM!</v>
      </c>
      <c r="M25" s="61" t="e">
        <f t="shared" si="3"/>
        <v>#NUM!</v>
      </c>
      <c r="N25" s="61" t="e">
        <f t="shared" si="4"/>
        <v>#NUM!</v>
      </c>
      <c r="O25" s="61" t="e">
        <f t="shared" si="5"/>
        <v>#NUM!</v>
      </c>
      <c r="P25" s="61" t="e">
        <f t="shared" si="26"/>
        <v>#N/A</v>
      </c>
      <c r="Q25" s="61" t="e">
        <f t="shared" si="6"/>
        <v>#NUM!</v>
      </c>
      <c r="R25" s="61" t="e">
        <f t="shared" si="7"/>
        <v>#NUM!</v>
      </c>
      <c r="S25" s="61" t="e">
        <f t="shared" si="8"/>
        <v>#NUM!</v>
      </c>
      <c r="T25" s="61" t="e">
        <f t="shared" si="9"/>
        <v>#NUM!</v>
      </c>
      <c r="U25" s="61" t="e">
        <f t="shared" si="10"/>
        <v>#N/A</v>
      </c>
      <c r="V25" s="61" t="e">
        <f t="shared" si="11"/>
        <v>#NUM!</v>
      </c>
      <c r="W25" s="61" t="e">
        <f t="shared" si="12"/>
        <v>#NUM!</v>
      </c>
      <c r="X25" s="61" t="e">
        <f t="shared" si="13"/>
        <v>#NUM!</v>
      </c>
      <c r="Y25" s="61" t="e">
        <f t="shared" si="14"/>
        <v>#NUM!</v>
      </c>
      <c r="Z25" s="61" t="e">
        <f t="shared" si="15"/>
        <v>#N/A</v>
      </c>
      <c r="AA25" s="61" t="e">
        <f t="shared" si="16"/>
        <v>#NUM!</v>
      </c>
      <c r="AB25" s="61" t="e">
        <f t="shared" si="17"/>
        <v>#NUM!</v>
      </c>
      <c r="AC25" s="61" t="e">
        <f t="shared" si="18"/>
        <v>#NUM!</v>
      </c>
      <c r="AD25" s="61" t="e">
        <f t="shared" si="19"/>
        <v>#NUM!</v>
      </c>
      <c r="AE25" s="61" t="e">
        <f t="shared" si="20"/>
        <v>#NUM!</v>
      </c>
      <c r="AF25" s="61" t="e">
        <f t="shared" si="21"/>
        <v>#N/A</v>
      </c>
      <c r="AG25" s="61" t="e">
        <f t="shared" si="22"/>
        <v>#NUM!</v>
      </c>
      <c r="AH25" s="61" t="e">
        <f t="shared" si="23"/>
        <v>#NUM!</v>
      </c>
      <c r="AI25" s="61" t="e">
        <f t="shared" si="24"/>
        <v>#NUM!</v>
      </c>
      <c r="AJ25" s="61" t="e">
        <f t="shared" si="25"/>
        <v>#N/A</v>
      </c>
    </row>
    <row r="26" spans="1:36" ht="12.95" customHeight="1" x14ac:dyDescent="0.15">
      <c r="A26" s="60"/>
      <c r="B26" s="115"/>
      <c r="C26" s="115"/>
      <c r="D26" s="60"/>
      <c r="E26" s="60"/>
      <c r="F26" s="4" t="str">
        <f t="shared" si="0"/>
        <v/>
      </c>
      <c r="G26" s="7"/>
      <c r="H26" s="60"/>
      <c r="I26" s="60"/>
      <c r="J26" s="1" t="s">
        <v>15</v>
      </c>
      <c r="K26" s="61" t="e">
        <f t="shared" si="1"/>
        <v>#NUM!</v>
      </c>
      <c r="L26" s="61" t="e">
        <f t="shared" si="2"/>
        <v>#NUM!</v>
      </c>
      <c r="M26" s="61" t="e">
        <f t="shared" si="3"/>
        <v>#NUM!</v>
      </c>
      <c r="N26" s="61" t="e">
        <f t="shared" si="4"/>
        <v>#NUM!</v>
      </c>
      <c r="O26" s="61" t="e">
        <f t="shared" si="5"/>
        <v>#NUM!</v>
      </c>
      <c r="P26" s="61" t="e">
        <f t="shared" si="26"/>
        <v>#N/A</v>
      </c>
      <c r="Q26" s="61" t="e">
        <f t="shared" si="6"/>
        <v>#NUM!</v>
      </c>
      <c r="R26" s="61" t="e">
        <f t="shared" si="7"/>
        <v>#NUM!</v>
      </c>
      <c r="S26" s="61" t="e">
        <f t="shared" si="8"/>
        <v>#NUM!</v>
      </c>
      <c r="T26" s="61" t="e">
        <f t="shared" si="9"/>
        <v>#NUM!</v>
      </c>
      <c r="U26" s="61" t="e">
        <f t="shared" si="10"/>
        <v>#N/A</v>
      </c>
      <c r="V26" s="61" t="e">
        <f t="shared" si="11"/>
        <v>#NUM!</v>
      </c>
      <c r="W26" s="61" t="e">
        <f t="shared" si="12"/>
        <v>#NUM!</v>
      </c>
      <c r="X26" s="61" t="e">
        <f t="shared" si="13"/>
        <v>#NUM!</v>
      </c>
      <c r="Y26" s="61" t="e">
        <f t="shared" si="14"/>
        <v>#NUM!</v>
      </c>
      <c r="Z26" s="61" t="e">
        <f t="shared" si="15"/>
        <v>#N/A</v>
      </c>
      <c r="AA26" s="61" t="e">
        <f t="shared" si="16"/>
        <v>#NUM!</v>
      </c>
      <c r="AB26" s="61" t="e">
        <f t="shared" si="17"/>
        <v>#NUM!</v>
      </c>
      <c r="AC26" s="61" t="e">
        <f t="shared" si="18"/>
        <v>#NUM!</v>
      </c>
      <c r="AD26" s="61" t="e">
        <f t="shared" si="19"/>
        <v>#NUM!</v>
      </c>
      <c r="AE26" s="61" t="e">
        <f t="shared" si="20"/>
        <v>#NUM!</v>
      </c>
      <c r="AF26" s="61" t="e">
        <f t="shared" si="21"/>
        <v>#N/A</v>
      </c>
      <c r="AG26" s="61" t="e">
        <f t="shared" si="22"/>
        <v>#NUM!</v>
      </c>
      <c r="AH26" s="61" t="e">
        <f t="shared" si="23"/>
        <v>#NUM!</v>
      </c>
      <c r="AI26" s="61" t="e">
        <f t="shared" si="24"/>
        <v>#NUM!</v>
      </c>
      <c r="AJ26" s="61" t="e">
        <f t="shared" si="25"/>
        <v>#N/A</v>
      </c>
    </row>
    <row r="27" spans="1:36" ht="12.95" customHeight="1" x14ac:dyDescent="0.15">
      <c r="A27" s="60"/>
      <c r="B27" s="115"/>
      <c r="C27" s="115"/>
      <c r="D27" s="60"/>
      <c r="E27" s="60"/>
      <c r="F27" s="4" t="str">
        <f t="shared" si="0"/>
        <v/>
      </c>
      <c r="G27" s="60"/>
      <c r="H27" s="60"/>
      <c r="I27" s="60"/>
      <c r="J27" s="1" t="s">
        <v>15</v>
      </c>
      <c r="K27" s="61" t="e">
        <f t="shared" si="1"/>
        <v>#NUM!</v>
      </c>
      <c r="L27" s="61" t="e">
        <f t="shared" si="2"/>
        <v>#NUM!</v>
      </c>
      <c r="M27" s="61" t="e">
        <f t="shared" si="3"/>
        <v>#NUM!</v>
      </c>
      <c r="N27" s="61" t="e">
        <f t="shared" si="4"/>
        <v>#NUM!</v>
      </c>
      <c r="O27" s="61" t="e">
        <f t="shared" si="5"/>
        <v>#NUM!</v>
      </c>
      <c r="P27" s="61" t="e">
        <f t="shared" si="26"/>
        <v>#N/A</v>
      </c>
      <c r="Q27" s="61" t="e">
        <f t="shared" si="6"/>
        <v>#NUM!</v>
      </c>
      <c r="R27" s="61" t="e">
        <f t="shared" si="7"/>
        <v>#NUM!</v>
      </c>
      <c r="S27" s="61" t="e">
        <f t="shared" si="8"/>
        <v>#NUM!</v>
      </c>
      <c r="T27" s="61" t="e">
        <f t="shared" si="9"/>
        <v>#NUM!</v>
      </c>
      <c r="U27" s="61" t="e">
        <f t="shared" si="10"/>
        <v>#N/A</v>
      </c>
      <c r="V27" s="61" t="e">
        <f t="shared" si="11"/>
        <v>#NUM!</v>
      </c>
      <c r="W27" s="61" t="e">
        <f t="shared" si="12"/>
        <v>#NUM!</v>
      </c>
      <c r="X27" s="61" t="e">
        <f t="shared" si="13"/>
        <v>#NUM!</v>
      </c>
      <c r="Y27" s="61" t="e">
        <f t="shared" si="14"/>
        <v>#NUM!</v>
      </c>
      <c r="Z27" s="61" t="e">
        <f t="shared" si="15"/>
        <v>#N/A</v>
      </c>
      <c r="AA27" s="61" t="e">
        <f t="shared" si="16"/>
        <v>#NUM!</v>
      </c>
      <c r="AB27" s="61" t="e">
        <f t="shared" si="17"/>
        <v>#NUM!</v>
      </c>
      <c r="AC27" s="61" t="e">
        <f t="shared" si="18"/>
        <v>#NUM!</v>
      </c>
      <c r="AD27" s="61" t="e">
        <f t="shared" si="19"/>
        <v>#NUM!</v>
      </c>
      <c r="AE27" s="61" t="e">
        <f t="shared" si="20"/>
        <v>#NUM!</v>
      </c>
      <c r="AF27" s="61" t="e">
        <f t="shared" si="21"/>
        <v>#N/A</v>
      </c>
      <c r="AG27" s="61" t="e">
        <f t="shared" si="22"/>
        <v>#NUM!</v>
      </c>
      <c r="AH27" s="61" t="e">
        <f t="shared" si="23"/>
        <v>#NUM!</v>
      </c>
      <c r="AI27" s="61" t="e">
        <f t="shared" si="24"/>
        <v>#NUM!</v>
      </c>
      <c r="AJ27" s="61" t="e">
        <f t="shared" si="25"/>
        <v>#N/A</v>
      </c>
    </row>
    <row r="28" spans="1:36" ht="12.95" customHeight="1" x14ac:dyDescent="0.15">
      <c r="A28" s="60"/>
      <c r="B28" s="115"/>
      <c r="C28" s="115"/>
      <c r="D28" s="60"/>
      <c r="E28" s="60"/>
      <c r="F28" s="4" t="str">
        <f t="shared" si="0"/>
        <v/>
      </c>
      <c r="G28" s="60"/>
      <c r="H28" s="60"/>
      <c r="I28" s="60"/>
      <c r="J28" s="1" t="s">
        <v>15</v>
      </c>
      <c r="K28" s="61" t="e">
        <f t="shared" si="1"/>
        <v>#NUM!</v>
      </c>
      <c r="L28" s="61" t="e">
        <f t="shared" si="2"/>
        <v>#NUM!</v>
      </c>
      <c r="M28" s="61" t="e">
        <f t="shared" si="3"/>
        <v>#NUM!</v>
      </c>
      <c r="N28" s="66" t="e">
        <f t="shared" si="4"/>
        <v>#NUM!</v>
      </c>
      <c r="O28" s="61" t="e">
        <f t="shared" si="5"/>
        <v>#NUM!</v>
      </c>
      <c r="P28" s="61" t="e">
        <f t="shared" si="26"/>
        <v>#N/A</v>
      </c>
      <c r="Q28" s="61" t="e">
        <f t="shared" si="6"/>
        <v>#NUM!</v>
      </c>
      <c r="R28" s="61" t="e">
        <f t="shared" si="7"/>
        <v>#NUM!</v>
      </c>
      <c r="S28" s="61" t="e">
        <f t="shared" si="8"/>
        <v>#NUM!</v>
      </c>
      <c r="T28" s="61" t="e">
        <f t="shared" si="9"/>
        <v>#NUM!</v>
      </c>
      <c r="U28" s="61" t="e">
        <f t="shared" si="10"/>
        <v>#N/A</v>
      </c>
      <c r="V28" s="61" t="e">
        <f t="shared" si="11"/>
        <v>#NUM!</v>
      </c>
      <c r="W28" s="61" t="e">
        <f t="shared" si="12"/>
        <v>#NUM!</v>
      </c>
      <c r="X28" s="61" t="e">
        <f t="shared" si="13"/>
        <v>#NUM!</v>
      </c>
      <c r="Y28" s="61" t="e">
        <f t="shared" si="14"/>
        <v>#NUM!</v>
      </c>
      <c r="Z28" s="61" t="e">
        <f t="shared" si="15"/>
        <v>#N/A</v>
      </c>
      <c r="AA28" s="61" t="e">
        <f t="shared" si="16"/>
        <v>#NUM!</v>
      </c>
      <c r="AB28" s="61" t="e">
        <f t="shared" si="17"/>
        <v>#NUM!</v>
      </c>
      <c r="AC28" s="61" t="e">
        <f t="shared" si="18"/>
        <v>#NUM!</v>
      </c>
      <c r="AD28" s="61" t="e">
        <f t="shared" si="19"/>
        <v>#NUM!</v>
      </c>
      <c r="AE28" s="61" t="e">
        <f t="shared" si="20"/>
        <v>#NUM!</v>
      </c>
      <c r="AF28" s="61" t="e">
        <f t="shared" si="21"/>
        <v>#N/A</v>
      </c>
      <c r="AG28" s="61" t="e">
        <f t="shared" si="22"/>
        <v>#NUM!</v>
      </c>
      <c r="AH28" s="61" t="e">
        <f t="shared" si="23"/>
        <v>#NUM!</v>
      </c>
      <c r="AI28" s="61" t="e">
        <f t="shared" si="24"/>
        <v>#NUM!</v>
      </c>
      <c r="AJ28" s="61" t="e">
        <f t="shared" si="25"/>
        <v>#N/A</v>
      </c>
    </row>
    <row r="29" spans="1:36" ht="12.95" customHeight="1" x14ac:dyDescent="0.15">
      <c r="A29" s="60"/>
      <c r="B29" s="115"/>
      <c r="C29" s="115"/>
      <c r="D29" s="60"/>
      <c r="E29" s="60"/>
      <c r="F29" s="4" t="str">
        <f t="shared" si="0"/>
        <v/>
      </c>
      <c r="G29" s="60"/>
      <c r="H29" s="60"/>
      <c r="I29" s="60"/>
      <c r="J29" s="1" t="s">
        <v>15</v>
      </c>
      <c r="K29" s="61" t="e">
        <f t="shared" si="1"/>
        <v>#NUM!</v>
      </c>
      <c r="L29" s="61" t="e">
        <f t="shared" si="2"/>
        <v>#NUM!</v>
      </c>
      <c r="M29" s="61" t="e">
        <f t="shared" si="3"/>
        <v>#NUM!</v>
      </c>
      <c r="N29" s="61" t="e">
        <f t="shared" si="4"/>
        <v>#NUM!</v>
      </c>
      <c r="O29" s="61" t="e">
        <f t="shared" si="5"/>
        <v>#NUM!</v>
      </c>
      <c r="P29" s="61" t="e">
        <f t="shared" si="26"/>
        <v>#N/A</v>
      </c>
      <c r="Q29" s="61" t="e">
        <f t="shared" si="6"/>
        <v>#NUM!</v>
      </c>
      <c r="R29" s="61" t="e">
        <f t="shared" si="7"/>
        <v>#NUM!</v>
      </c>
      <c r="S29" s="61" t="e">
        <f t="shared" si="8"/>
        <v>#NUM!</v>
      </c>
      <c r="T29" s="61" t="e">
        <f t="shared" si="9"/>
        <v>#NUM!</v>
      </c>
      <c r="U29" s="61" t="e">
        <f t="shared" si="10"/>
        <v>#N/A</v>
      </c>
      <c r="V29" s="61" t="e">
        <f t="shared" si="11"/>
        <v>#NUM!</v>
      </c>
      <c r="W29" s="61" t="e">
        <f t="shared" si="12"/>
        <v>#NUM!</v>
      </c>
      <c r="X29" s="61" t="e">
        <f t="shared" si="13"/>
        <v>#NUM!</v>
      </c>
      <c r="Y29" s="61" t="e">
        <f t="shared" si="14"/>
        <v>#NUM!</v>
      </c>
      <c r="Z29" s="61" t="e">
        <f t="shared" si="15"/>
        <v>#N/A</v>
      </c>
      <c r="AA29" s="61" t="e">
        <f t="shared" si="16"/>
        <v>#NUM!</v>
      </c>
      <c r="AB29" s="61" t="e">
        <f t="shared" si="17"/>
        <v>#NUM!</v>
      </c>
      <c r="AC29" s="61" t="e">
        <f t="shared" si="18"/>
        <v>#NUM!</v>
      </c>
      <c r="AD29" s="61" t="e">
        <f t="shared" si="19"/>
        <v>#NUM!</v>
      </c>
      <c r="AE29" s="61" t="e">
        <f t="shared" si="20"/>
        <v>#NUM!</v>
      </c>
      <c r="AF29" s="61" t="e">
        <f t="shared" si="21"/>
        <v>#N/A</v>
      </c>
      <c r="AG29" s="61" t="e">
        <f t="shared" si="22"/>
        <v>#NUM!</v>
      </c>
      <c r="AH29" s="61" t="e">
        <f t="shared" si="23"/>
        <v>#NUM!</v>
      </c>
      <c r="AI29" s="61" t="e">
        <f t="shared" si="24"/>
        <v>#NUM!</v>
      </c>
      <c r="AJ29" s="61" t="e">
        <f t="shared" si="25"/>
        <v>#N/A</v>
      </c>
    </row>
    <row r="30" spans="1:36" ht="12.95" customHeight="1" x14ac:dyDescent="0.15">
      <c r="A30" s="60"/>
      <c r="B30" s="115"/>
      <c r="C30" s="115"/>
      <c r="D30" s="60"/>
      <c r="E30" s="60"/>
      <c r="F30" s="4" t="str">
        <f t="shared" si="0"/>
        <v/>
      </c>
      <c r="G30" s="6"/>
      <c r="H30" s="60"/>
      <c r="I30" s="60"/>
      <c r="J30" s="1" t="s">
        <v>15</v>
      </c>
      <c r="K30" s="61" t="e">
        <f t="shared" si="1"/>
        <v>#NUM!</v>
      </c>
      <c r="L30" s="61" t="e">
        <f t="shared" si="2"/>
        <v>#NUM!</v>
      </c>
      <c r="M30" s="61" t="e">
        <f t="shared" si="3"/>
        <v>#NUM!</v>
      </c>
      <c r="N30" s="61" t="e">
        <f t="shared" si="4"/>
        <v>#NUM!</v>
      </c>
      <c r="O30" s="61" t="e">
        <f t="shared" si="5"/>
        <v>#NUM!</v>
      </c>
      <c r="P30" s="61" t="e">
        <f t="shared" si="26"/>
        <v>#N/A</v>
      </c>
      <c r="Q30" s="61" t="e">
        <f t="shared" si="6"/>
        <v>#NUM!</v>
      </c>
      <c r="R30" s="61" t="e">
        <f t="shared" si="7"/>
        <v>#NUM!</v>
      </c>
      <c r="S30" s="61" t="e">
        <f t="shared" si="8"/>
        <v>#NUM!</v>
      </c>
      <c r="T30" s="61" t="e">
        <f t="shared" si="9"/>
        <v>#NUM!</v>
      </c>
      <c r="U30" s="61" t="e">
        <f t="shared" si="10"/>
        <v>#N/A</v>
      </c>
      <c r="V30" s="61" t="e">
        <f t="shared" si="11"/>
        <v>#NUM!</v>
      </c>
      <c r="W30" s="61" t="e">
        <f t="shared" si="12"/>
        <v>#NUM!</v>
      </c>
      <c r="X30" s="61" t="e">
        <f t="shared" si="13"/>
        <v>#NUM!</v>
      </c>
      <c r="Y30" s="61" t="e">
        <f t="shared" si="14"/>
        <v>#NUM!</v>
      </c>
      <c r="Z30" s="61" t="e">
        <f t="shared" si="15"/>
        <v>#N/A</v>
      </c>
      <c r="AA30" s="61" t="e">
        <f t="shared" si="16"/>
        <v>#NUM!</v>
      </c>
      <c r="AB30" s="61" t="e">
        <f t="shared" si="17"/>
        <v>#NUM!</v>
      </c>
      <c r="AC30" s="61" t="e">
        <f t="shared" si="18"/>
        <v>#NUM!</v>
      </c>
      <c r="AD30" s="61" t="e">
        <f t="shared" si="19"/>
        <v>#NUM!</v>
      </c>
      <c r="AE30" s="61" t="e">
        <f t="shared" si="20"/>
        <v>#NUM!</v>
      </c>
      <c r="AF30" s="61" t="e">
        <f t="shared" si="21"/>
        <v>#N/A</v>
      </c>
      <c r="AG30" s="61" t="e">
        <f t="shared" si="22"/>
        <v>#NUM!</v>
      </c>
      <c r="AH30" s="61" t="e">
        <f t="shared" si="23"/>
        <v>#NUM!</v>
      </c>
      <c r="AI30" s="61" t="e">
        <f t="shared" si="24"/>
        <v>#NUM!</v>
      </c>
      <c r="AJ30" s="61" t="e">
        <f t="shared" si="25"/>
        <v>#N/A</v>
      </c>
    </row>
    <row r="31" spans="1:36" ht="12.95" customHeight="1" x14ac:dyDescent="0.15">
      <c r="A31" s="60"/>
      <c r="B31" s="115"/>
      <c r="C31" s="115"/>
      <c r="D31" s="60"/>
      <c r="E31" s="60"/>
      <c r="F31" s="4" t="str">
        <f t="shared" si="0"/>
        <v/>
      </c>
      <c r="G31" s="60"/>
      <c r="H31" s="60"/>
      <c r="I31" s="60"/>
      <c r="J31" s="1" t="s">
        <v>15</v>
      </c>
      <c r="K31" s="61" t="e">
        <f t="shared" si="1"/>
        <v>#NUM!</v>
      </c>
      <c r="L31" s="61" t="e">
        <f t="shared" si="2"/>
        <v>#NUM!</v>
      </c>
      <c r="M31" s="61" t="e">
        <f t="shared" si="3"/>
        <v>#NUM!</v>
      </c>
      <c r="N31" s="61" t="e">
        <f t="shared" si="4"/>
        <v>#NUM!</v>
      </c>
      <c r="O31" s="61" t="e">
        <f t="shared" si="5"/>
        <v>#NUM!</v>
      </c>
      <c r="P31" s="61" t="e">
        <f t="shared" si="26"/>
        <v>#N/A</v>
      </c>
      <c r="Q31" s="61" t="e">
        <f t="shared" si="6"/>
        <v>#NUM!</v>
      </c>
      <c r="R31" s="61" t="e">
        <f t="shared" si="7"/>
        <v>#NUM!</v>
      </c>
      <c r="S31" s="61" t="e">
        <f t="shared" si="8"/>
        <v>#NUM!</v>
      </c>
      <c r="T31" s="61" t="e">
        <f t="shared" si="9"/>
        <v>#NUM!</v>
      </c>
      <c r="U31" s="61" t="e">
        <f t="shared" si="10"/>
        <v>#N/A</v>
      </c>
      <c r="V31" s="61" t="e">
        <f t="shared" si="11"/>
        <v>#NUM!</v>
      </c>
      <c r="W31" s="61" t="e">
        <f t="shared" si="12"/>
        <v>#NUM!</v>
      </c>
      <c r="X31" s="61" t="e">
        <f t="shared" si="13"/>
        <v>#NUM!</v>
      </c>
      <c r="Y31" s="61" t="e">
        <f t="shared" si="14"/>
        <v>#NUM!</v>
      </c>
      <c r="Z31" s="61" t="e">
        <f t="shared" si="15"/>
        <v>#N/A</v>
      </c>
      <c r="AA31" s="61" t="e">
        <f t="shared" si="16"/>
        <v>#NUM!</v>
      </c>
      <c r="AB31" s="61" t="e">
        <f t="shared" si="17"/>
        <v>#NUM!</v>
      </c>
      <c r="AC31" s="61" t="e">
        <f t="shared" si="18"/>
        <v>#NUM!</v>
      </c>
      <c r="AD31" s="61" t="e">
        <f t="shared" si="19"/>
        <v>#NUM!</v>
      </c>
      <c r="AE31" s="61" t="e">
        <f t="shared" si="20"/>
        <v>#NUM!</v>
      </c>
      <c r="AF31" s="61" t="e">
        <f t="shared" si="21"/>
        <v>#N/A</v>
      </c>
      <c r="AG31" s="61" t="e">
        <f t="shared" si="22"/>
        <v>#NUM!</v>
      </c>
      <c r="AH31" s="61" t="e">
        <f t="shared" si="23"/>
        <v>#NUM!</v>
      </c>
      <c r="AI31" s="61" t="e">
        <f t="shared" si="24"/>
        <v>#NUM!</v>
      </c>
      <c r="AJ31" s="61" t="e">
        <f t="shared" si="25"/>
        <v>#N/A</v>
      </c>
    </row>
    <row r="32" spans="1:36" ht="12.95" customHeight="1" x14ac:dyDescent="0.15">
      <c r="A32" s="60"/>
      <c r="B32" s="115"/>
      <c r="C32" s="115"/>
      <c r="D32" s="60"/>
      <c r="E32" s="60"/>
      <c r="F32" s="4" t="str">
        <f t="shared" si="0"/>
        <v/>
      </c>
      <c r="G32" s="60"/>
      <c r="H32" s="60"/>
      <c r="I32" s="60"/>
      <c r="J32" s="1" t="s">
        <v>15</v>
      </c>
      <c r="K32" s="61" t="e">
        <f t="shared" si="1"/>
        <v>#NUM!</v>
      </c>
      <c r="L32" s="61" t="e">
        <f t="shared" si="2"/>
        <v>#NUM!</v>
      </c>
      <c r="M32" s="61" t="e">
        <f t="shared" si="3"/>
        <v>#NUM!</v>
      </c>
      <c r="N32" s="61" t="e">
        <f t="shared" si="4"/>
        <v>#NUM!</v>
      </c>
      <c r="O32" s="61" t="e">
        <f t="shared" si="5"/>
        <v>#NUM!</v>
      </c>
      <c r="P32" s="61" t="e">
        <f t="shared" si="26"/>
        <v>#N/A</v>
      </c>
      <c r="Q32" s="61" t="e">
        <f t="shared" si="6"/>
        <v>#NUM!</v>
      </c>
      <c r="R32" s="61" t="e">
        <f t="shared" si="7"/>
        <v>#NUM!</v>
      </c>
      <c r="S32" s="61" t="e">
        <f t="shared" si="8"/>
        <v>#NUM!</v>
      </c>
      <c r="T32" s="61" t="e">
        <f t="shared" si="9"/>
        <v>#NUM!</v>
      </c>
      <c r="U32" s="61" t="e">
        <f t="shared" si="10"/>
        <v>#N/A</v>
      </c>
      <c r="V32" s="61" t="e">
        <f t="shared" si="11"/>
        <v>#NUM!</v>
      </c>
      <c r="W32" s="61" t="e">
        <f t="shared" si="12"/>
        <v>#NUM!</v>
      </c>
      <c r="X32" s="61" t="e">
        <f t="shared" si="13"/>
        <v>#NUM!</v>
      </c>
      <c r="Y32" s="61" t="e">
        <f t="shared" si="14"/>
        <v>#NUM!</v>
      </c>
      <c r="Z32" s="61" t="e">
        <f t="shared" si="15"/>
        <v>#N/A</v>
      </c>
      <c r="AA32" s="61" t="e">
        <f t="shared" si="16"/>
        <v>#NUM!</v>
      </c>
      <c r="AB32" s="61" t="e">
        <f t="shared" si="17"/>
        <v>#NUM!</v>
      </c>
      <c r="AC32" s="61" t="e">
        <f t="shared" si="18"/>
        <v>#NUM!</v>
      </c>
      <c r="AD32" s="61" t="e">
        <f t="shared" si="19"/>
        <v>#NUM!</v>
      </c>
      <c r="AE32" s="61" t="e">
        <f t="shared" si="20"/>
        <v>#NUM!</v>
      </c>
      <c r="AF32" s="61" t="e">
        <f t="shared" si="21"/>
        <v>#N/A</v>
      </c>
      <c r="AG32" s="61" t="e">
        <f t="shared" si="22"/>
        <v>#NUM!</v>
      </c>
      <c r="AH32" s="61" t="e">
        <f t="shared" si="23"/>
        <v>#NUM!</v>
      </c>
      <c r="AI32" s="61" t="e">
        <f t="shared" si="24"/>
        <v>#NUM!</v>
      </c>
      <c r="AJ32" s="61" t="e">
        <f t="shared" si="25"/>
        <v>#N/A</v>
      </c>
    </row>
    <row r="33" spans="1:36" ht="12.95" customHeight="1" x14ac:dyDescent="0.15">
      <c r="A33" s="60"/>
      <c r="B33" s="115"/>
      <c r="C33" s="115"/>
      <c r="D33" s="60"/>
      <c r="E33" s="60"/>
      <c r="F33" s="4" t="str">
        <f t="shared" si="0"/>
        <v/>
      </c>
      <c r="G33" s="60"/>
      <c r="H33" s="60"/>
      <c r="I33" s="60"/>
      <c r="J33" s="1" t="s">
        <v>15</v>
      </c>
      <c r="K33" s="61" t="e">
        <f t="shared" si="1"/>
        <v>#NUM!</v>
      </c>
      <c r="L33" s="61" t="e">
        <f t="shared" si="2"/>
        <v>#NUM!</v>
      </c>
      <c r="M33" s="61" t="e">
        <f t="shared" si="3"/>
        <v>#NUM!</v>
      </c>
      <c r="N33" s="61" t="e">
        <f t="shared" si="4"/>
        <v>#NUM!</v>
      </c>
      <c r="O33" s="61" t="e">
        <f t="shared" si="5"/>
        <v>#NUM!</v>
      </c>
      <c r="P33" s="61" t="e">
        <f t="shared" si="26"/>
        <v>#N/A</v>
      </c>
      <c r="Q33" s="61" t="e">
        <f t="shared" si="6"/>
        <v>#NUM!</v>
      </c>
      <c r="R33" s="61" t="e">
        <f t="shared" si="7"/>
        <v>#NUM!</v>
      </c>
      <c r="S33" s="61" t="e">
        <f t="shared" si="8"/>
        <v>#NUM!</v>
      </c>
      <c r="T33" s="61" t="e">
        <f t="shared" si="9"/>
        <v>#NUM!</v>
      </c>
      <c r="U33" s="61" t="e">
        <f t="shared" si="10"/>
        <v>#N/A</v>
      </c>
      <c r="V33" s="61" t="e">
        <f t="shared" si="11"/>
        <v>#NUM!</v>
      </c>
      <c r="W33" s="61" t="e">
        <f t="shared" si="12"/>
        <v>#NUM!</v>
      </c>
      <c r="X33" s="61" t="e">
        <f t="shared" si="13"/>
        <v>#NUM!</v>
      </c>
      <c r="Y33" s="61" t="e">
        <f t="shared" si="14"/>
        <v>#NUM!</v>
      </c>
      <c r="Z33" s="61" t="e">
        <f t="shared" si="15"/>
        <v>#N/A</v>
      </c>
      <c r="AA33" s="61" t="e">
        <f t="shared" si="16"/>
        <v>#NUM!</v>
      </c>
      <c r="AB33" s="61" t="e">
        <f t="shared" si="17"/>
        <v>#NUM!</v>
      </c>
      <c r="AC33" s="61" t="e">
        <f t="shared" si="18"/>
        <v>#NUM!</v>
      </c>
      <c r="AD33" s="61" t="e">
        <f t="shared" si="19"/>
        <v>#NUM!</v>
      </c>
      <c r="AE33" s="61" t="e">
        <f t="shared" si="20"/>
        <v>#NUM!</v>
      </c>
      <c r="AF33" s="61" t="e">
        <f t="shared" si="21"/>
        <v>#N/A</v>
      </c>
      <c r="AG33" s="61" t="e">
        <f t="shared" si="22"/>
        <v>#NUM!</v>
      </c>
      <c r="AH33" s="61" t="e">
        <f t="shared" si="23"/>
        <v>#NUM!</v>
      </c>
      <c r="AI33" s="61" t="e">
        <f t="shared" si="24"/>
        <v>#NUM!</v>
      </c>
      <c r="AJ33" s="61" t="e">
        <f t="shared" si="25"/>
        <v>#N/A</v>
      </c>
    </row>
    <row r="34" spans="1:36" ht="12.95" customHeight="1" x14ac:dyDescent="0.15">
      <c r="A34" s="60"/>
      <c r="B34" s="115"/>
      <c r="C34" s="115"/>
      <c r="D34" s="60"/>
      <c r="E34" s="60"/>
      <c r="F34" s="4" t="str">
        <f t="shared" si="0"/>
        <v/>
      </c>
      <c r="G34" s="60"/>
      <c r="H34" s="60"/>
      <c r="I34" s="60"/>
      <c r="K34" s="61" t="e">
        <f t="shared" si="1"/>
        <v>#NUM!</v>
      </c>
      <c r="L34" s="61" t="e">
        <f t="shared" si="2"/>
        <v>#NUM!</v>
      </c>
      <c r="M34" s="61" t="e">
        <f t="shared" si="3"/>
        <v>#NUM!</v>
      </c>
      <c r="N34" s="61" t="e">
        <f t="shared" si="4"/>
        <v>#NUM!</v>
      </c>
      <c r="O34" s="61" t="e">
        <f t="shared" si="5"/>
        <v>#NUM!</v>
      </c>
      <c r="P34" s="61" t="e">
        <f t="shared" si="26"/>
        <v>#N/A</v>
      </c>
      <c r="Q34" s="61" t="e">
        <f t="shared" si="6"/>
        <v>#NUM!</v>
      </c>
      <c r="R34" s="61" t="e">
        <f t="shared" si="7"/>
        <v>#NUM!</v>
      </c>
      <c r="S34" s="61" t="e">
        <f t="shared" si="8"/>
        <v>#NUM!</v>
      </c>
      <c r="T34" s="61" t="e">
        <f t="shared" si="9"/>
        <v>#NUM!</v>
      </c>
      <c r="U34" s="61" t="e">
        <f t="shared" si="10"/>
        <v>#N/A</v>
      </c>
      <c r="V34" s="61" t="e">
        <f t="shared" si="11"/>
        <v>#NUM!</v>
      </c>
      <c r="W34" s="61" t="e">
        <f t="shared" si="12"/>
        <v>#NUM!</v>
      </c>
      <c r="X34" s="61" t="e">
        <f t="shared" si="13"/>
        <v>#NUM!</v>
      </c>
      <c r="Y34" s="61" t="e">
        <f t="shared" si="14"/>
        <v>#NUM!</v>
      </c>
      <c r="Z34" s="61" t="e">
        <f t="shared" si="15"/>
        <v>#N/A</v>
      </c>
      <c r="AA34" s="61" t="e">
        <f t="shared" si="16"/>
        <v>#NUM!</v>
      </c>
      <c r="AB34" s="61" t="e">
        <f t="shared" si="17"/>
        <v>#NUM!</v>
      </c>
      <c r="AC34" s="61" t="e">
        <f t="shared" si="18"/>
        <v>#NUM!</v>
      </c>
      <c r="AD34" s="61" t="e">
        <f t="shared" si="19"/>
        <v>#NUM!</v>
      </c>
      <c r="AE34" s="61" t="e">
        <f t="shared" si="20"/>
        <v>#NUM!</v>
      </c>
      <c r="AF34" s="61" t="e">
        <f t="shared" si="21"/>
        <v>#N/A</v>
      </c>
      <c r="AG34" s="61" t="e">
        <f t="shared" si="22"/>
        <v>#NUM!</v>
      </c>
      <c r="AH34" s="61" t="e">
        <f t="shared" si="23"/>
        <v>#NUM!</v>
      </c>
      <c r="AI34" s="61" t="e">
        <f t="shared" si="24"/>
        <v>#NUM!</v>
      </c>
      <c r="AJ34" s="61" t="e">
        <f t="shared" si="25"/>
        <v>#N/A</v>
      </c>
    </row>
    <row r="35" spans="1:36" ht="12.95" customHeight="1" x14ac:dyDescent="0.15">
      <c r="A35" s="60"/>
      <c r="B35" s="115"/>
      <c r="C35" s="115"/>
      <c r="D35" s="60"/>
      <c r="E35" s="60"/>
      <c r="F35" s="4" t="str">
        <f t="shared" si="0"/>
        <v/>
      </c>
      <c r="G35" s="60"/>
      <c r="H35" s="60"/>
      <c r="I35" s="60"/>
      <c r="K35" s="61" t="e">
        <f t="shared" si="1"/>
        <v>#NUM!</v>
      </c>
      <c r="L35" s="61" t="e">
        <f t="shared" si="2"/>
        <v>#NUM!</v>
      </c>
      <c r="M35" s="61" t="e">
        <f t="shared" si="3"/>
        <v>#NUM!</v>
      </c>
      <c r="N35" s="61" t="e">
        <f t="shared" si="4"/>
        <v>#NUM!</v>
      </c>
      <c r="O35" s="61" t="e">
        <f t="shared" si="5"/>
        <v>#NUM!</v>
      </c>
      <c r="P35" s="61" t="e">
        <f t="shared" si="26"/>
        <v>#N/A</v>
      </c>
      <c r="Q35" s="61" t="e">
        <f t="shared" si="6"/>
        <v>#NUM!</v>
      </c>
      <c r="R35" s="61" t="e">
        <f t="shared" si="7"/>
        <v>#NUM!</v>
      </c>
      <c r="S35" s="61" t="e">
        <f t="shared" si="8"/>
        <v>#NUM!</v>
      </c>
      <c r="T35" s="61" t="e">
        <f t="shared" si="9"/>
        <v>#NUM!</v>
      </c>
      <c r="U35" s="61" t="e">
        <f t="shared" si="10"/>
        <v>#N/A</v>
      </c>
      <c r="V35" s="61" t="e">
        <f t="shared" si="11"/>
        <v>#NUM!</v>
      </c>
      <c r="W35" s="61" t="e">
        <f t="shared" si="12"/>
        <v>#NUM!</v>
      </c>
      <c r="X35" s="61" t="e">
        <f t="shared" si="13"/>
        <v>#NUM!</v>
      </c>
      <c r="Y35" s="61" t="e">
        <f t="shared" si="14"/>
        <v>#NUM!</v>
      </c>
      <c r="Z35" s="61" t="e">
        <f t="shared" si="15"/>
        <v>#N/A</v>
      </c>
      <c r="AA35" s="61" t="e">
        <f t="shared" si="16"/>
        <v>#NUM!</v>
      </c>
      <c r="AB35" s="61" t="e">
        <f t="shared" si="17"/>
        <v>#NUM!</v>
      </c>
      <c r="AC35" s="61" t="e">
        <f t="shared" si="18"/>
        <v>#NUM!</v>
      </c>
      <c r="AD35" s="61" t="e">
        <f t="shared" si="19"/>
        <v>#NUM!</v>
      </c>
      <c r="AE35" s="61" t="e">
        <f t="shared" si="20"/>
        <v>#NUM!</v>
      </c>
      <c r="AF35" s="61" t="e">
        <f t="shared" si="21"/>
        <v>#N/A</v>
      </c>
      <c r="AG35" s="61" t="e">
        <f t="shared" si="22"/>
        <v>#NUM!</v>
      </c>
      <c r="AH35" s="61" t="e">
        <f t="shared" si="23"/>
        <v>#NUM!</v>
      </c>
      <c r="AI35" s="61" t="e">
        <f t="shared" si="24"/>
        <v>#NUM!</v>
      </c>
      <c r="AJ35" s="61" t="e">
        <f t="shared" si="25"/>
        <v>#N/A</v>
      </c>
    </row>
    <row r="36" spans="1:36" ht="12.95" customHeight="1" x14ac:dyDescent="0.15">
      <c r="A36" s="60"/>
      <c r="B36" s="115"/>
      <c r="C36" s="115"/>
      <c r="D36" s="60"/>
      <c r="E36" s="60"/>
      <c r="F36" s="4" t="str">
        <f t="shared" si="0"/>
        <v/>
      </c>
      <c r="G36" s="60"/>
      <c r="H36" s="60"/>
      <c r="I36" s="60"/>
      <c r="K36" s="61" t="e">
        <f t="shared" si="1"/>
        <v>#NUM!</v>
      </c>
      <c r="L36" s="61" t="e">
        <f t="shared" si="2"/>
        <v>#NUM!</v>
      </c>
      <c r="M36" s="61" t="e">
        <f t="shared" si="3"/>
        <v>#NUM!</v>
      </c>
      <c r="N36" s="61" t="e">
        <f t="shared" si="4"/>
        <v>#NUM!</v>
      </c>
      <c r="O36" s="61" t="e">
        <f t="shared" si="5"/>
        <v>#NUM!</v>
      </c>
      <c r="P36" s="61" t="e">
        <f t="shared" si="26"/>
        <v>#N/A</v>
      </c>
      <c r="Q36" s="61" t="e">
        <f t="shared" si="6"/>
        <v>#NUM!</v>
      </c>
      <c r="R36" s="61" t="e">
        <f t="shared" si="7"/>
        <v>#NUM!</v>
      </c>
      <c r="S36" s="61" t="e">
        <f t="shared" si="8"/>
        <v>#NUM!</v>
      </c>
      <c r="T36" s="61" t="e">
        <f t="shared" si="9"/>
        <v>#NUM!</v>
      </c>
      <c r="U36" s="61" t="e">
        <f t="shared" si="10"/>
        <v>#N/A</v>
      </c>
      <c r="V36" s="61" t="e">
        <f t="shared" si="11"/>
        <v>#NUM!</v>
      </c>
      <c r="W36" s="61" t="e">
        <f t="shared" si="12"/>
        <v>#NUM!</v>
      </c>
      <c r="X36" s="61" t="e">
        <f t="shared" si="13"/>
        <v>#NUM!</v>
      </c>
      <c r="Y36" s="61" t="e">
        <f t="shared" si="14"/>
        <v>#NUM!</v>
      </c>
      <c r="Z36" s="61" t="e">
        <f t="shared" si="15"/>
        <v>#N/A</v>
      </c>
      <c r="AA36" s="61" t="e">
        <f t="shared" si="16"/>
        <v>#NUM!</v>
      </c>
      <c r="AB36" s="61" t="e">
        <f t="shared" si="17"/>
        <v>#NUM!</v>
      </c>
      <c r="AC36" s="61" t="e">
        <f t="shared" si="18"/>
        <v>#NUM!</v>
      </c>
      <c r="AD36" s="61" t="e">
        <f t="shared" si="19"/>
        <v>#NUM!</v>
      </c>
      <c r="AE36" s="61" t="e">
        <f t="shared" si="20"/>
        <v>#NUM!</v>
      </c>
      <c r="AF36" s="61" t="e">
        <f t="shared" si="21"/>
        <v>#N/A</v>
      </c>
      <c r="AG36" s="61" t="e">
        <f t="shared" si="22"/>
        <v>#NUM!</v>
      </c>
      <c r="AH36" s="61" t="e">
        <f t="shared" si="23"/>
        <v>#NUM!</v>
      </c>
      <c r="AI36" s="61" t="e">
        <f t="shared" si="24"/>
        <v>#NUM!</v>
      </c>
      <c r="AJ36" s="61" t="e">
        <f t="shared" si="25"/>
        <v>#N/A</v>
      </c>
    </row>
    <row r="37" spans="1:36" ht="12.95" customHeight="1" x14ac:dyDescent="0.15">
      <c r="A37" s="60"/>
      <c r="B37" s="115"/>
      <c r="C37" s="115"/>
      <c r="D37" s="60"/>
      <c r="E37" s="60"/>
      <c r="F37" s="4" t="str">
        <f t="shared" si="0"/>
        <v/>
      </c>
      <c r="G37" s="60"/>
      <c r="H37" s="60"/>
      <c r="I37" s="60"/>
      <c r="K37" s="61" t="e">
        <f t="shared" si="1"/>
        <v>#NUM!</v>
      </c>
      <c r="L37" s="61" t="e">
        <f t="shared" si="2"/>
        <v>#NUM!</v>
      </c>
      <c r="M37" s="61" t="e">
        <f t="shared" si="3"/>
        <v>#NUM!</v>
      </c>
      <c r="N37" s="61" t="e">
        <f t="shared" si="4"/>
        <v>#NUM!</v>
      </c>
      <c r="O37" s="61" t="e">
        <f t="shared" si="5"/>
        <v>#NUM!</v>
      </c>
      <c r="P37" s="61" t="e">
        <f t="shared" si="26"/>
        <v>#N/A</v>
      </c>
      <c r="Q37" s="61" t="e">
        <f t="shared" si="6"/>
        <v>#NUM!</v>
      </c>
      <c r="R37" s="61" t="e">
        <f t="shared" si="7"/>
        <v>#NUM!</v>
      </c>
      <c r="S37" s="61" t="e">
        <f t="shared" si="8"/>
        <v>#NUM!</v>
      </c>
      <c r="T37" s="61" t="e">
        <f t="shared" si="9"/>
        <v>#NUM!</v>
      </c>
      <c r="U37" s="61" t="e">
        <f t="shared" si="10"/>
        <v>#N/A</v>
      </c>
      <c r="V37" s="61" t="e">
        <f t="shared" si="11"/>
        <v>#NUM!</v>
      </c>
      <c r="W37" s="61" t="e">
        <f t="shared" si="12"/>
        <v>#NUM!</v>
      </c>
      <c r="X37" s="61" t="e">
        <f t="shared" si="13"/>
        <v>#NUM!</v>
      </c>
      <c r="Y37" s="61" t="e">
        <f t="shared" si="14"/>
        <v>#NUM!</v>
      </c>
      <c r="Z37" s="61" t="e">
        <f t="shared" si="15"/>
        <v>#N/A</v>
      </c>
      <c r="AA37" s="61" t="e">
        <f t="shared" si="16"/>
        <v>#NUM!</v>
      </c>
      <c r="AB37" s="61" t="e">
        <f t="shared" si="17"/>
        <v>#NUM!</v>
      </c>
      <c r="AC37" s="61" t="e">
        <f t="shared" si="18"/>
        <v>#NUM!</v>
      </c>
      <c r="AD37" s="61" t="e">
        <f t="shared" si="19"/>
        <v>#NUM!</v>
      </c>
      <c r="AE37" s="61" t="e">
        <f t="shared" si="20"/>
        <v>#NUM!</v>
      </c>
      <c r="AF37" s="61" t="e">
        <f t="shared" si="21"/>
        <v>#N/A</v>
      </c>
      <c r="AG37" s="61" t="e">
        <f t="shared" si="22"/>
        <v>#NUM!</v>
      </c>
      <c r="AH37" s="61" t="e">
        <f t="shared" si="23"/>
        <v>#NUM!</v>
      </c>
      <c r="AI37" s="61" t="e">
        <f t="shared" si="24"/>
        <v>#NUM!</v>
      </c>
      <c r="AJ37" s="61" t="e">
        <f t="shared" si="25"/>
        <v>#N/A</v>
      </c>
    </row>
    <row r="38" spans="1:36" ht="12.95" customHeight="1" x14ac:dyDescent="0.15">
      <c r="A38" s="60"/>
      <c r="B38" s="115"/>
      <c r="C38" s="115"/>
      <c r="D38" s="60"/>
      <c r="E38" s="60"/>
      <c r="F38" s="4" t="str">
        <f t="shared" si="0"/>
        <v/>
      </c>
      <c r="G38" s="60"/>
      <c r="H38" s="60"/>
      <c r="I38" s="60"/>
      <c r="K38" s="61" t="e">
        <f t="shared" si="1"/>
        <v>#NUM!</v>
      </c>
      <c r="L38" s="61" t="e">
        <f t="shared" si="2"/>
        <v>#NUM!</v>
      </c>
      <c r="M38" s="61" t="e">
        <f t="shared" si="3"/>
        <v>#NUM!</v>
      </c>
      <c r="N38" s="61" t="e">
        <f t="shared" si="4"/>
        <v>#NUM!</v>
      </c>
      <c r="O38" s="61" t="e">
        <f t="shared" si="5"/>
        <v>#NUM!</v>
      </c>
      <c r="P38" s="61" t="e">
        <f t="shared" si="26"/>
        <v>#N/A</v>
      </c>
      <c r="Q38" s="61" t="e">
        <f t="shared" si="6"/>
        <v>#NUM!</v>
      </c>
      <c r="R38" s="61" t="e">
        <f t="shared" si="7"/>
        <v>#NUM!</v>
      </c>
      <c r="S38" s="61" t="e">
        <f t="shared" si="8"/>
        <v>#NUM!</v>
      </c>
      <c r="T38" s="61" t="e">
        <f t="shared" si="9"/>
        <v>#NUM!</v>
      </c>
      <c r="U38" s="61" t="e">
        <f t="shared" si="10"/>
        <v>#N/A</v>
      </c>
      <c r="V38" s="61" t="e">
        <f t="shared" si="11"/>
        <v>#NUM!</v>
      </c>
      <c r="W38" s="61" t="e">
        <f t="shared" si="12"/>
        <v>#NUM!</v>
      </c>
      <c r="X38" s="61" t="e">
        <f t="shared" si="13"/>
        <v>#NUM!</v>
      </c>
      <c r="Y38" s="61" t="e">
        <f t="shared" si="14"/>
        <v>#NUM!</v>
      </c>
      <c r="Z38" s="61" t="e">
        <f t="shared" si="15"/>
        <v>#N/A</v>
      </c>
      <c r="AA38" s="61" t="e">
        <f t="shared" si="16"/>
        <v>#NUM!</v>
      </c>
      <c r="AB38" s="61" t="e">
        <f t="shared" si="17"/>
        <v>#NUM!</v>
      </c>
      <c r="AC38" s="61" t="e">
        <f t="shared" si="18"/>
        <v>#NUM!</v>
      </c>
      <c r="AD38" s="61" t="e">
        <f t="shared" si="19"/>
        <v>#NUM!</v>
      </c>
      <c r="AE38" s="61" t="e">
        <f t="shared" si="20"/>
        <v>#NUM!</v>
      </c>
      <c r="AF38" s="61" t="e">
        <f t="shared" si="21"/>
        <v>#N/A</v>
      </c>
      <c r="AG38" s="61" t="e">
        <f t="shared" si="22"/>
        <v>#NUM!</v>
      </c>
      <c r="AH38" s="61" t="e">
        <f t="shared" si="23"/>
        <v>#NUM!</v>
      </c>
      <c r="AI38" s="61" t="e">
        <f t="shared" si="24"/>
        <v>#NUM!</v>
      </c>
      <c r="AJ38" s="61" t="e">
        <f t="shared" si="25"/>
        <v>#N/A</v>
      </c>
    </row>
    <row r="39" spans="1:36" ht="12.95" customHeight="1" x14ac:dyDescent="0.15">
      <c r="A39" s="60"/>
      <c r="B39" s="115"/>
      <c r="C39" s="115"/>
      <c r="D39" s="60"/>
      <c r="E39" s="60"/>
      <c r="F39" s="4" t="str">
        <f t="shared" si="0"/>
        <v/>
      </c>
      <c r="G39" s="60"/>
      <c r="H39" s="60"/>
      <c r="I39" s="60"/>
      <c r="K39" s="61" t="e">
        <f t="shared" si="1"/>
        <v>#NUM!</v>
      </c>
      <c r="L39" s="61" t="e">
        <f t="shared" si="2"/>
        <v>#NUM!</v>
      </c>
      <c r="M39" s="61" t="e">
        <f t="shared" si="3"/>
        <v>#NUM!</v>
      </c>
      <c r="N39" s="61" t="e">
        <f t="shared" si="4"/>
        <v>#NUM!</v>
      </c>
      <c r="O39" s="61" t="e">
        <f t="shared" si="5"/>
        <v>#NUM!</v>
      </c>
      <c r="P39" s="61" t="e">
        <f t="shared" si="26"/>
        <v>#N/A</v>
      </c>
      <c r="Q39" s="61" t="e">
        <f t="shared" si="6"/>
        <v>#NUM!</v>
      </c>
      <c r="R39" s="61" t="e">
        <f t="shared" si="7"/>
        <v>#NUM!</v>
      </c>
      <c r="S39" s="61" t="e">
        <f t="shared" si="8"/>
        <v>#NUM!</v>
      </c>
      <c r="T39" s="61" t="e">
        <f t="shared" si="9"/>
        <v>#NUM!</v>
      </c>
      <c r="U39" s="61" t="e">
        <f t="shared" si="10"/>
        <v>#N/A</v>
      </c>
      <c r="V39" s="61" t="e">
        <f t="shared" si="11"/>
        <v>#NUM!</v>
      </c>
      <c r="W39" s="61" t="e">
        <f t="shared" si="12"/>
        <v>#NUM!</v>
      </c>
      <c r="X39" s="61" t="e">
        <f t="shared" si="13"/>
        <v>#NUM!</v>
      </c>
      <c r="Y39" s="61" t="e">
        <f t="shared" si="14"/>
        <v>#NUM!</v>
      </c>
      <c r="Z39" s="61" t="e">
        <f t="shared" si="15"/>
        <v>#N/A</v>
      </c>
      <c r="AA39" s="61" t="e">
        <f t="shared" si="16"/>
        <v>#NUM!</v>
      </c>
      <c r="AB39" s="61" t="e">
        <f t="shared" si="17"/>
        <v>#NUM!</v>
      </c>
      <c r="AC39" s="61" t="e">
        <f t="shared" si="18"/>
        <v>#NUM!</v>
      </c>
      <c r="AD39" s="61" t="e">
        <f t="shared" si="19"/>
        <v>#NUM!</v>
      </c>
      <c r="AE39" s="61" t="e">
        <f t="shared" si="20"/>
        <v>#NUM!</v>
      </c>
      <c r="AF39" s="61" t="e">
        <f t="shared" si="21"/>
        <v>#N/A</v>
      </c>
      <c r="AG39" s="61" t="e">
        <f t="shared" si="22"/>
        <v>#NUM!</v>
      </c>
      <c r="AH39" s="61" t="e">
        <f t="shared" si="23"/>
        <v>#NUM!</v>
      </c>
      <c r="AI39" s="61" t="e">
        <f t="shared" si="24"/>
        <v>#NUM!</v>
      </c>
      <c r="AJ39" s="61" t="e">
        <f t="shared" si="25"/>
        <v>#N/A</v>
      </c>
    </row>
    <row r="40" spans="1:36" ht="12.95" customHeight="1" x14ac:dyDescent="0.15">
      <c r="A40" s="60"/>
      <c r="B40" s="115"/>
      <c r="C40" s="115"/>
      <c r="D40" s="60"/>
      <c r="E40" s="60"/>
      <c r="F40" s="4" t="str">
        <f t="shared" si="0"/>
        <v/>
      </c>
      <c r="G40" s="60"/>
      <c r="H40" s="60"/>
      <c r="I40" s="60"/>
      <c r="K40" s="61" t="e">
        <f t="shared" si="1"/>
        <v>#NUM!</v>
      </c>
      <c r="L40" s="61" t="e">
        <f t="shared" si="2"/>
        <v>#NUM!</v>
      </c>
      <c r="M40" s="61" t="e">
        <f t="shared" si="3"/>
        <v>#NUM!</v>
      </c>
      <c r="N40" s="61" t="e">
        <f t="shared" si="4"/>
        <v>#NUM!</v>
      </c>
      <c r="O40" s="61" t="e">
        <f t="shared" si="5"/>
        <v>#NUM!</v>
      </c>
      <c r="P40" s="61" t="e">
        <f t="shared" si="26"/>
        <v>#N/A</v>
      </c>
      <c r="Q40" s="61" t="e">
        <f t="shared" si="6"/>
        <v>#NUM!</v>
      </c>
      <c r="R40" s="61" t="e">
        <f t="shared" si="7"/>
        <v>#NUM!</v>
      </c>
      <c r="S40" s="61" t="e">
        <f t="shared" si="8"/>
        <v>#NUM!</v>
      </c>
      <c r="T40" s="61" t="e">
        <f t="shared" si="9"/>
        <v>#NUM!</v>
      </c>
      <c r="U40" s="61" t="e">
        <f t="shared" si="10"/>
        <v>#N/A</v>
      </c>
      <c r="V40" s="61" t="e">
        <f t="shared" si="11"/>
        <v>#NUM!</v>
      </c>
      <c r="W40" s="61" t="e">
        <f t="shared" si="12"/>
        <v>#NUM!</v>
      </c>
      <c r="X40" s="61" t="e">
        <f t="shared" si="13"/>
        <v>#NUM!</v>
      </c>
      <c r="Y40" s="61" t="e">
        <f t="shared" si="14"/>
        <v>#NUM!</v>
      </c>
      <c r="Z40" s="61" t="e">
        <f t="shared" si="15"/>
        <v>#N/A</v>
      </c>
      <c r="AA40" s="61" t="e">
        <f t="shared" si="16"/>
        <v>#NUM!</v>
      </c>
      <c r="AB40" s="61" t="e">
        <f t="shared" si="17"/>
        <v>#NUM!</v>
      </c>
      <c r="AC40" s="61" t="e">
        <f t="shared" si="18"/>
        <v>#NUM!</v>
      </c>
      <c r="AD40" s="61" t="e">
        <f t="shared" si="19"/>
        <v>#NUM!</v>
      </c>
      <c r="AE40" s="61" t="e">
        <f t="shared" si="20"/>
        <v>#NUM!</v>
      </c>
      <c r="AF40" s="61" t="e">
        <f t="shared" si="21"/>
        <v>#N/A</v>
      </c>
      <c r="AG40" s="61" t="e">
        <f t="shared" si="22"/>
        <v>#NUM!</v>
      </c>
      <c r="AH40" s="61" t="e">
        <f t="shared" si="23"/>
        <v>#NUM!</v>
      </c>
      <c r="AI40" s="61" t="e">
        <f t="shared" si="24"/>
        <v>#NUM!</v>
      </c>
      <c r="AJ40" s="61" t="e">
        <f t="shared" si="25"/>
        <v>#N/A</v>
      </c>
    </row>
    <row r="41" spans="1:36" ht="12.95" customHeight="1" x14ac:dyDescent="0.15">
      <c r="A41" s="60"/>
      <c r="B41" s="115"/>
      <c r="C41" s="115"/>
      <c r="D41" s="60"/>
      <c r="E41" s="60"/>
      <c r="F41" s="4" t="str">
        <f t="shared" si="0"/>
        <v/>
      </c>
      <c r="G41" s="60"/>
      <c r="H41" s="60"/>
      <c r="I41" s="60"/>
      <c r="K41" s="61" t="e">
        <f t="shared" si="1"/>
        <v>#NUM!</v>
      </c>
      <c r="L41" s="61" t="e">
        <f t="shared" si="2"/>
        <v>#NUM!</v>
      </c>
      <c r="M41" s="61" t="e">
        <f t="shared" si="3"/>
        <v>#NUM!</v>
      </c>
      <c r="N41" s="61" t="e">
        <f t="shared" si="4"/>
        <v>#NUM!</v>
      </c>
      <c r="O41" s="61" t="e">
        <f t="shared" si="5"/>
        <v>#NUM!</v>
      </c>
      <c r="P41" s="61" t="e">
        <f t="shared" si="26"/>
        <v>#N/A</v>
      </c>
      <c r="Q41" s="61" t="e">
        <f t="shared" si="6"/>
        <v>#NUM!</v>
      </c>
      <c r="R41" s="61" t="e">
        <f t="shared" si="7"/>
        <v>#NUM!</v>
      </c>
      <c r="S41" s="61" t="e">
        <f t="shared" si="8"/>
        <v>#NUM!</v>
      </c>
      <c r="T41" s="61" t="e">
        <f t="shared" si="9"/>
        <v>#NUM!</v>
      </c>
      <c r="U41" s="61" t="e">
        <f t="shared" si="10"/>
        <v>#N/A</v>
      </c>
      <c r="V41" s="61" t="e">
        <f t="shared" si="11"/>
        <v>#NUM!</v>
      </c>
      <c r="W41" s="61" t="e">
        <f t="shared" si="12"/>
        <v>#NUM!</v>
      </c>
      <c r="X41" s="61" t="e">
        <f t="shared" si="13"/>
        <v>#NUM!</v>
      </c>
      <c r="Y41" s="61" t="e">
        <f t="shared" si="14"/>
        <v>#NUM!</v>
      </c>
      <c r="Z41" s="61" t="e">
        <f t="shared" si="15"/>
        <v>#N/A</v>
      </c>
      <c r="AA41" s="61" t="e">
        <f t="shared" si="16"/>
        <v>#NUM!</v>
      </c>
      <c r="AB41" s="61" t="e">
        <f t="shared" si="17"/>
        <v>#NUM!</v>
      </c>
      <c r="AC41" s="61" t="e">
        <f t="shared" si="18"/>
        <v>#NUM!</v>
      </c>
      <c r="AD41" s="61" t="e">
        <f t="shared" si="19"/>
        <v>#NUM!</v>
      </c>
      <c r="AE41" s="61" t="e">
        <f t="shared" si="20"/>
        <v>#NUM!</v>
      </c>
      <c r="AF41" s="61" t="e">
        <f t="shared" si="21"/>
        <v>#N/A</v>
      </c>
      <c r="AG41" s="61" t="e">
        <f t="shared" si="22"/>
        <v>#NUM!</v>
      </c>
      <c r="AH41" s="61" t="e">
        <f t="shared" si="23"/>
        <v>#NUM!</v>
      </c>
      <c r="AI41" s="61" t="e">
        <f t="shared" si="24"/>
        <v>#NUM!</v>
      </c>
      <c r="AJ41" s="61" t="e">
        <f t="shared" si="25"/>
        <v>#N/A</v>
      </c>
    </row>
    <row r="42" spans="1:36" ht="12.95" customHeight="1" x14ac:dyDescent="0.15">
      <c r="A42" s="60"/>
      <c r="B42" s="115"/>
      <c r="C42" s="115"/>
      <c r="D42" s="60"/>
      <c r="E42" s="60"/>
      <c r="F42" s="4" t="str">
        <f t="shared" si="0"/>
        <v/>
      </c>
      <c r="G42" s="60"/>
      <c r="H42" s="60"/>
      <c r="I42" s="60"/>
      <c r="K42" s="61" t="e">
        <f t="shared" si="1"/>
        <v>#NUM!</v>
      </c>
      <c r="L42" s="61" t="e">
        <f t="shared" si="2"/>
        <v>#NUM!</v>
      </c>
      <c r="M42" s="61" t="e">
        <f t="shared" si="3"/>
        <v>#NUM!</v>
      </c>
      <c r="N42" s="61" t="e">
        <f t="shared" si="4"/>
        <v>#NUM!</v>
      </c>
      <c r="O42" s="61" t="e">
        <f t="shared" si="5"/>
        <v>#NUM!</v>
      </c>
      <c r="P42" s="61" t="e">
        <f t="shared" si="26"/>
        <v>#N/A</v>
      </c>
      <c r="Q42" s="61" t="e">
        <f t="shared" si="6"/>
        <v>#NUM!</v>
      </c>
      <c r="R42" s="61" t="e">
        <f t="shared" si="7"/>
        <v>#NUM!</v>
      </c>
      <c r="S42" s="61" t="e">
        <f t="shared" si="8"/>
        <v>#NUM!</v>
      </c>
      <c r="T42" s="61" t="e">
        <f t="shared" si="9"/>
        <v>#NUM!</v>
      </c>
      <c r="U42" s="61" t="e">
        <f t="shared" si="10"/>
        <v>#N/A</v>
      </c>
      <c r="V42" s="61" t="e">
        <f t="shared" si="11"/>
        <v>#NUM!</v>
      </c>
      <c r="W42" s="61" t="e">
        <f t="shared" si="12"/>
        <v>#NUM!</v>
      </c>
      <c r="X42" s="61" t="e">
        <f t="shared" si="13"/>
        <v>#NUM!</v>
      </c>
      <c r="Y42" s="61" t="e">
        <f t="shared" si="14"/>
        <v>#NUM!</v>
      </c>
      <c r="Z42" s="61" t="e">
        <f t="shared" si="15"/>
        <v>#N/A</v>
      </c>
      <c r="AA42" s="61" t="e">
        <f t="shared" si="16"/>
        <v>#NUM!</v>
      </c>
      <c r="AB42" s="61" t="e">
        <f t="shared" si="17"/>
        <v>#NUM!</v>
      </c>
      <c r="AC42" s="61" t="e">
        <f t="shared" si="18"/>
        <v>#NUM!</v>
      </c>
      <c r="AD42" s="61" t="e">
        <f t="shared" si="19"/>
        <v>#NUM!</v>
      </c>
      <c r="AE42" s="61" t="e">
        <f t="shared" si="20"/>
        <v>#NUM!</v>
      </c>
      <c r="AF42" s="61" t="e">
        <f t="shared" si="21"/>
        <v>#N/A</v>
      </c>
      <c r="AG42" s="61" t="e">
        <f t="shared" si="22"/>
        <v>#NUM!</v>
      </c>
      <c r="AH42" s="61" t="e">
        <f t="shared" si="23"/>
        <v>#NUM!</v>
      </c>
      <c r="AI42" s="61" t="e">
        <f t="shared" si="24"/>
        <v>#NUM!</v>
      </c>
      <c r="AJ42" s="61" t="e">
        <f t="shared" si="25"/>
        <v>#N/A</v>
      </c>
    </row>
    <row r="43" spans="1:36" ht="12.95" customHeight="1" x14ac:dyDescent="0.15">
      <c r="A43" s="60"/>
      <c r="B43" s="115"/>
      <c r="C43" s="115"/>
      <c r="D43" s="60"/>
      <c r="E43" s="60"/>
      <c r="F43" s="4" t="str">
        <f t="shared" si="0"/>
        <v/>
      </c>
      <c r="G43" s="60"/>
      <c r="H43" s="60"/>
      <c r="I43" s="60"/>
      <c r="K43" s="61" t="e">
        <f t="shared" si="1"/>
        <v>#NUM!</v>
      </c>
      <c r="L43" s="61" t="e">
        <f t="shared" si="2"/>
        <v>#NUM!</v>
      </c>
      <c r="M43" s="61" t="e">
        <f t="shared" si="3"/>
        <v>#NUM!</v>
      </c>
      <c r="N43" s="61" t="e">
        <f t="shared" si="4"/>
        <v>#NUM!</v>
      </c>
      <c r="O43" s="61" t="e">
        <f t="shared" si="5"/>
        <v>#NUM!</v>
      </c>
      <c r="P43" s="61" t="e">
        <f t="shared" si="26"/>
        <v>#N/A</v>
      </c>
      <c r="Q43" s="61" t="e">
        <f t="shared" si="6"/>
        <v>#NUM!</v>
      </c>
      <c r="R43" s="61" t="e">
        <f t="shared" si="7"/>
        <v>#NUM!</v>
      </c>
      <c r="S43" s="61" t="e">
        <f t="shared" si="8"/>
        <v>#NUM!</v>
      </c>
      <c r="T43" s="61" t="e">
        <f t="shared" si="9"/>
        <v>#NUM!</v>
      </c>
      <c r="U43" s="61" t="e">
        <f t="shared" si="10"/>
        <v>#N/A</v>
      </c>
      <c r="V43" s="61" t="e">
        <f t="shared" si="11"/>
        <v>#NUM!</v>
      </c>
      <c r="W43" s="61" t="e">
        <f t="shared" si="12"/>
        <v>#NUM!</v>
      </c>
      <c r="X43" s="61" t="e">
        <f t="shared" si="13"/>
        <v>#NUM!</v>
      </c>
      <c r="Y43" s="61" t="e">
        <f t="shared" si="14"/>
        <v>#NUM!</v>
      </c>
      <c r="Z43" s="61" t="e">
        <f t="shared" si="15"/>
        <v>#N/A</v>
      </c>
      <c r="AA43" s="61" t="e">
        <f t="shared" si="16"/>
        <v>#NUM!</v>
      </c>
      <c r="AB43" s="61" t="e">
        <f t="shared" si="17"/>
        <v>#NUM!</v>
      </c>
      <c r="AC43" s="61" t="e">
        <f t="shared" si="18"/>
        <v>#NUM!</v>
      </c>
      <c r="AD43" s="61" t="e">
        <f t="shared" si="19"/>
        <v>#NUM!</v>
      </c>
      <c r="AE43" s="61" t="e">
        <f t="shared" si="20"/>
        <v>#NUM!</v>
      </c>
      <c r="AF43" s="61" t="e">
        <f t="shared" si="21"/>
        <v>#N/A</v>
      </c>
      <c r="AG43" s="61" t="e">
        <f t="shared" si="22"/>
        <v>#NUM!</v>
      </c>
      <c r="AH43" s="61" t="e">
        <f t="shared" si="23"/>
        <v>#NUM!</v>
      </c>
      <c r="AI43" s="61" t="e">
        <f t="shared" si="24"/>
        <v>#NUM!</v>
      </c>
      <c r="AJ43" s="61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60" t="s">
        <v>18</v>
      </c>
      <c r="D46" s="60" t="s">
        <v>19</v>
      </c>
      <c r="E46" s="60" t="s">
        <v>20</v>
      </c>
      <c r="F46" s="10"/>
      <c r="G46" s="5" t="s">
        <v>21</v>
      </c>
      <c r="H46" s="12"/>
      <c r="I46" s="112" t="s">
        <v>133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4</v>
      </c>
      <c r="E47" s="14">
        <f>COUNTA(A4:A43)</f>
        <v>17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>
        <f>IF(D47&gt;0,ROUND(SUMIF(G4:G43,"*下層*",E4:E43)/D47,0),"")</f>
        <v>9</v>
      </c>
      <c r="E48" s="14">
        <f>ROUND(SUM(E4:E43)/E47,0)</f>
        <v>14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24</v>
      </c>
      <c r="D49" s="14">
        <f>IF(D47&gt;0,ROUND(SUMIF(G4:G43,"*下層*",D4:D43)/D47,0),"")</f>
        <v>9</v>
      </c>
      <c r="E49" s="14">
        <f>ROUND(SUM(D4:D43)/E47,0)</f>
        <v>20</v>
      </c>
      <c r="F49" s="13"/>
      <c r="G49" s="15">
        <f>C49</f>
        <v>24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6.17</v>
      </c>
      <c r="D50" s="16">
        <f>SUMIF(G4:G43,"*下層*",F4:F43)</f>
        <v>0.11000000000000001</v>
      </c>
      <c r="E50" s="4">
        <f>SUM(F4:F43)</f>
        <v>6.28</v>
      </c>
      <c r="F50" s="13"/>
      <c r="G50" s="17">
        <f>C50*100</f>
        <v>617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60" t="s">
        <v>18</v>
      </c>
      <c r="D53" s="60" t="s">
        <v>19</v>
      </c>
      <c r="E53" s="60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8</v>
      </c>
      <c r="D54" s="14">
        <f>COUNTIF(H4:H43,"▲")</f>
        <v>4</v>
      </c>
      <c r="E54" s="14">
        <f>COUNTA(H4:H43)</f>
        <v>12</v>
      </c>
      <c r="F54" s="10"/>
      <c r="G54" s="15">
        <f>C54*100</f>
        <v>800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15</v>
      </c>
      <c r="D55" s="14">
        <f>IF(D54&gt;0,ROUND(SUMIF(H4:H43,"▲",E4:E43)/D54,0),"")</f>
        <v>9</v>
      </c>
      <c r="E55" s="14">
        <f>ROUND(SUMIF(H4:H43,"*",E4:E43)/E54,0)</f>
        <v>13</v>
      </c>
      <c r="F55" s="13"/>
      <c r="G55" s="15">
        <f>C55</f>
        <v>15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21</v>
      </c>
      <c r="D56" s="14">
        <f>IF(D54&gt;0,ROUND(SUMIF(H4:H43,"▲",D4:D43)/D54,0),"")</f>
        <v>9</v>
      </c>
      <c r="E56" s="14">
        <f>ROUND(SUMIF(H4:H43,"*",D4:D43)/E54,0)</f>
        <v>17</v>
      </c>
      <c r="F56" s="13"/>
      <c r="G56" s="15">
        <f>C56</f>
        <v>21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2.6199999999999997</v>
      </c>
      <c r="D57" s="16">
        <f>SUMIF(H4:H43,"▲",F4:F43)</f>
        <v>0.11000000000000001</v>
      </c>
      <c r="E57" s="16">
        <f>SUM(C57:D57)</f>
        <v>2.7299999999999995</v>
      </c>
      <c r="F57" s="13"/>
      <c r="G57" s="19">
        <f>C57*100</f>
        <v>261.99999999999994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60" t="s">
        <v>18</v>
      </c>
      <c r="D60" s="60" t="s">
        <v>19</v>
      </c>
      <c r="E60" s="60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61.5</v>
      </c>
      <c r="D61" s="20">
        <f>IF(D47&gt;0,ROUND(D54/D47*100,1),"")</f>
        <v>100</v>
      </c>
      <c r="E61" s="20">
        <f>ROUND(E54/E47*100,1)</f>
        <v>70.599999999999994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42.5</v>
      </c>
      <c r="D62" s="20">
        <f>IF(D47&gt;0,ROUND(D57/D50*100,1),"")</f>
        <v>100</v>
      </c>
      <c r="E62" s="20">
        <f>ROUND(E57/E50*100,1)</f>
        <v>43.5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60" t="s">
        <v>18</v>
      </c>
      <c r="D65" s="60" t="s">
        <v>19</v>
      </c>
      <c r="E65" s="60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3.5500000000000003</v>
      </c>
      <c r="D69" s="16" t="str">
        <f>IF(D66&gt;0,D50-D57,"")</f>
        <v/>
      </c>
      <c r="E69" s="4">
        <f>SUM(C69:D69)</f>
        <v>3.5500000000000003</v>
      </c>
      <c r="F69" s="13"/>
      <c r="G69" s="17">
        <f>C69*100</f>
        <v>355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形状比＝59、Sr＝26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0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I46:I57"/>
    <mergeCell ref="A60:B60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9:B69"/>
    <mergeCell ref="A61:B61"/>
    <mergeCell ref="A62:B62"/>
    <mergeCell ref="A65:B65"/>
    <mergeCell ref="A66:B66"/>
    <mergeCell ref="A67:B67"/>
    <mergeCell ref="A68:B68"/>
  </mergeCells>
  <phoneticPr fontId="3"/>
  <conditionalFormatting sqref="K4:K43">
    <cfRule type="expression" dxfId="927" priority="16" stopIfTrue="1">
      <formula>AND(($H4="スギ"),(#REF!&lt;12))</formula>
    </cfRule>
  </conditionalFormatting>
  <conditionalFormatting sqref="L4:L43">
    <cfRule type="expression" dxfId="926" priority="15" stopIfTrue="1">
      <formula>AND(($H4="スギ"),(#REF!&lt;22),(#REF!&gt;=12))</formula>
    </cfRule>
  </conditionalFormatting>
  <conditionalFormatting sqref="M4:M43">
    <cfRule type="expression" dxfId="925" priority="14" stopIfTrue="1">
      <formula>AND(($H4="スギ"),(#REF!&lt;32),(#REF!&gt;=22))</formula>
    </cfRule>
  </conditionalFormatting>
  <conditionalFormatting sqref="N4:N43">
    <cfRule type="expression" dxfId="924" priority="13" stopIfTrue="1">
      <formula>AND(($H4="スギ"),(#REF!&lt;42),(#REF!&gt;=32))</formula>
    </cfRule>
  </conditionalFormatting>
  <conditionalFormatting sqref="U4:U43 Z4:AF43 AJ4:AJ43 O4:P43">
    <cfRule type="expression" dxfId="923" priority="12" stopIfTrue="1">
      <formula>AND(($H4="スギ"),(#REF!&gt;=42))</formula>
    </cfRule>
  </conditionalFormatting>
  <conditionalFormatting sqref="Q4:Q43 AA4:AA43">
    <cfRule type="expression" dxfId="922" priority="11" stopIfTrue="1">
      <formula>AND(($H4="ヒノキ"),(#REF!&lt;12))</formula>
    </cfRule>
  </conditionalFormatting>
  <conditionalFormatting sqref="R4:R43 AB4:AE43">
    <cfRule type="expression" dxfId="921" priority="10" stopIfTrue="1">
      <formula>AND(($H4="ヒノキ"),(#REF!&lt;22),(#REF!&gt;=12))</formula>
    </cfRule>
  </conditionalFormatting>
  <conditionalFormatting sqref="S4:S43">
    <cfRule type="expression" dxfId="920" priority="9" stopIfTrue="1">
      <formula>AND(($H4="ヒノキ"),(#REF!&lt;32),(#REF!&gt;=22))</formula>
    </cfRule>
  </conditionalFormatting>
  <conditionalFormatting sqref="T4:U43 Z4:AF43 AJ4:AJ43">
    <cfRule type="expression" dxfId="919" priority="8" stopIfTrue="1">
      <formula>AND(($H4="ヒノキ"),(#REF!&gt;=32))</formula>
    </cfRule>
  </conditionalFormatting>
  <conditionalFormatting sqref="V4:V43 AA4:AA43">
    <cfRule type="expression" dxfId="918" priority="7" stopIfTrue="1">
      <formula>AND(($H4="アカマツ"),(#REF!&lt;12))</formula>
    </cfRule>
  </conditionalFormatting>
  <conditionalFormatting sqref="W4:W43 AB4:AB43">
    <cfRule type="expression" dxfId="917" priority="6" stopIfTrue="1">
      <formula>AND(($H4="アカマツ"),(#REF!&lt;22),(#REF!&gt;=12))</formula>
    </cfRule>
  </conditionalFormatting>
  <conditionalFormatting sqref="X4:X43 AC4:AC43">
    <cfRule type="expression" dxfId="916" priority="5" stopIfTrue="1">
      <formula>AND(($H4="アカマツ"),(#REF!&lt;42),(#REF!&gt;=22))</formula>
    </cfRule>
  </conditionalFormatting>
  <conditionalFormatting sqref="Y4:AF43 AJ4:AJ43">
    <cfRule type="expression" dxfId="915" priority="4" stopIfTrue="1">
      <formula>AND(($H4="アカマツ"),(#REF!&gt;=42))</formula>
    </cfRule>
  </conditionalFormatting>
  <conditionalFormatting sqref="AG4:AG43">
    <cfRule type="expression" dxfId="914" priority="3" stopIfTrue="1">
      <formula>AND(($H4&lt;&gt;"スギ"),($H4&lt;&gt;"ヒノキ"),($H4&lt;&gt;"アカマツ"),(#REF!&lt;12))</formula>
    </cfRule>
  </conditionalFormatting>
  <conditionalFormatting sqref="AH4:AH43">
    <cfRule type="expression" dxfId="9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J120"/>
  <sheetViews>
    <sheetView showGridLines="0" tabSelected="1" view="pageBreakPreview" topLeftCell="A31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89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361</v>
      </c>
      <c r="B4" s="115" t="s">
        <v>58</v>
      </c>
      <c r="C4" s="115"/>
      <c r="D4" s="74">
        <v>20</v>
      </c>
      <c r="E4" s="74">
        <v>15</v>
      </c>
      <c r="F4" s="4">
        <f t="shared" ref="F4:F43" si="0">IF(D4&gt;0,IF(B4="スギ",P4,IF(B4="ヒノキ",U4,IF(B4="アカマツ",Z4,IF(B4="カラマツ",AF4,AJ4)))),"")</f>
        <v>0.22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0.22</v>
      </c>
      <c r="L4" s="75">
        <f t="shared" ref="L4:L43" si="2">ROUND(10^(-5+0.73504+1.83346*LOG(D4)+1.06569*LOG(E4)),2)</f>
        <v>0.24</v>
      </c>
      <c r="M4" s="75">
        <f t="shared" ref="M4:M43" si="3">ROUND(10^(-5+0.71514+1.74357*LOG(D4)+1.17719*LOG(E4)),2)</f>
        <v>0.23</v>
      </c>
      <c r="N4" s="75">
        <f t="shared" ref="N4:N43" si="4">ROUND(10^(-5+0.82956+1.76381*LOG(D4)+1.06412*LOG(E4)),2)</f>
        <v>0.24</v>
      </c>
      <c r="O4" s="75">
        <f t="shared" ref="O4:O43" si="5">ROUND(10^(-5+0.88226+1.79204*LOG(D4)+0.99303*LOG(E4)),2)</f>
        <v>0.24</v>
      </c>
      <c r="P4" s="75">
        <f>HLOOKUP($D4,K$3:O$43,MATCH($A4,$A$3:$A$43,0),1)</f>
        <v>0.24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0.22</v>
      </c>
      <c r="R4" s="75">
        <f t="shared" ref="R4:R43" si="7">ROUND(10^(1.905709*LOG(D4)+1.011385*LOG(E4)-4.293729),2)</f>
        <v>0.24</v>
      </c>
      <c r="S4" s="75">
        <f t="shared" ref="S4:S43" si="8">ROUND(10^(1.771888*LOG(D4)+1.138415*LOG(E4)-4.271259),2)</f>
        <v>0.24</v>
      </c>
      <c r="T4" s="75">
        <f t="shared" ref="T4:T43" si="9">ROUND(10^(1.671519*LOG(D4)+1.363617*LOG(E4)-4.404407),2)</f>
        <v>0.24</v>
      </c>
      <c r="U4" s="75">
        <f t="shared" ref="U4:U43" si="10">HLOOKUP($D4,Q$3:T$43,MATCH($A4,$A$3:$A$43,0),1)</f>
        <v>0.24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0.25</v>
      </c>
      <c r="W4" s="75">
        <f t="shared" ref="W4:W43" si="12">ROUND(10^(-4.155639+1.847898*LOG(D4)+0.951955*LOG(E4)),2)</f>
        <v>0.23</v>
      </c>
      <c r="X4" s="75">
        <f t="shared" ref="X4:X43" si="13">ROUND(10^(-4.194535+1.804172*LOG(D4)+1.034248*LOG(E4)),2)</f>
        <v>0.23</v>
      </c>
      <c r="Y4" s="75">
        <f t="shared" ref="Y4:Y43" si="14">ROUND(10^(-4.42347+2.006485*LOG(D4)+0.967757*LOG(E4)),2)</f>
        <v>0.21</v>
      </c>
      <c r="Z4" s="75">
        <f t="shared" ref="Z4:Z43" si="15">HLOOKUP($D4,V$3:Y$43,MATCH($A4,$A$3:$A$43,0),1)</f>
        <v>0.23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0.21</v>
      </c>
      <c r="AB4" s="75">
        <f t="shared" ref="AB4:AB43" si="17">ROUND(10^(1.979213*LOG(D4)+0.998347*LOG(E4)-4.369281),2)</f>
        <v>0.24</v>
      </c>
      <c r="AC4" s="75">
        <f t="shared" ref="AC4:AC43" si="18">ROUND(10^(1.904401*LOG(D4)+1.062478*LOG(E4)-4.348104),2)</f>
        <v>0.24</v>
      </c>
      <c r="AD4" s="75">
        <f t="shared" ref="AD4:AD43" si="19">ROUND(10^(1.640825*LOG(D4)+1.080387*LOG(E4)-3.976731),2)</f>
        <v>0.27</v>
      </c>
      <c r="AE4" s="75">
        <f t="shared" ref="AE4:AE43" si="20">ROUND(10^(1.90887*LOG(D4)+1.088002*LOG(E4)-4.431495),2)</f>
        <v>0.21</v>
      </c>
      <c r="AF4" s="75">
        <f t="shared" ref="AF4:AF43" si="21">HLOOKUP($D4,AA$3:AE$43,MATCH($A4,$A$3:$A$43,0),1)</f>
        <v>0.24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0.21</v>
      </c>
      <c r="AH4" s="75">
        <f t="shared" ref="AH4:AH43" si="23">ROUND(10^(1.93813902*LOG(D4)+0.96697002*LOG(E4)-4.32216295),2)</f>
        <v>0.22</v>
      </c>
      <c r="AI4" s="75">
        <f t="shared" ref="AI4:AI43" si="24">ROUND(10^(1.82464098*LOG(D4)+0.97625989*LOG(E4)-4.15096808),2)</f>
        <v>0.24</v>
      </c>
      <c r="AJ4" s="75">
        <f t="shared" ref="AJ4:AJ43" si="25">HLOOKUP($D4,AG$3:AI$43,MATCH($A4,$A$3:$A$43,0),1)</f>
        <v>0.22</v>
      </c>
    </row>
    <row r="5" spans="1:36" ht="12.95" customHeight="1" x14ac:dyDescent="0.15">
      <c r="A5" s="74">
        <v>362</v>
      </c>
      <c r="B5" s="115" t="s">
        <v>60</v>
      </c>
      <c r="C5" s="115"/>
      <c r="D5" s="74">
        <v>8</v>
      </c>
      <c r="E5" s="74">
        <v>11</v>
      </c>
      <c r="F5" s="4">
        <f t="shared" si="0"/>
        <v>0.03</v>
      </c>
      <c r="G5" s="5"/>
      <c r="H5" s="91" t="s">
        <v>62</v>
      </c>
      <c r="I5" s="74"/>
      <c r="J5" s="1" t="s">
        <v>15</v>
      </c>
      <c r="K5" s="75">
        <f t="shared" si="1"/>
        <v>0.03</v>
      </c>
      <c r="L5" s="75">
        <f t="shared" si="2"/>
        <v>0.03</v>
      </c>
      <c r="M5" s="75">
        <f t="shared" si="3"/>
        <v>0.03</v>
      </c>
      <c r="N5" s="75">
        <f t="shared" si="4"/>
        <v>0.03</v>
      </c>
      <c r="O5" s="75">
        <f t="shared" si="5"/>
        <v>0.03</v>
      </c>
      <c r="P5" s="75">
        <f t="shared" ref="P5:P43" si="26">HLOOKUP($D5,K$3:O$43,MATCH(A5,$A$3:$A$43,0),1)</f>
        <v>0.03</v>
      </c>
      <c r="Q5" s="75">
        <f t="shared" si="6"/>
        <v>0.03</v>
      </c>
      <c r="R5" s="75">
        <f t="shared" si="7"/>
        <v>0.03</v>
      </c>
      <c r="S5" s="75">
        <f t="shared" si="8"/>
        <v>0.03</v>
      </c>
      <c r="T5" s="75">
        <f t="shared" si="9"/>
        <v>0.03</v>
      </c>
      <c r="U5" s="75">
        <f t="shared" si="10"/>
        <v>0.03</v>
      </c>
      <c r="V5" s="75">
        <f t="shared" si="11"/>
        <v>0.03</v>
      </c>
      <c r="W5" s="75">
        <f t="shared" si="12"/>
        <v>0.03</v>
      </c>
      <c r="X5" s="75">
        <f t="shared" si="13"/>
        <v>0.03</v>
      </c>
      <c r="Y5" s="75">
        <f t="shared" si="14"/>
        <v>0.02</v>
      </c>
      <c r="Z5" s="75">
        <f t="shared" si="15"/>
        <v>0.03</v>
      </c>
      <c r="AA5" s="75">
        <f t="shared" si="16"/>
        <v>0.03</v>
      </c>
      <c r="AB5" s="75">
        <f t="shared" si="17"/>
        <v>0.03</v>
      </c>
      <c r="AC5" s="75">
        <f t="shared" si="18"/>
        <v>0.03</v>
      </c>
      <c r="AD5" s="75">
        <f t="shared" si="19"/>
        <v>0.04</v>
      </c>
      <c r="AE5" s="75">
        <f t="shared" si="20"/>
        <v>0.03</v>
      </c>
      <c r="AF5" s="75">
        <f t="shared" si="21"/>
        <v>0.03</v>
      </c>
      <c r="AG5" s="75">
        <f t="shared" si="22"/>
        <v>0.03</v>
      </c>
      <c r="AH5" s="75">
        <f t="shared" si="23"/>
        <v>0.03</v>
      </c>
      <c r="AI5" s="75">
        <f t="shared" si="24"/>
        <v>0.03</v>
      </c>
      <c r="AJ5" s="75">
        <f t="shared" si="25"/>
        <v>0.03</v>
      </c>
    </row>
    <row r="6" spans="1:36" ht="12.95" customHeight="1" x14ac:dyDescent="0.15">
      <c r="A6" s="74">
        <v>363</v>
      </c>
      <c r="B6" s="115" t="s">
        <v>55</v>
      </c>
      <c r="C6" s="115"/>
      <c r="D6" s="74">
        <v>8</v>
      </c>
      <c r="E6" s="74">
        <v>8</v>
      </c>
      <c r="F6" s="4">
        <f t="shared" si="0"/>
        <v>0.02</v>
      </c>
      <c r="G6" s="74"/>
      <c r="H6" s="74" t="s">
        <v>62</v>
      </c>
      <c r="I6" s="74"/>
      <c r="J6" s="1" t="s">
        <v>15</v>
      </c>
      <c r="K6" s="75">
        <f t="shared" si="1"/>
        <v>0.02</v>
      </c>
      <c r="L6" s="75">
        <f t="shared" si="2"/>
        <v>0.02</v>
      </c>
      <c r="M6" s="75">
        <f t="shared" si="3"/>
        <v>0.02</v>
      </c>
      <c r="N6" s="75">
        <f t="shared" si="4"/>
        <v>0.02</v>
      </c>
      <c r="O6" s="75">
        <f t="shared" si="5"/>
        <v>0.02</v>
      </c>
      <c r="P6" s="75">
        <f t="shared" si="26"/>
        <v>0.02</v>
      </c>
      <c r="Q6" s="75">
        <f t="shared" si="6"/>
        <v>0.02</v>
      </c>
      <c r="R6" s="75">
        <f t="shared" si="7"/>
        <v>0.02</v>
      </c>
      <c r="S6" s="75">
        <f t="shared" si="8"/>
        <v>0.02</v>
      </c>
      <c r="T6" s="75">
        <f t="shared" si="9"/>
        <v>0.02</v>
      </c>
      <c r="U6" s="75">
        <f t="shared" si="10"/>
        <v>0.02</v>
      </c>
      <c r="V6" s="75">
        <f t="shared" si="11"/>
        <v>0.02</v>
      </c>
      <c r="W6" s="75">
        <f t="shared" si="12"/>
        <v>0.02</v>
      </c>
      <c r="X6" s="75">
        <f t="shared" si="13"/>
        <v>0.02</v>
      </c>
      <c r="Y6" s="75">
        <f t="shared" si="14"/>
        <v>0.02</v>
      </c>
      <c r="Z6" s="75">
        <f t="shared" si="15"/>
        <v>0.02</v>
      </c>
      <c r="AA6" s="75">
        <f t="shared" si="16"/>
        <v>0.02</v>
      </c>
      <c r="AB6" s="75">
        <f t="shared" si="17"/>
        <v>0.02</v>
      </c>
      <c r="AC6" s="75">
        <f t="shared" si="18"/>
        <v>0.02</v>
      </c>
      <c r="AD6" s="75">
        <f t="shared" si="19"/>
        <v>0.03</v>
      </c>
      <c r="AE6" s="75">
        <f t="shared" si="20"/>
        <v>0.02</v>
      </c>
      <c r="AF6" s="75">
        <f t="shared" si="21"/>
        <v>0.02</v>
      </c>
      <c r="AG6" s="75">
        <f t="shared" si="22"/>
        <v>0.02</v>
      </c>
      <c r="AH6" s="75">
        <f t="shared" si="23"/>
        <v>0.02</v>
      </c>
      <c r="AI6" s="75">
        <f t="shared" si="24"/>
        <v>0.02</v>
      </c>
      <c r="AJ6" s="75">
        <f t="shared" si="25"/>
        <v>0.02</v>
      </c>
    </row>
    <row r="7" spans="1:36" ht="12.95" customHeight="1" x14ac:dyDescent="0.15">
      <c r="A7" s="74">
        <v>364</v>
      </c>
      <c r="B7" s="115" t="s">
        <v>60</v>
      </c>
      <c r="C7" s="115"/>
      <c r="D7" s="74">
        <v>14</v>
      </c>
      <c r="E7" s="74">
        <v>11</v>
      </c>
      <c r="F7" s="4">
        <f t="shared" si="0"/>
        <v>0.08</v>
      </c>
      <c r="G7" s="5" t="s">
        <v>65</v>
      </c>
      <c r="H7" s="74" t="s">
        <v>62</v>
      </c>
      <c r="I7" s="74"/>
      <c r="J7" s="1" t="s">
        <v>15</v>
      </c>
      <c r="K7" s="75">
        <f t="shared" si="1"/>
        <v>0.09</v>
      </c>
      <c r="L7" s="75">
        <f t="shared" si="2"/>
        <v>0.09</v>
      </c>
      <c r="M7" s="75">
        <f t="shared" si="3"/>
        <v>0.09</v>
      </c>
      <c r="N7" s="75">
        <f t="shared" si="4"/>
        <v>0.09</v>
      </c>
      <c r="O7" s="75">
        <f t="shared" si="5"/>
        <v>0.09</v>
      </c>
      <c r="P7" s="75">
        <f t="shared" si="26"/>
        <v>0.09</v>
      </c>
      <c r="Q7" s="75">
        <f t="shared" si="6"/>
        <v>0.08</v>
      </c>
      <c r="R7" s="75">
        <f t="shared" si="7"/>
        <v>0.09</v>
      </c>
      <c r="S7" s="75">
        <f t="shared" si="8"/>
        <v>0.09</v>
      </c>
      <c r="T7" s="75">
        <f t="shared" si="9"/>
        <v>0.09</v>
      </c>
      <c r="U7" s="75">
        <f t="shared" si="10"/>
        <v>0.09</v>
      </c>
      <c r="V7" s="75">
        <f t="shared" si="11"/>
        <v>0.09</v>
      </c>
      <c r="W7" s="75">
        <f t="shared" si="12"/>
        <v>0.09</v>
      </c>
      <c r="X7" s="75">
        <f t="shared" si="13"/>
        <v>0.09</v>
      </c>
      <c r="Y7" s="75">
        <f t="shared" si="14"/>
        <v>0.08</v>
      </c>
      <c r="Z7" s="75">
        <f t="shared" si="15"/>
        <v>0.09</v>
      </c>
      <c r="AA7" s="75">
        <f t="shared" si="16"/>
        <v>0.08</v>
      </c>
      <c r="AB7" s="75">
        <f t="shared" si="17"/>
        <v>0.09</v>
      </c>
      <c r="AC7" s="75">
        <f t="shared" si="18"/>
        <v>0.09</v>
      </c>
      <c r="AD7" s="75">
        <f t="shared" si="19"/>
        <v>0.11</v>
      </c>
      <c r="AE7" s="75">
        <f t="shared" si="20"/>
        <v>0.08</v>
      </c>
      <c r="AF7" s="75">
        <f t="shared" si="21"/>
        <v>0.09</v>
      </c>
      <c r="AG7" s="75">
        <f t="shared" si="22"/>
        <v>0.08</v>
      </c>
      <c r="AH7" s="75">
        <f t="shared" si="23"/>
        <v>0.08</v>
      </c>
      <c r="AI7" s="75">
        <f t="shared" si="24"/>
        <v>0.09</v>
      </c>
      <c r="AJ7" s="75">
        <f t="shared" si="25"/>
        <v>0.08</v>
      </c>
    </row>
    <row r="8" spans="1:36" ht="12.95" customHeight="1" x14ac:dyDescent="0.15">
      <c r="A8" s="74">
        <v>365</v>
      </c>
      <c r="B8" s="115" t="s">
        <v>60</v>
      </c>
      <c r="C8" s="115"/>
      <c r="D8" s="74">
        <v>26</v>
      </c>
      <c r="E8" s="74">
        <v>15</v>
      </c>
      <c r="F8" s="4">
        <f t="shared" si="0"/>
        <v>0.36</v>
      </c>
      <c r="G8" s="5" t="s">
        <v>65</v>
      </c>
      <c r="H8" s="74" t="s">
        <v>62</v>
      </c>
      <c r="I8" s="74"/>
      <c r="J8" s="1" t="s">
        <v>15</v>
      </c>
      <c r="K8" s="75">
        <f t="shared" si="1"/>
        <v>0.35</v>
      </c>
      <c r="L8" s="75">
        <f t="shared" si="2"/>
        <v>0.38</v>
      </c>
      <c r="M8" s="75">
        <f t="shared" si="3"/>
        <v>0.37</v>
      </c>
      <c r="N8" s="75">
        <f t="shared" si="4"/>
        <v>0.38</v>
      </c>
      <c r="O8" s="75">
        <f t="shared" si="5"/>
        <v>0.39</v>
      </c>
      <c r="P8" s="75">
        <f t="shared" si="26"/>
        <v>0.37</v>
      </c>
      <c r="Q8" s="75">
        <f t="shared" si="6"/>
        <v>0.35</v>
      </c>
      <c r="R8" s="75">
        <f t="shared" si="7"/>
        <v>0.39</v>
      </c>
      <c r="S8" s="75">
        <f t="shared" si="8"/>
        <v>0.38</v>
      </c>
      <c r="T8" s="75">
        <f t="shared" si="9"/>
        <v>0.37</v>
      </c>
      <c r="U8" s="75">
        <f t="shared" si="10"/>
        <v>0.38</v>
      </c>
      <c r="V8" s="75">
        <f t="shared" si="11"/>
        <v>0.41</v>
      </c>
      <c r="W8" s="75">
        <f t="shared" si="12"/>
        <v>0.38</v>
      </c>
      <c r="X8" s="75">
        <f t="shared" si="13"/>
        <v>0.38</v>
      </c>
      <c r="Y8" s="75">
        <f t="shared" si="14"/>
        <v>0.36</v>
      </c>
      <c r="Z8" s="75">
        <f t="shared" si="15"/>
        <v>0.38</v>
      </c>
      <c r="AA8" s="75">
        <f t="shared" si="16"/>
        <v>0.34</v>
      </c>
      <c r="AB8" s="75">
        <f t="shared" si="17"/>
        <v>0.4</v>
      </c>
      <c r="AC8" s="75">
        <f t="shared" si="18"/>
        <v>0.39</v>
      </c>
      <c r="AD8" s="75">
        <f t="shared" si="19"/>
        <v>0.41</v>
      </c>
      <c r="AE8" s="75">
        <f t="shared" si="20"/>
        <v>0.35</v>
      </c>
      <c r="AF8" s="75">
        <f t="shared" si="21"/>
        <v>0.39</v>
      </c>
      <c r="AG8" s="75">
        <f t="shared" si="22"/>
        <v>0.35</v>
      </c>
      <c r="AH8" s="75">
        <f t="shared" si="23"/>
        <v>0.36</v>
      </c>
      <c r="AI8" s="75">
        <f t="shared" si="24"/>
        <v>0.38</v>
      </c>
      <c r="AJ8" s="75">
        <f t="shared" si="25"/>
        <v>0.36</v>
      </c>
    </row>
    <row r="9" spans="1:36" ht="12.95" customHeight="1" x14ac:dyDescent="0.15">
      <c r="A9" s="74">
        <v>366</v>
      </c>
      <c r="B9" s="115" t="s">
        <v>60</v>
      </c>
      <c r="C9" s="115"/>
      <c r="D9" s="74">
        <v>18</v>
      </c>
      <c r="E9" s="74">
        <v>15</v>
      </c>
      <c r="F9" s="4">
        <f t="shared" si="0"/>
        <v>0.18</v>
      </c>
      <c r="G9" s="91" t="s">
        <v>65</v>
      </c>
      <c r="H9" s="91" t="s">
        <v>62</v>
      </c>
      <c r="I9" s="74"/>
      <c r="J9" s="1" t="s">
        <v>15</v>
      </c>
      <c r="K9" s="75">
        <f t="shared" si="1"/>
        <v>0.18</v>
      </c>
      <c r="L9" s="75">
        <f t="shared" si="2"/>
        <v>0.19</v>
      </c>
      <c r="M9" s="75">
        <f t="shared" si="3"/>
        <v>0.19</v>
      </c>
      <c r="N9" s="75">
        <f t="shared" si="4"/>
        <v>0.2</v>
      </c>
      <c r="O9" s="75">
        <f t="shared" si="5"/>
        <v>0.2</v>
      </c>
      <c r="P9" s="75">
        <f t="shared" si="26"/>
        <v>0.19</v>
      </c>
      <c r="Q9" s="75">
        <f t="shared" si="6"/>
        <v>0.18</v>
      </c>
      <c r="R9" s="75">
        <f t="shared" si="7"/>
        <v>0.19</v>
      </c>
      <c r="S9" s="75">
        <f t="shared" si="8"/>
        <v>0.2</v>
      </c>
      <c r="T9" s="75">
        <f t="shared" si="9"/>
        <v>0.2</v>
      </c>
      <c r="U9" s="75">
        <f t="shared" si="10"/>
        <v>0.19</v>
      </c>
      <c r="V9" s="75">
        <f t="shared" si="11"/>
        <v>0.2</v>
      </c>
      <c r="W9" s="75">
        <f t="shared" si="12"/>
        <v>0.19</v>
      </c>
      <c r="X9" s="75">
        <f t="shared" si="13"/>
        <v>0.19</v>
      </c>
      <c r="Y9" s="75">
        <f t="shared" si="14"/>
        <v>0.17</v>
      </c>
      <c r="Z9" s="75">
        <f t="shared" si="15"/>
        <v>0.19</v>
      </c>
      <c r="AA9" s="75">
        <f t="shared" si="16"/>
        <v>0.17</v>
      </c>
      <c r="AB9" s="75">
        <f t="shared" si="17"/>
        <v>0.19</v>
      </c>
      <c r="AC9" s="75">
        <f t="shared" si="18"/>
        <v>0.2</v>
      </c>
      <c r="AD9" s="75">
        <f t="shared" si="19"/>
        <v>0.23</v>
      </c>
      <c r="AE9" s="75">
        <f t="shared" si="20"/>
        <v>0.18</v>
      </c>
      <c r="AF9" s="75">
        <f t="shared" si="21"/>
        <v>0.19</v>
      </c>
      <c r="AG9" s="75">
        <f t="shared" si="22"/>
        <v>0.17</v>
      </c>
      <c r="AH9" s="75">
        <f t="shared" si="23"/>
        <v>0.18</v>
      </c>
      <c r="AI9" s="75">
        <f t="shared" si="24"/>
        <v>0.19</v>
      </c>
      <c r="AJ9" s="75">
        <f t="shared" si="25"/>
        <v>0.18</v>
      </c>
    </row>
    <row r="10" spans="1:36" ht="12.95" customHeight="1" x14ac:dyDescent="0.15">
      <c r="A10" s="74">
        <v>367</v>
      </c>
      <c r="B10" s="115" t="s">
        <v>60</v>
      </c>
      <c r="C10" s="115"/>
      <c r="D10" s="74">
        <v>12</v>
      </c>
      <c r="E10" s="74">
        <v>9</v>
      </c>
      <c r="F10" s="4">
        <f t="shared" si="0"/>
        <v>0.05</v>
      </c>
      <c r="G10" s="91" t="s">
        <v>113</v>
      </c>
      <c r="H10" s="91" t="s">
        <v>62</v>
      </c>
      <c r="I10" s="74"/>
      <c r="J10" s="1" t="s">
        <v>15</v>
      </c>
      <c r="K10" s="75">
        <f t="shared" si="1"/>
        <v>0.05</v>
      </c>
      <c r="L10" s="75">
        <f t="shared" si="2"/>
        <v>0.05</v>
      </c>
      <c r="M10" s="75">
        <f t="shared" si="3"/>
        <v>0.05</v>
      </c>
      <c r="N10" s="75">
        <f t="shared" si="4"/>
        <v>0.06</v>
      </c>
      <c r="O10" s="75">
        <f t="shared" si="5"/>
        <v>0.06</v>
      </c>
      <c r="P10" s="75">
        <f t="shared" si="26"/>
        <v>0.05</v>
      </c>
      <c r="Q10" s="75">
        <f t="shared" si="6"/>
        <v>0.05</v>
      </c>
      <c r="R10" s="75">
        <f t="shared" si="7"/>
        <v>0.05</v>
      </c>
      <c r="S10" s="75">
        <f t="shared" si="8"/>
        <v>0.05</v>
      </c>
      <c r="T10" s="75">
        <f t="shared" si="9"/>
        <v>0.05</v>
      </c>
      <c r="U10" s="75">
        <f t="shared" si="10"/>
        <v>0.05</v>
      </c>
      <c r="V10" s="75">
        <f t="shared" si="11"/>
        <v>0.06</v>
      </c>
      <c r="W10" s="75">
        <f t="shared" si="12"/>
        <v>0.06</v>
      </c>
      <c r="X10" s="75">
        <f t="shared" si="13"/>
        <v>0.05</v>
      </c>
      <c r="Y10" s="75">
        <f t="shared" si="14"/>
        <v>0.05</v>
      </c>
      <c r="Z10" s="75">
        <f t="shared" si="15"/>
        <v>0.06</v>
      </c>
      <c r="AA10" s="75">
        <f t="shared" si="16"/>
        <v>0.05</v>
      </c>
      <c r="AB10" s="75">
        <f t="shared" si="17"/>
        <v>0.05</v>
      </c>
      <c r="AC10" s="75">
        <f t="shared" si="18"/>
        <v>0.05</v>
      </c>
      <c r="AD10" s="75">
        <f t="shared" si="19"/>
        <v>7.0000000000000007E-2</v>
      </c>
      <c r="AE10" s="75">
        <f t="shared" si="20"/>
        <v>0.05</v>
      </c>
      <c r="AF10" s="75">
        <f t="shared" si="21"/>
        <v>0.05</v>
      </c>
      <c r="AG10" s="75">
        <f t="shared" si="22"/>
        <v>0.05</v>
      </c>
      <c r="AH10" s="75">
        <f t="shared" si="23"/>
        <v>0.05</v>
      </c>
      <c r="AI10" s="75">
        <f t="shared" si="24"/>
        <v>0.06</v>
      </c>
      <c r="AJ10" s="75">
        <f t="shared" si="25"/>
        <v>0.05</v>
      </c>
    </row>
    <row r="11" spans="1:36" ht="12.95" customHeight="1" x14ac:dyDescent="0.15">
      <c r="A11" s="74">
        <v>368</v>
      </c>
      <c r="B11" s="115" t="s">
        <v>56</v>
      </c>
      <c r="C11" s="115"/>
      <c r="D11" s="74">
        <v>16</v>
      </c>
      <c r="E11" s="74">
        <v>14</v>
      </c>
      <c r="F11" s="4">
        <f t="shared" si="0"/>
        <v>0.13</v>
      </c>
      <c r="G11" s="5"/>
      <c r="H11" s="74"/>
      <c r="I11" s="74"/>
      <c r="J11" s="1" t="s">
        <v>15</v>
      </c>
      <c r="K11" s="75">
        <f t="shared" si="1"/>
        <v>0.14000000000000001</v>
      </c>
      <c r="L11" s="75">
        <f t="shared" si="2"/>
        <v>0.15</v>
      </c>
      <c r="M11" s="75">
        <f t="shared" si="3"/>
        <v>0.15</v>
      </c>
      <c r="N11" s="75">
        <f t="shared" si="4"/>
        <v>0.15</v>
      </c>
      <c r="O11" s="75">
        <f t="shared" si="5"/>
        <v>0.15</v>
      </c>
      <c r="P11" s="75">
        <f t="shared" si="26"/>
        <v>0.15</v>
      </c>
      <c r="Q11" s="75">
        <f t="shared" si="6"/>
        <v>0.14000000000000001</v>
      </c>
      <c r="R11" s="75">
        <f t="shared" si="7"/>
        <v>0.14000000000000001</v>
      </c>
      <c r="S11" s="75">
        <f t="shared" si="8"/>
        <v>0.15</v>
      </c>
      <c r="T11" s="75">
        <f t="shared" si="9"/>
        <v>0.15</v>
      </c>
      <c r="U11" s="75">
        <f t="shared" si="10"/>
        <v>0.14000000000000001</v>
      </c>
      <c r="V11" s="75">
        <f t="shared" si="11"/>
        <v>0.15</v>
      </c>
      <c r="W11" s="75">
        <f t="shared" si="12"/>
        <v>0.14000000000000001</v>
      </c>
      <c r="X11" s="75">
        <f t="shared" si="13"/>
        <v>0.15</v>
      </c>
      <c r="Y11" s="75">
        <f t="shared" si="14"/>
        <v>0.13</v>
      </c>
      <c r="Z11" s="75">
        <f t="shared" si="15"/>
        <v>0.14000000000000001</v>
      </c>
      <c r="AA11" s="75">
        <f t="shared" si="16"/>
        <v>0.13</v>
      </c>
      <c r="AB11" s="75">
        <f t="shared" si="17"/>
        <v>0.14000000000000001</v>
      </c>
      <c r="AC11" s="75">
        <f t="shared" si="18"/>
        <v>0.15</v>
      </c>
      <c r="AD11" s="75">
        <f t="shared" si="19"/>
        <v>0.17</v>
      </c>
      <c r="AE11" s="75">
        <f t="shared" si="20"/>
        <v>0.13</v>
      </c>
      <c r="AF11" s="75">
        <f t="shared" si="21"/>
        <v>0.14000000000000001</v>
      </c>
      <c r="AG11" s="75">
        <f t="shared" si="22"/>
        <v>0.13</v>
      </c>
      <c r="AH11" s="75">
        <f t="shared" si="23"/>
        <v>0.13</v>
      </c>
      <c r="AI11" s="75">
        <f t="shared" si="24"/>
        <v>0.15</v>
      </c>
      <c r="AJ11" s="75">
        <f t="shared" si="25"/>
        <v>0.13</v>
      </c>
    </row>
    <row r="12" spans="1:36" ht="12.95" customHeight="1" x14ac:dyDescent="0.15">
      <c r="A12" s="74">
        <v>369</v>
      </c>
      <c r="B12" s="115" t="s">
        <v>60</v>
      </c>
      <c r="C12" s="115"/>
      <c r="D12" s="74">
        <v>8</v>
      </c>
      <c r="E12" s="74">
        <v>11</v>
      </c>
      <c r="F12" s="4">
        <f t="shared" si="0"/>
        <v>0.03</v>
      </c>
      <c r="G12" s="5" t="s">
        <v>65</v>
      </c>
      <c r="H12" s="74" t="s">
        <v>62</v>
      </c>
      <c r="I12" s="74"/>
      <c r="J12" s="1" t="s">
        <v>15</v>
      </c>
      <c r="K12" s="75">
        <f t="shared" si="1"/>
        <v>0.03</v>
      </c>
      <c r="L12" s="75">
        <f t="shared" si="2"/>
        <v>0.03</v>
      </c>
      <c r="M12" s="75">
        <f t="shared" si="3"/>
        <v>0.03</v>
      </c>
      <c r="N12" s="75">
        <f t="shared" si="4"/>
        <v>0.03</v>
      </c>
      <c r="O12" s="75">
        <f t="shared" si="5"/>
        <v>0.03</v>
      </c>
      <c r="P12" s="75">
        <f t="shared" si="26"/>
        <v>0.03</v>
      </c>
      <c r="Q12" s="75">
        <f t="shared" si="6"/>
        <v>0.03</v>
      </c>
      <c r="R12" s="75">
        <f t="shared" si="7"/>
        <v>0.03</v>
      </c>
      <c r="S12" s="75">
        <f t="shared" si="8"/>
        <v>0.03</v>
      </c>
      <c r="T12" s="75">
        <f t="shared" si="9"/>
        <v>0.03</v>
      </c>
      <c r="U12" s="75">
        <f t="shared" si="10"/>
        <v>0.03</v>
      </c>
      <c r="V12" s="75">
        <f t="shared" si="11"/>
        <v>0.03</v>
      </c>
      <c r="W12" s="75">
        <f t="shared" si="12"/>
        <v>0.03</v>
      </c>
      <c r="X12" s="75">
        <f t="shared" si="13"/>
        <v>0.03</v>
      </c>
      <c r="Y12" s="75">
        <f t="shared" si="14"/>
        <v>0.02</v>
      </c>
      <c r="Z12" s="75">
        <f t="shared" si="15"/>
        <v>0.03</v>
      </c>
      <c r="AA12" s="75">
        <f t="shared" si="16"/>
        <v>0.03</v>
      </c>
      <c r="AB12" s="75">
        <f t="shared" si="17"/>
        <v>0.03</v>
      </c>
      <c r="AC12" s="75">
        <f t="shared" si="18"/>
        <v>0.03</v>
      </c>
      <c r="AD12" s="75">
        <f t="shared" si="19"/>
        <v>0.04</v>
      </c>
      <c r="AE12" s="75">
        <f t="shared" si="20"/>
        <v>0.03</v>
      </c>
      <c r="AF12" s="75">
        <f t="shared" si="21"/>
        <v>0.03</v>
      </c>
      <c r="AG12" s="75">
        <f t="shared" si="22"/>
        <v>0.03</v>
      </c>
      <c r="AH12" s="75">
        <f t="shared" si="23"/>
        <v>0.03</v>
      </c>
      <c r="AI12" s="75">
        <f t="shared" si="24"/>
        <v>0.03</v>
      </c>
      <c r="AJ12" s="75">
        <f t="shared" si="25"/>
        <v>0.03</v>
      </c>
    </row>
    <row r="13" spans="1:36" ht="12.95" customHeight="1" x14ac:dyDescent="0.15">
      <c r="A13" s="74">
        <v>370</v>
      </c>
      <c r="B13" s="115" t="s">
        <v>60</v>
      </c>
      <c r="C13" s="115"/>
      <c r="D13" s="74">
        <v>10</v>
      </c>
      <c r="E13" s="74">
        <v>14</v>
      </c>
      <c r="F13" s="4">
        <f t="shared" si="0"/>
        <v>0.05</v>
      </c>
      <c r="G13" s="5" t="s">
        <v>65</v>
      </c>
      <c r="H13" s="74" t="s">
        <v>62</v>
      </c>
      <c r="I13" s="74"/>
      <c r="J13" s="1" t="s">
        <v>15</v>
      </c>
      <c r="K13" s="75">
        <f t="shared" si="1"/>
        <v>0.06</v>
      </c>
      <c r="L13" s="75">
        <f t="shared" si="2"/>
        <v>0.06</v>
      </c>
      <c r="M13" s="75">
        <f t="shared" si="3"/>
        <v>0.06</v>
      </c>
      <c r="N13" s="75">
        <f t="shared" si="4"/>
        <v>7.0000000000000007E-2</v>
      </c>
      <c r="O13" s="75">
        <f t="shared" si="5"/>
        <v>0.06</v>
      </c>
      <c r="P13" s="75">
        <f t="shared" si="26"/>
        <v>0.06</v>
      </c>
      <c r="Q13" s="75">
        <f t="shared" si="6"/>
        <v>0.06</v>
      </c>
      <c r="R13" s="75">
        <f t="shared" si="7"/>
        <v>0.06</v>
      </c>
      <c r="S13" s="75">
        <f t="shared" si="8"/>
        <v>0.06</v>
      </c>
      <c r="T13" s="75">
        <f t="shared" si="9"/>
        <v>7.0000000000000007E-2</v>
      </c>
      <c r="U13" s="75">
        <f t="shared" si="10"/>
        <v>0.06</v>
      </c>
      <c r="V13" s="75">
        <f t="shared" si="11"/>
        <v>0.06</v>
      </c>
      <c r="W13" s="75">
        <f t="shared" si="12"/>
        <v>0.06</v>
      </c>
      <c r="X13" s="75">
        <f t="shared" si="13"/>
        <v>0.06</v>
      </c>
      <c r="Y13" s="75">
        <f t="shared" si="14"/>
        <v>0.05</v>
      </c>
      <c r="Z13" s="75">
        <f t="shared" si="15"/>
        <v>0.06</v>
      </c>
      <c r="AA13" s="75">
        <f t="shared" si="16"/>
        <v>0.06</v>
      </c>
      <c r="AB13" s="75">
        <f t="shared" si="17"/>
        <v>0.06</v>
      </c>
      <c r="AC13" s="75">
        <f t="shared" si="18"/>
        <v>0.06</v>
      </c>
      <c r="AD13" s="75">
        <f t="shared" si="19"/>
        <v>0.08</v>
      </c>
      <c r="AE13" s="75">
        <f t="shared" si="20"/>
        <v>0.05</v>
      </c>
      <c r="AF13" s="75">
        <f t="shared" si="21"/>
        <v>0.06</v>
      </c>
      <c r="AG13" s="75">
        <f t="shared" si="22"/>
        <v>0.05</v>
      </c>
      <c r="AH13" s="75">
        <f t="shared" si="23"/>
        <v>0.05</v>
      </c>
      <c r="AI13" s="75">
        <f t="shared" si="24"/>
        <v>0.06</v>
      </c>
      <c r="AJ13" s="75">
        <f t="shared" si="25"/>
        <v>0.05</v>
      </c>
    </row>
    <row r="14" spans="1:36" ht="12.95" customHeight="1" x14ac:dyDescent="0.15">
      <c r="A14" s="74">
        <v>371</v>
      </c>
      <c r="B14" s="115" t="s">
        <v>60</v>
      </c>
      <c r="C14" s="115"/>
      <c r="D14" s="74">
        <v>14</v>
      </c>
      <c r="E14" s="74">
        <v>14</v>
      </c>
      <c r="F14" s="4">
        <f t="shared" si="0"/>
        <v>0.1</v>
      </c>
      <c r="G14" s="91" t="s">
        <v>65</v>
      </c>
      <c r="H14" s="74"/>
      <c r="I14" s="74"/>
      <c r="J14" s="1" t="s">
        <v>15</v>
      </c>
      <c r="K14" s="75">
        <f t="shared" si="1"/>
        <v>0.11</v>
      </c>
      <c r="L14" s="75">
        <f t="shared" si="2"/>
        <v>0.11</v>
      </c>
      <c r="M14" s="75">
        <f t="shared" si="3"/>
        <v>0.12</v>
      </c>
      <c r="N14" s="75">
        <f t="shared" si="4"/>
        <v>0.12</v>
      </c>
      <c r="O14" s="75">
        <f t="shared" si="5"/>
        <v>0.12</v>
      </c>
      <c r="P14" s="75">
        <f t="shared" si="26"/>
        <v>0.11</v>
      </c>
      <c r="Q14" s="75">
        <f t="shared" si="6"/>
        <v>0.11</v>
      </c>
      <c r="R14" s="75">
        <f t="shared" si="7"/>
        <v>0.11</v>
      </c>
      <c r="S14" s="75">
        <f t="shared" si="8"/>
        <v>0.12</v>
      </c>
      <c r="T14" s="75">
        <f t="shared" si="9"/>
        <v>0.12</v>
      </c>
      <c r="U14" s="75">
        <f t="shared" si="10"/>
        <v>0.11</v>
      </c>
      <c r="V14" s="75">
        <f t="shared" si="11"/>
        <v>0.12</v>
      </c>
      <c r="W14" s="75">
        <f t="shared" si="12"/>
        <v>0.11</v>
      </c>
      <c r="X14" s="75">
        <f t="shared" si="13"/>
        <v>0.11</v>
      </c>
      <c r="Y14" s="75">
        <f t="shared" si="14"/>
        <v>0.1</v>
      </c>
      <c r="Z14" s="75">
        <f t="shared" si="15"/>
        <v>0.11</v>
      </c>
      <c r="AA14" s="75">
        <f t="shared" si="16"/>
        <v>0.1</v>
      </c>
      <c r="AB14" s="75">
        <f t="shared" si="17"/>
        <v>0.11</v>
      </c>
      <c r="AC14" s="75">
        <f t="shared" si="18"/>
        <v>0.11</v>
      </c>
      <c r="AD14" s="75">
        <f t="shared" si="19"/>
        <v>0.14000000000000001</v>
      </c>
      <c r="AE14" s="75">
        <f t="shared" si="20"/>
        <v>0.1</v>
      </c>
      <c r="AF14" s="75">
        <f t="shared" si="21"/>
        <v>0.11</v>
      </c>
      <c r="AG14" s="75">
        <f t="shared" si="22"/>
        <v>0.1</v>
      </c>
      <c r="AH14" s="75">
        <f t="shared" si="23"/>
        <v>0.1</v>
      </c>
      <c r="AI14" s="75">
        <f t="shared" si="24"/>
        <v>0.11</v>
      </c>
      <c r="AJ14" s="75">
        <f t="shared" si="25"/>
        <v>0.1</v>
      </c>
    </row>
    <row r="15" spans="1:36" ht="12.95" customHeight="1" x14ac:dyDescent="0.15">
      <c r="A15" s="74">
        <v>372</v>
      </c>
      <c r="B15" s="115" t="s">
        <v>60</v>
      </c>
      <c r="C15" s="115"/>
      <c r="D15" s="74">
        <v>8</v>
      </c>
      <c r="E15" s="74">
        <v>9</v>
      </c>
      <c r="F15" s="4">
        <f t="shared" si="0"/>
        <v>0.02</v>
      </c>
      <c r="G15" s="91"/>
      <c r="H15" s="74" t="s">
        <v>62</v>
      </c>
      <c r="I15" s="74"/>
      <c r="J15" s="1" t="s">
        <v>15</v>
      </c>
      <c r="K15" s="75">
        <f t="shared" si="1"/>
        <v>0.03</v>
      </c>
      <c r="L15" s="75">
        <f t="shared" si="2"/>
        <v>0.03</v>
      </c>
      <c r="M15" s="75">
        <f t="shared" si="3"/>
        <v>0.03</v>
      </c>
      <c r="N15" s="75">
        <f t="shared" si="4"/>
        <v>0.03</v>
      </c>
      <c r="O15" s="75">
        <f t="shared" si="5"/>
        <v>0.03</v>
      </c>
      <c r="P15" s="75">
        <f t="shared" si="26"/>
        <v>0.03</v>
      </c>
      <c r="Q15" s="75">
        <f t="shared" si="6"/>
        <v>0.03</v>
      </c>
      <c r="R15" s="75">
        <f t="shared" si="7"/>
        <v>0.02</v>
      </c>
      <c r="S15" s="75">
        <f t="shared" si="8"/>
        <v>0.03</v>
      </c>
      <c r="T15" s="75">
        <f t="shared" si="9"/>
        <v>0.03</v>
      </c>
      <c r="U15" s="75">
        <f t="shared" si="10"/>
        <v>0.03</v>
      </c>
      <c r="V15" s="75">
        <f t="shared" si="11"/>
        <v>0.03</v>
      </c>
      <c r="W15" s="75">
        <f t="shared" si="12"/>
        <v>0.03</v>
      </c>
      <c r="X15" s="75">
        <f t="shared" si="13"/>
        <v>0.03</v>
      </c>
      <c r="Y15" s="75">
        <f t="shared" si="14"/>
        <v>0.02</v>
      </c>
      <c r="Z15" s="75">
        <f t="shared" si="15"/>
        <v>0.03</v>
      </c>
      <c r="AA15" s="75">
        <f t="shared" si="16"/>
        <v>0.02</v>
      </c>
      <c r="AB15" s="75">
        <f t="shared" si="17"/>
        <v>0.02</v>
      </c>
      <c r="AC15" s="75">
        <f t="shared" si="18"/>
        <v>0.02</v>
      </c>
      <c r="AD15" s="75">
        <f t="shared" si="19"/>
        <v>0.03</v>
      </c>
      <c r="AE15" s="75">
        <f t="shared" si="20"/>
        <v>0.02</v>
      </c>
      <c r="AF15" s="75">
        <f t="shared" si="21"/>
        <v>0.02</v>
      </c>
      <c r="AG15" s="75">
        <f t="shared" si="22"/>
        <v>0.02</v>
      </c>
      <c r="AH15" s="75">
        <f t="shared" si="23"/>
        <v>0.02</v>
      </c>
      <c r="AI15" s="75">
        <f t="shared" si="24"/>
        <v>0.03</v>
      </c>
      <c r="AJ15" s="75">
        <f t="shared" si="25"/>
        <v>0.02</v>
      </c>
    </row>
    <row r="16" spans="1:36" ht="12.95" customHeight="1" x14ac:dyDescent="0.15">
      <c r="A16" s="74">
        <v>373</v>
      </c>
      <c r="B16" s="115" t="s">
        <v>58</v>
      </c>
      <c r="C16" s="115"/>
      <c r="D16" s="74">
        <v>10</v>
      </c>
      <c r="E16" s="74">
        <v>9</v>
      </c>
      <c r="F16" s="4">
        <f t="shared" si="0"/>
        <v>0.04</v>
      </c>
      <c r="G16" s="5"/>
      <c r="H16" s="74" t="s">
        <v>62</v>
      </c>
      <c r="I16" s="74"/>
      <c r="J16" s="1" t="s">
        <v>15</v>
      </c>
      <c r="K16" s="75">
        <f t="shared" si="1"/>
        <v>0.04</v>
      </c>
      <c r="L16" s="75">
        <f t="shared" si="2"/>
        <v>0.04</v>
      </c>
      <c r="M16" s="75">
        <f t="shared" si="3"/>
        <v>0.04</v>
      </c>
      <c r="N16" s="75">
        <f t="shared" si="4"/>
        <v>0.04</v>
      </c>
      <c r="O16" s="75">
        <f t="shared" si="5"/>
        <v>0.04</v>
      </c>
      <c r="P16" s="75">
        <f t="shared" si="26"/>
        <v>0.04</v>
      </c>
      <c r="Q16" s="75">
        <f t="shared" si="6"/>
        <v>0.04</v>
      </c>
      <c r="R16" s="75">
        <f t="shared" si="7"/>
        <v>0.04</v>
      </c>
      <c r="S16" s="75">
        <f t="shared" si="8"/>
        <v>0.04</v>
      </c>
      <c r="T16" s="75">
        <f t="shared" si="9"/>
        <v>0.04</v>
      </c>
      <c r="U16" s="75">
        <f t="shared" si="10"/>
        <v>0.04</v>
      </c>
      <c r="V16" s="75">
        <f t="shared" si="11"/>
        <v>0.04</v>
      </c>
      <c r="W16" s="75">
        <f t="shared" si="12"/>
        <v>0.04</v>
      </c>
      <c r="X16" s="75">
        <f t="shared" si="13"/>
        <v>0.04</v>
      </c>
      <c r="Y16" s="75">
        <f t="shared" si="14"/>
        <v>0.03</v>
      </c>
      <c r="Z16" s="75">
        <f t="shared" si="15"/>
        <v>0.04</v>
      </c>
      <c r="AA16" s="75">
        <f t="shared" si="16"/>
        <v>0.04</v>
      </c>
      <c r="AB16" s="75">
        <f t="shared" si="17"/>
        <v>0.04</v>
      </c>
      <c r="AC16" s="75">
        <f t="shared" si="18"/>
        <v>0.04</v>
      </c>
      <c r="AD16" s="75">
        <f t="shared" si="19"/>
        <v>0.05</v>
      </c>
      <c r="AE16" s="75">
        <f t="shared" si="20"/>
        <v>0.03</v>
      </c>
      <c r="AF16" s="75">
        <f t="shared" si="21"/>
        <v>0.04</v>
      </c>
      <c r="AG16" s="75">
        <f t="shared" si="22"/>
        <v>0.04</v>
      </c>
      <c r="AH16" s="75">
        <f t="shared" si="23"/>
        <v>0.03</v>
      </c>
      <c r="AI16" s="75">
        <f t="shared" si="24"/>
        <v>0.04</v>
      </c>
      <c r="AJ16" s="75">
        <f t="shared" si="25"/>
        <v>0.04</v>
      </c>
    </row>
    <row r="17" spans="1:36" ht="12.95" customHeight="1" x14ac:dyDescent="0.15">
      <c r="A17" s="74">
        <v>374</v>
      </c>
      <c r="B17" s="115" t="s">
        <v>60</v>
      </c>
      <c r="C17" s="115"/>
      <c r="D17" s="74">
        <v>8</v>
      </c>
      <c r="E17" s="74">
        <v>8</v>
      </c>
      <c r="F17" s="4">
        <f t="shared" si="0"/>
        <v>0.02</v>
      </c>
      <c r="G17" s="5" t="s">
        <v>65</v>
      </c>
      <c r="H17" s="74" t="s">
        <v>62</v>
      </c>
      <c r="I17" s="74"/>
      <c r="J17" s="1" t="s">
        <v>15</v>
      </c>
      <c r="K17" s="75">
        <f t="shared" si="1"/>
        <v>0.02</v>
      </c>
      <c r="L17" s="75">
        <f t="shared" si="2"/>
        <v>0.02</v>
      </c>
      <c r="M17" s="75">
        <f t="shared" si="3"/>
        <v>0.02</v>
      </c>
      <c r="N17" s="75">
        <f t="shared" si="4"/>
        <v>0.02</v>
      </c>
      <c r="O17" s="75">
        <f t="shared" si="5"/>
        <v>0.02</v>
      </c>
      <c r="P17" s="75">
        <f t="shared" si="26"/>
        <v>0.02</v>
      </c>
      <c r="Q17" s="75">
        <f t="shared" si="6"/>
        <v>0.02</v>
      </c>
      <c r="R17" s="75">
        <f t="shared" si="7"/>
        <v>0.02</v>
      </c>
      <c r="S17" s="75">
        <f t="shared" si="8"/>
        <v>0.02</v>
      </c>
      <c r="T17" s="75">
        <f t="shared" si="9"/>
        <v>0.02</v>
      </c>
      <c r="U17" s="75">
        <f t="shared" si="10"/>
        <v>0.02</v>
      </c>
      <c r="V17" s="75">
        <f t="shared" si="11"/>
        <v>0.02</v>
      </c>
      <c r="W17" s="75">
        <f t="shared" si="12"/>
        <v>0.02</v>
      </c>
      <c r="X17" s="75">
        <f t="shared" si="13"/>
        <v>0.02</v>
      </c>
      <c r="Y17" s="75">
        <f t="shared" si="14"/>
        <v>0.02</v>
      </c>
      <c r="Z17" s="75">
        <f t="shared" si="15"/>
        <v>0.02</v>
      </c>
      <c r="AA17" s="75">
        <f t="shared" si="16"/>
        <v>0.02</v>
      </c>
      <c r="AB17" s="75">
        <f t="shared" si="17"/>
        <v>0.02</v>
      </c>
      <c r="AC17" s="75">
        <f t="shared" si="18"/>
        <v>0.02</v>
      </c>
      <c r="AD17" s="75">
        <f t="shared" si="19"/>
        <v>0.03</v>
      </c>
      <c r="AE17" s="75">
        <f t="shared" si="20"/>
        <v>0.02</v>
      </c>
      <c r="AF17" s="75">
        <f t="shared" si="21"/>
        <v>0.02</v>
      </c>
      <c r="AG17" s="75">
        <f t="shared" si="22"/>
        <v>0.02</v>
      </c>
      <c r="AH17" s="75">
        <f t="shared" si="23"/>
        <v>0.02</v>
      </c>
      <c r="AI17" s="75">
        <f t="shared" si="24"/>
        <v>0.02</v>
      </c>
      <c r="AJ17" s="75">
        <f t="shared" si="25"/>
        <v>0.02</v>
      </c>
    </row>
    <row r="18" spans="1:36" ht="12.95" customHeight="1" x14ac:dyDescent="0.15">
      <c r="A18" s="91">
        <v>375</v>
      </c>
      <c r="B18" s="115" t="s">
        <v>60</v>
      </c>
      <c r="C18" s="115"/>
      <c r="D18" s="74">
        <v>10</v>
      </c>
      <c r="E18" s="74">
        <v>12</v>
      </c>
      <c r="F18" s="4">
        <f t="shared" si="0"/>
        <v>0.05</v>
      </c>
      <c r="G18" s="5" t="s">
        <v>65</v>
      </c>
      <c r="H18" s="74" t="s">
        <v>62</v>
      </c>
      <c r="I18" s="74"/>
      <c r="J18" s="1" t="s">
        <v>15</v>
      </c>
      <c r="K18" s="75">
        <f t="shared" si="1"/>
        <v>0.05</v>
      </c>
      <c r="L18" s="75">
        <f t="shared" si="2"/>
        <v>0.05</v>
      </c>
      <c r="M18" s="75">
        <f t="shared" si="3"/>
        <v>0.05</v>
      </c>
      <c r="N18" s="75">
        <f t="shared" si="4"/>
        <v>0.06</v>
      </c>
      <c r="O18" s="75">
        <f t="shared" si="5"/>
        <v>0.06</v>
      </c>
      <c r="P18" s="75">
        <f t="shared" si="26"/>
        <v>0.05</v>
      </c>
      <c r="Q18" s="75">
        <f t="shared" si="6"/>
        <v>0.05</v>
      </c>
      <c r="R18" s="75">
        <f t="shared" si="7"/>
        <v>0.05</v>
      </c>
      <c r="S18" s="75">
        <f t="shared" si="8"/>
        <v>0.05</v>
      </c>
      <c r="T18" s="75">
        <f t="shared" si="9"/>
        <v>0.05</v>
      </c>
      <c r="U18" s="75">
        <f t="shared" si="10"/>
        <v>0.05</v>
      </c>
      <c r="V18" s="75">
        <f t="shared" si="11"/>
        <v>0.05</v>
      </c>
      <c r="W18" s="75">
        <f t="shared" si="12"/>
        <v>0.05</v>
      </c>
      <c r="X18" s="75">
        <f t="shared" si="13"/>
        <v>0.05</v>
      </c>
      <c r="Y18" s="75">
        <f t="shared" si="14"/>
        <v>0.04</v>
      </c>
      <c r="Z18" s="75">
        <f t="shared" si="15"/>
        <v>0.05</v>
      </c>
      <c r="AA18" s="75">
        <f t="shared" si="16"/>
        <v>0.05</v>
      </c>
      <c r="AB18" s="75">
        <f t="shared" si="17"/>
        <v>0.05</v>
      </c>
      <c r="AC18" s="75">
        <f t="shared" si="18"/>
        <v>0.05</v>
      </c>
      <c r="AD18" s="75">
        <f t="shared" si="19"/>
        <v>7.0000000000000007E-2</v>
      </c>
      <c r="AE18" s="75">
        <f t="shared" si="20"/>
        <v>0.04</v>
      </c>
      <c r="AF18" s="75">
        <f t="shared" si="21"/>
        <v>0.05</v>
      </c>
      <c r="AG18" s="75">
        <f t="shared" si="22"/>
        <v>0.05</v>
      </c>
      <c r="AH18" s="75">
        <f t="shared" si="23"/>
        <v>0.05</v>
      </c>
      <c r="AI18" s="75">
        <f t="shared" si="24"/>
        <v>0.05</v>
      </c>
      <c r="AJ18" s="75">
        <f t="shared" si="25"/>
        <v>0.05</v>
      </c>
    </row>
    <row r="19" spans="1:36" ht="12.95" customHeight="1" x14ac:dyDescent="0.15">
      <c r="A19" s="91">
        <v>376</v>
      </c>
      <c r="B19" s="115" t="s">
        <v>60</v>
      </c>
      <c r="C19" s="115"/>
      <c r="D19" s="74">
        <v>12</v>
      </c>
      <c r="E19" s="74">
        <v>14</v>
      </c>
      <c r="F19" s="4">
        <f t="shared" si="0"/>
        <v>0.08</v>
      </c>
      <c r="G19" s="91"/>
      <c r="H19" s="74"/>
      <c r="I19" s="74"/>
      <c r="J19" s="1" t="s">
        <v>15</v>
      </c>
      <c r="K19" s="75">
        <f t="shared" si="1"/>
        <v>0.08</v>
      </c>
      <c r="L19" s="75">
        <f t="shared" si="2"/>
        <v>0.09</v>
      </c>
      <c r="M19" s="75">
        <f t="shared" si="3"/>
        <v>0.09</v>
      </c>
      <c r="N19" s="75">
        <f t="shared" si="4"/>
        <v>0.09</v>
      </c>
      <c r="O19" s="75">
        <f t="shared" si="5"/>
        <v>0.09</v>
      </c>
      <c r="P19" s="75">
        <f t="shared" si="26"/>
        <v>0.09</v>
      </c>
      <c r="Q19" s="75">
        <f t="shared" si="6"/>
        <v>0.08</v>
      </c>
      <c r="R19" s="75">
        <f t="shared" si="7"/>
        <v>0.08</v>
      </c>
      <c r="S19" s="75">
        <f t="shared" si="8"/>
        <v>0.09</v>
      </c>
      <c r="T19" s="75">
        <f t="shared" si="9"/>
        <v>0.09</v>
      </c>
      <c r="U19" s="75">
        <f t="shared" si="10"/>
        <v>0.08</v>
      </c>
      <c r="V19" s="75">
        <f t="shared" si="11"/>
        <v>0.09</v>
      </c>
      <c r="W19" s="75">
        <f t="shared" si="12"/>
        <v>0.09</v>
      </c>
      <c r="X19" s="75">
        <f t="shared" si="13"/>
        <v>0.09</v>
      </c>
      <c r="Y19" s="75">
        <f t="shared" si="14"/>
        <v>7.0000000000000007E-2</v>
      </c>
      <c r="Z19" s="75">
        <f t="shared" si="15"/>
        <v>0.09</v>
      </c>
      <c r="AA19" s="75">
        <f t="shared" si="16"/>
        <v>0.08</v>
      </c>
      <c r="AB19" s="75">
        <f t="shared" si="17"/>
        <v>0.08</v>
      </c>
      <c r="AC19" s="75">
        <f t="shared" si="18"/>
        <v>0.08</v>
      </c>
      <c r="AD19" s="75">
        <f t="shared" si="19"/>
        <v>0.11</v>
      </c>
      <c r="AE19" s="75">
        <f t="shared" si="20"/>
        <v>0.08</v>
      </c>
      <c r="AF19" s="75">
        <f t="shared" si="21"/>
        <v>0.08</v>
      </c>
      <c r="AG19" s="75">
        <f t="shared" si="22"/>
        <v>7.0000000000000007E-2</v>
      </c>
      <c r="AH19" s="75">
        <f t="shared" si="23"/>
        <v>0.08</v>
      </c>
      <c r="AI19" s="75">
        <f t="shared" si="24"/>
        <v>0.09</v>
      </c>
      <c r="AJ19" s="75">
        <f t="shared" si="25"/>
        <v>0.08</v>
      </c>
    </row>
    <row r="20" spans="1:36" ht="12.95" customHeight="1" x14ac:dyDescent="0.15">
      <c r="A20" s="91">
        <v>377</v>
      </c>
      <c r="B20" s="115" t="s">
        <v>60</v>
      </c>
      <c r="C20" s="115"/>
      <c r="D20" s="74">
        <v>14</v>
      </c>
      <c r="E20" s="74">
        <v>13</v>
      </c>
      <c r="F20" s="4">
        <f t="shared" si="0"/>
        <v>0.09</v>
      </c>
      <c r="G20" s="5"/>
      <c r="H20" s="91" t="s">
        <v>62</v>
      </c>
      <c r="I20" s="74"/>
      <c r="J20" s="1" t="s">
        <v>15</v>
      </c>
      <c r="K20" s="75">
        <f t="shared" si="1"/>
        <v>0.1</v>
      </c>
      <c r="L20" s="75">
        <f t="shared" si="2"/>
        <v>0.11</v>
      </c>
      <c r="M20" s="75">
        <f t="shared" si="3"/>
        <v>0.11</v>
      </c>
      <c r="N20" s="75">
        <f t="shared" si="4"/>
        <v>0.11</v>
      </c>
      <c r="O20" s="75">
        <f t="shared" si="5"/>
        <v>0.11</v>
      </c>
      <c r="P20" s="75">
        <f t="shared" si="26"/>
        <v>0.11</v>
      </c>
      <c r="Q20" s="75">
        <f t="shared" si="6"/>
        <v>0.1</v>
      </c>
      <c r="R20" s="75">
        <f t="shared" si="7"/>
        <v>0.1</v>
      </c>
      <c r="S20" s="75">
        <f t="shared" si="8"/>
        <v>0.11</v>
      </c>
      <c r="T20" s="75">
        <f t="shared" si="9"/>
        <v>0.11</v>
      </c>
      <c r="U20" s="75">
        <f t="shared" si="10"/>
        <v>0.1</v>
      </c>
      <c r="V20" s="75">
        <f t="shared" si="11"/>
        <v>0.11</v>
      </c>
      <c r="W20" s="75">
        <f t="shared" si="12"/>
        <v>0.11</v>
      </c>
      <c r="X20" s="75">
        <f t="shared" si="13"/>
        <v>0.11</v>
      </c>
      <c r="Y20" s="75">
        <f t="shared" si="14"/>
        <v>0.09</v>
      </c>
      <c r="Z20" s="75">
        <f t="shared" si="15"/>
        <v>0.11</v>
      </c>
      <c r="AA20" s="75">
        <f t="shared" si="16"/>
        <v>0.1</v>
      </c>
      <c r="AB20" s="75">
        <f t="shared" si="17"/>
        <v>0.1</v>
      </c>
      <c r="AC20" s="75">
        <f t="shared" si="18"/>
        <v>0.1</v>
      </c>
      <c r="AD20" s="75">
        <f t="shared" si="19"/>
        <v>0.13</v>
      </c>
      <c r="AE20" s="75">
        <f t="shared" si="20"/>
        <v>0.09</v>
      </c>
      <c r="AF20" s="75">
        <f t="shared" si="21"/>
        <v>0.1</v>
      </c>
      <c r="AG20" s="75">
        <f t="shared" si="22"/>
        <v>0.09</v>
      </c>
      <c r="AH20" s="75">
        <f t="shared" si="23"/>
        <v>0.09</v>
      </c>
      <c r="AI20" s="75">
        <f t="shared" si="24"/>
        <v>0.11</v>
      </c>
      <c r="AJ20" s="75">
        <f t="shared" si="25"/>
        <v>0.09</v>
      </c>
    </row>
    <row r="21" spans="1:36" ht="12.95" customHeight="1" x14ac:dyDescent="0.15">
      <c r="A21" s="74"/>
      <c r="B21" s="115"/>
      <c r="C21" s="115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15"/>
      <c r="C22" s="115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15"/>
      <c r="C23" s="115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6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6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114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1.5500000000000003</v>
      </c>
      <c r="D50" s="16">
        <f>SUMIF(G4:G43,"*下層*",F4:F43)</f>
        <v>0</v>
      </c>
      <c r="E50" s="4">
        <f>SUM(F4:F43)</f>
        <v>1.5500000000000003</v>
      </c>
      <c r="F50" s="13"/>
      <c r="G50" s="17">
        <f>C50*100</f>
        <v>155.00000000000003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形状比＝92、Sr＝20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13</v>
      </c>
      <c r="D54" s="14">
        <f>COUNTIF(H4:H43,"▲")</f>
        <v>0</v>
      </c>
      <c r="E54" s="14">
        <f>COUNTA(H4:H43)</f>
        <v>13</v>
      </c>
      <c r="F54" s="10"/>
      <c r="G54" s="15">
        <f>C54*100</f>
        <v>1300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1.0200000000000002</v>
      </c>
      <c r="D57" s="16">
        <f>SUMIF(H4:H43,"▲",F4:F43)</f>
        <v>0</v>
      </c>
      <c r="E57" s="16">
        <f>SUM(C57:D57)</f>
        <v>1.0200000000000002</v>
      </c>
      <c r="F57" s="13"/>
      <c r="G57" s="19">
        <f>C57*100</f>
        <v>102.00000000000003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76.5</v>
      </c>
      <c r="D61" s="20" t="str">
        <f>IF(D47&gt;0,ROUND(D54/D47*100,1),"")</f>
        <v/>
      </c>
      <c r="E61" s="20">
        <f>ROUND(E54/E47*100,1)</f>
        <v>76.5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65.8</v>
      </c>
      <c r="D62" s="20" t="str">
        <f>IF(D47&gt;0,ROUND(D57/D50*100,1),"")</f>
        <v/>
      </c>
      <c r="E62" s="20">
        <f>ROUND(E57/E50*100,1)</f>
        <v>65.8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0.53</v>
      </c>
      <c r="D69" s="16" t="str">
        <f>IF(D66&gt;0,D50-D57,"")</f>
        <v/>
      </c>
      <c r="E69" s="4">
        <f>SUM(C69:D69)</f>
        <v>0.53</v>
      </c>
      <c r="F69" s="13"/>
      <c r="G69" s="17">
        <f>C69*100</f>
        <v>53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形状比＝88、Sr＝36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8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815" priority="16" stopIfTrue="1">
      <formula>AND(($H4="スギ"),(#REF!&lt;12))</formula>
    </cfRule>
  </conditionalFormatting>
  <conditionalFormatting sqref="L4:L43">
    <cfRule type="expression" dxfId="814" priority="15" stopIfTrue="1">
      <formula>AND(($H4="スギ"),(#REF!&lt;22),(#REF!&gt;=12))</formula>
    </cfRule>
  </conditionalFormatting>
  <conditionalFormatting sqref="M4:M43">
    <cfRule type="expression" dxfId="813" priority="14" stopIfTrue="1">
      <formula>AND(($H4="スギ"),(#REF!&lt;32),(#REF!&gt;=22))</formula>
    </cfRule>
  </conditionalFormatting>
  <conditionalFormatting sqref="N4:N43">
    <cfRule type="expression" dxfId="812" priority="13" stopIfTrue="1">
      <formula>AND(($H4="スギ"),(#REF!&lt;42),(#REF!&gt;=32))</formula>
    </cfRule>
  </conditionalFormatting>
  <conditionalFormatting sqref="U4:U43 Z4:AF43 AJ4:AJ43 O4:P43">
    <cfRule type="expression" dxfId="811" priority="12" stopIfTrue="1">
      <formula>AND(($H4="スギ"),(#REF!&gt;=42))</formula>
    </cfRule>
  </conditionalFormatting>
  <conditionalFormatting sqref="Q4:Q43 AA4:AA43">
    <cfRule type="expression" dxfId="810" priority="11" stopIfTrue="1">
      <formula>AND(($H4="ヒノキ"),(#REF!&lt;12))</formula>
    </cfRule>
  </conditionalFormatting>
  <conditionalFormatting sqref="R4:R43 AB4:AE43">
    <cfRule type="expression" dxfId="809" priority="10" stopIfTrue="1">
      <formula>AND(($H4="ヒノキ"),(#REF!&lt;22),(#REF!&gt;=12))</formula>
    </cfRule>
  </conditionalFormatting>
  <conditionalFormatting sqref="S4:S43">
    <cfRule type="expression" dxfId="808" priority="9" stopIfTrue="1">
      <formula>AND(($H4="ヒノキ"),(#REF!&lt;32),(#REF!&gt;=22))</formula>
    </cfRule>
  </conditionalFormatting>
  <conditionalFormatting sqref="T4:U43 Z4:AF43 AJ4:AJ43">
    <cfRule type="expression" dxfId="807" priority="8" stopIfTrue="1">
      <formula>AND(($H4="ヒノキ"),(#REF!&gt;=32))</formula>
    </cfRule>
  </conditionalFormatting>
  <conditionalFormatting sqref="V4:V43 AA4:AA43">
    <cfRule type="expression" dxfId="806" priority="7" stopIfTrue="1">
      <formula>AND(($H4="アカマツ"),(#REF!&lt;12))</formula>
    </cfRule>
  </conditionalFormatting>
  <conditionalFormatting sqref="W4:W43 AB4:AB43">
    <cfRule type="expression" dxfId="805" priority="6" stopIfTrue="1">
      <formula>AND(($H4="アカマツ"),(#REF!&lt;22),(#REF!&gt;=12))</formula>
    </cfRule>
  </conditionalFormatting>
  <conditionalFormatting sqref="X4:X43 AC4:AC43">
    <cfRule type="expression" dxfId="804" priority="5" stopIfTrue="1">
      <formula>AND(($H4="アカマツ"),(#REF!&lt;42),(#REF!&gt;=22))</formula>
    </cfRule>
  </conditionalFormatting>
  <conditionalFormatting sqref="Y4:AF43 AJ4:AJ43">
    <cfRule type="expression" dxfId="803" priority="4" stopIfTrue="1">
      <formula>AND(($H4="アカマツ"),(#REF!&gt;=42))</formula>
    </cfRule>
  </conditionalFormatting>
  <conditionalFormatting sqref="AG4:AG43">
    <cfRule type="expression" dxfId="802" priority="3" stopIfTrue="1">
      <formula>AND(($H4&lt;&gt;"スギ"),($H4&lt;&gt;"ヒノキ"),($H4&lt;&gt;"アカマツ"),(#REF!&lt;12))</formula>
    </cfRule>
  </conditionalFormatting>
  <conditionalFormatting sqref="AH4:AH43">
    <cfRule type="expression" dxfId="8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AJ120"/>
  <sheetViews>
    <sheetView showGridLines="0" tabSelected="1" view="pageBreakPreview" topLeftCell="A28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136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391</v>
      </c>
      <c r="B4" s="115" t="s">
        <v>53</v>
      </c>
      <c r="C4" s="115"/>
      <c r="D4" s="74">
        <v>44</v>
      </c>
      <c r="E4" s="74">
        <v>21</v>
      </c>
      <c r="F4" s="4">
        <f t="shared" ref="F4:F43" si="0">IF(D4&gt;0,IF(B4="スギ",P4,IF(B4="ヒノキ",U4,IF(B4="アカマツ",Z4,IF(B4="カラマツ",AF4,AJ4)))),"")</f>
        <v>1.42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1.22</v>
      </c>
      <c r="L4" s="75">
        <f t="shared" ref="L4:L43" si="2">ROUND(10^(-5+0.73504+1.83346*LOG(D4)+1.06569*LOG(E4)),2)</f>
        <v>1.44</v>
      </c>
      <c r="M4" s="75">
        <f t="shared" ref="M4:M43" si="3">ROUND(10^(-5+0.71514+1.74357*LOG(D4)+1.17719*LOG(E4)),2)</f>
        <v>1.37</v>
      </c>
      <c r="N4" s="75">
        <f t="shared" ref="N4:N43" si="4">ROUND(10^(-5+0.82956+1.76381*LOG(D4)+1.06412*LOG(E4)),2)</f>
        <v>1.37</v>
      </c>
      <c r="O4" s="75">
        <f t="shared" ref="O4:O43" si="5">ROUND(10^(-5+0.88226+1.79204*LOG(D4)+0.99303*LOG(E4)),2)</f>
        <v>1.38</v>
      </c>
      <c r="P4" s="75">
        <f>HLOOKUP($D4,K$3:O$43,MATCH($A4,$A$3:$A$43,0),1)</f>
        <v>1.38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1.26</v>
      </c>
      <c r="R4" s="75">
        <f t="shared" ref="R4:R43" si="7">ROUND(10^(1.905709*LOG(D4)+1.011385*LOG(E4)-4.293729),2)</f>
        <v>1.5</v>
      </c>
      <c r="S4" s="75">
        <f t="shared" ref="S4:S43" si="8">ROUND(10^(1.771888*LOG(D4)+1.138415*LOG(E4)-4.271259),2)</f>
        <v>1.4</v>
      </c>
      <c r="T4" s="75">
        <f t="shared" ref="T4:T43" si="9">ROUND(10^(1.671519*LOG(D4)+1.363617*LOG(E4)-4.404407),2)</f>
        <v>1.4</v>
      </c>
      <c r="U4" s="75">
        <f t="shared" ref="U4:U43" si="10">HLOOKUP($D4,Q$3:T$43,MATCH($A4,$A$3:$A$43,0),1)</f>
        <v>1.4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1.57</v>
      </c>
      <c r="W4" s="75">
        <f t="shared" ref="W4:W43" si="12">ROUND(10^(-4.155639+1.847898*LOG(D4)+0.951955*LOG(E4)),2)</f>
        <v>1.38</v>
      </c>
      <c r="X4" s="75">
        <f t="shared" ref="X4:X43" si="13">ROUND(10^(-4.194535+1.804172*LOG(D4)+1.034248*LOG(E4)),2)</f>
        <v>1.37</v>
      </c>
      <c r="Y4" s="75">
        <f t="shared" ref="Y4:Y43" si="14">ROUND(10^(-4.42347+2.006485*LOG(D4)+0.967757*LOG(E4)),2)</f>
        <v>1.42</v>
      </c>
      <c r="Z4" s="75">
        <f t="shared" ref="Z4:Z43" si="15">HLOOKUP($D4,V$3:Y$43,MATCH($A4,$A$3:$A$43,0),1)</f>
        <v>1.42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1.21</v>
      </c>
      <c r="AB4" s="75">
        <f t="shared" ref="AB4:AB43" si="17">ROUND(10^(1.979213*LOG(D4)+0.998347*LOG(E4)-4.369281),2)</f>
        <v>1.6</v>
      </c>
      <c r="AC4" s="75">
        <f t="shared" ref="AC4:AC43" si="18">ROUND(10^(1.904401*LOG(D4)+1.062478*LOG(E4)-4.348104),2)</f>
        <v>1.54</v>
      </c>
      <c r="AD4" s="75">
        <f t="shared" ref="AD4:AD43" si="19">ROUND(10^(1.640825*LOG(D4)+1.080387*LOG(E4)-3.976731),2)</f>
        <v>1.41</v>
      </c>
      <c r="AE4" s="75">
        <f t="shared" ref="AE4:AE43" si="20">ROUND(10^(1.90887*LOG(D4)+1.088002*LOG(E4)-4.431495),2)</f>
        <v>1.39</v>
      </c>
      <c r="AF4" s="75">
        <f t="shared" ref="AF4:AF43" si="21">HLOOKUP($D4,AA$3:AE$43,MATCH($A4,$A$3:$A$43,0),1)</f>
        <v>1.39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1.28</v>
      </c>
      <c r="AH4" s="75">
        <f t="shared" ref="AH4:AH43" si="23">ROUND(10^(1.93813902*LOG(D4)+0.96697002*LOG(E4)-4.32216295),2)</f>
        <v>1.39</v>
      </c>
      <c r="AI4" s="75">
        <f t="shared" ref="AI4:AI43" si="24">ROUND(10^(1.82464098*LOG(D4)+0.97625989*LOG(E4)-4.15096808),2)</f>
        <v>1.38</v>
      </c>
      <c r="AJ4" s="75">
        <f t="shared" ref="AJ4:AJ43" si="25">HLOOKUP($D4,AG$3:AI$43,MATCH($A4,$A$3:$A$43,0),1)</f>
        <v>1.38</v>
      </c>
    </row>
    <row r="5" spans="1:36" ht="12.95" customHeight="1" x14ac:dyDescent="0.15">
      <c r="A5" s="74">
        <v>392</v>
      </c>
      <c r="B5" s="115" t="s">
        <v>53</v>
      </c>
      <c r="C5" s="115"/>
      <c r="D5" s="74">
        <v>22</v>
      </c>
      <c r="E5" s="74">
        <v>17</v>
      </c>
      <c r="F5" s="4">
        <f t="shared" si="0"/>
        <v>0.32</v>
      </c>
      <c r="G5" s="74" t="s">
        <v>67</v>
      </c>
      <c r="H5" s="74" t="s">
        <v>62</v>
      </c>
      <c r="I5" s="101" t="s">
        <v>67</v>
      </c>
      <c r="J5" s="1" t="s">
        <v>15</v>
      </c>
      <c r="K5" s="75">
        <f t="shared" si="1"/>
        <v>0.28999999999999998</v>
      </c>
      <c r="L5" s="75">
        <f t="shared" si="2"/>
        <v>0.32</v>
      </c>
      <c r="M5" s="75">
        <f t="shared" si="3"/>
        <v>0.32</v>
      </c>
      <c r="N5" s="75">
        <f t="shared" si="4"/>
        <v>0.32</v>
      </c>
      <c r="O5" s="75">
        <f t="shared" si="5"/>
        <v>0.32</v>
      </c>
      <c r="P5" s="75">
        <f t="shared" ref="P5:P43" si="26">HLOOKUP($D5,K$3:O$43,MATCH(A5,$A$3:$A$43,0),1)</f>
        <v>0.32</v>
      </c>
      <c r="Q5" s="75">
        <f t="shared" si="6"/>
        <v>0.28999999999999998</v>
      </c>
      <c r="R5" s="75">
        <f t="shared" si="7"/>
        <v>0.32</v>
      </c>
      <c r="S5" s="75">
        <f t="shared" si="8"/>
        <v>0.32</v>
      </c>
      <c r="T5" s="75">
        <f t="shared" si="9"/>
        <v>0.33</v>
      </c>
      <c r="U5" s="75">
        <f t="shared" si="10"/>
        <v>0.32</v>
      </c>
      <c r="V5" s="75">
        <f t="shared" si="11"/>
        <v>0.33</v>
      </c>
      <c r="W5" s="75">
        <f t="shared" si="12"/>
        <v>0.31</v>
      </c>
      <c r="X5" s="75">
        <f t="shared" si="13"/>
        <v>0.32</v>
      </c>
      <c r="Y5" s="75">
        <f t="shared" si="14"/>
        <v>0.28999999999999998</v>
      </c>
      <c r="Z5" s="75">
        <f t="shared" si="15"/>
        <v>0.32</v>
      </c>
      <c r="AA5" s="75">
        <f t="shared" si="16"/>
        <v>0.28000000000000003</v>
      </c>
      <c r="AB5" s="75">
        <f t="shared" si="17"/>
        <v>0.33</v>
      </c>
      <c r="AC5" s="75">
        <f t="shared" si="18"/>
        <v>0.33</v>
      </c>
      <c r="AD5" s="75">
        <f t="shared" si="19"/>
        <v>0.36</v>
      </c>
      <c r="AE5" s="75">
        <f t="shared" si="20"/>
        <v>0.28999999999999998</v>
      </c>
      <c r="AF5" s="75">
        <f t="shared" si="21"/>
        <v>0.33</v>
      </c>
      <c r="AG5" s="75">
        <f t="shared" si="22"/>
        <v>0.28000000000000003</v>
      </c>
      <c r="AH5" s="75">
        <f t="shared" si="23"/>
        <v>0.28999999999999998</v>
      </c>
      <c r="AI5" s="75">
        <f t="shared" si="24"/>
        <v>0.32</v>
      </c>
      <c r="AJ5" s="75">
        <f t="shared" si="25"/>
        <v>0.28999999999999998</v>
      </c>
    </row>
    <row r="6" spans="1:36" ht="12.95" customHeight="1" x14ac:dyDescent="0.15">
      <c r="A6" s="91">
        <v>393</v>
      </c>
      <c r="B6" s="115" t="s">
        <v>53</v>
      </c>
      <c r="C6" s="115"/>
      <c r="D6" s="74">
        <v>32</v>
      </c>
      <c r="E6" s="74">
        <v>19</v>
      </c>
      <c r="F6" s="4">
        <f t="shared" si="0"/>
        <v>0.7</v>
      </c>
      <c r="G6" s="5"/>
      <c r="H6" s="74"/>
      <c r="I6" s="5"/>
      <c r="J6" s="1" t="s">
        <v>15</v>
      </c>
      <c r="K6" s="75">
        <f t="shared" si="1"/>
        <v>0.63</v>
      </c>
      <c r="L6" s="75">
        <f t="shared" si="2"/>
        <v>0.72</v>
      </c>
      <c r="M6" s="75">
        <f t="shared" si="3"/>
        <v>0.7</v>
      </c>
      <c r="N6" s="75">
        <f t="shared" si="4"/>
        <v>0.7</v>
      </c>
      <c r="O6" s="75">
        <f t="shared" si="5"/>
        <v>0.71</v>
      </c>
      <c r="P6" s="75">
        <f t="shared" si="26"/>
        <v>0.7</v>
      </c>
      <c r="Q6" s="75">
        <f t="shared" si="6"/>
        <v>0.64</v>
      </c>
      <c r="R6" s="75">
        <f t="shared" si="7"/>
        <v>0.74</v>
      </c>
      <c r="S6" s="75">
        <f t="shared" si="8"/>
        <v>0.71</v>
      </c>
      <c r="T6" s="75">
        <f t="shared" si="9"/>
        <v>0.72</v>
      </c>
      <c r="U6" s="75">
        <f t="shared" si="10"/>
        <v>0.72</v>
      </c>
      <c r="V6" s="75">
        <f t="shared" si="11"/>
        <v>0.77</v>
      </c>
      <c r="W6" s="75">
        <f t="shared" si="12"/>
        <v>0.7</v>
      </c>
      <c r="X6" s="75">
        <f t="shared" si="13"/>
        <v>0.7</v>
      </c>
      <c r="Y6" s="75">
        <f t="shared" si="14"/>
        <v>0.68</v>
      </c>
      <c r="Z6" s="75">
        <f t="shared" si="15"/>
        <v>0.7</v>
      </c>
      <c r="AA6" s="75">
        <f t="shared" si="16"/>
        <v>0.62</v>
      </c>
      <c r="AB6" s="75">
        <f t="shared" si="17"/>
        <v>0.77</v>
      </c>
      <c r="AC6" s="75">
        <f t="shared" si="18"/>
        <v>0.75</v>
      </c>
      <c r="AD6" s="75">
        <f t="shared" si="19"/>
        <v>0.75</v>
      </c>
      <c r="AE6" s="75">
        <f t="shared" si="20"/>
        <v>0.68</v>
      </c>
      <c r="AF6" s="75">
        <f t="shared" si="21"/>
        <v>0.75</v>
      </c>
      <c r="AG6" s="75">
        <f t="shared" si="22"/>
        <v>0.63</v>
      </c>
      <c r="AH6" s="75">
        <f t="shared" si="23"/>
        <v>0.68</v>
      </c>
      <c r="AI6" s="75">
        <f t="shared" si="24"/>
        <v>0.7</v>
      </c>
      <c r="AJ6" s="75">
        <f t="shared" si="25"/>
        <v>0.68</v>
      </c>
    </row>
    <row r="7" spans="1:36" ht="12.95" customHeight="1" x14ac:dyDescent="0.15">
      <c r="A7" s="91">
        <v>394</v>
      </c>
      <c r="B7" s="115" t="s">
        <v>53</v>
      </c>
      <c r="C7" s="115"/>
      <c r="D7" s="74">
        <v>24</v>
      </c>
      <c r="E7" s="74">
        <v>21</v>
      </c>
      <c r="F7" s="4">
        <f t="shared" si="0"/>
        <v>0.46</v>
      </c>
      <c r="G7" s="74"/>
      <c r="H7" s="74"/>
      <c r="I7" s="101"/>
      <c r="J7" s="1" t="s">
        <v>15</v>
      </c>
      <c r="K7" s="75">
        <f t="shared" si="1"/>
        <v>0.42</v>
      </c>
      <c r="L7" s="75">
        <f t="shared" si="2"/>
        <v>0.47</v>
      </c>
      <c r="M7" s="75">
        <f t="shared" si="3"/>
        <v>0.48</v>
      </c>
      <c r="N7" s="75">
        <f t="shared" si="4"/>
        <v>0.47</v>
      </c>
      <c r="O7" s="75">
        <f t="shared" si="5"/>
        <v>0.47</v>
      </c>
      <c r="P7" s="75">
        <f t="shared" si="26"/>
        <v>0.48</v>
      </c>
      <c r="Q7" s="75">
        <f t="shared" si="6"/>
        <v>0.42</v>
      </c>
      <c r="R7" s="75">
        <f t="shared" si="7"/>
        <v>0.47</v>
      </c>
      <c r="S7" s="75">
        <f t="shared" si="8"/>
        <v>0.48</v>
      </c>
      <c r="T7" s="75">
        <f t="shared" si="9"/>
        <v>0.51</v>
      </c>
      <c r="U7" s="75">
        <f t="shared" si="10"/>
        <v>0.48</v>
      </c>
      <c r="V7" s="75">
        <f t="shared" si="11"/>
        <v>0.48</v>
      </c>
      <c r="W7" s="75">
        <f t="shared" si="12"/>
        <v>0.45</v>
      </c>
      <c r="X7" s="75">
        <f t="shared" si="13"/>
        <v>0.46</v>
      </c>
      <c r="Y7" s="75">
        <f t="shared" si="14"/>
        <v>0.42</v>
      </c>
      <c r="Z7" s="75">
        <f t="shared" si="15"/>
        <v>0.46</v>
      </c>
      <c r="AA7" s="75">
        <f t="shared" si="16"/>
        <v>0.4</v>
      </c>
      <c r="AB7" s="75">
        <f t="shared" si="17"/>
        <v>0.48</v>
      </c>
      <c r="AC7" s="75">
        <f t="shared" si="18"/>
        <v>0.48</v>
      </c>
      <c r="AD7" s="75">
        <f t="shared" si="19"/>
        <v>0.52</v>
      </c>
      <c r="AE7" s="75">
        <f t="shared" si="20"/>
        <v>0.44</v>
      </c>
      <c r="AF7" s="75">
        <f t="shared" si="21"/>
        <v>0.48</v>
      </c>
      <c r="AG7" s="75">
        <f t="shared" si="22"/>
        <v>0.4</v>
      </c>
      <c r="AH7" s="75">
        <f t="shared" si="23"/>
        <v>0.43</v>
      </c>
      <c r="AI7" s="75">
        <f t="shared" si="24"/>
        <v>0.46</v>
      </c>
      <c r="AJ7" s="75">
        <f t="shared" si="25"/>
        <v>0.43</v>
      </c>
    </row>
    <row r="8" spans="1:36" ht="12.95" customHeight="1" x14ac:dyDescent="0.15">
      <c r="A8" s="91">
        <v>395</v>
      </c>
      <c r="B8" s="115" t="s">
        <v>53</v>
      </c>
      <c r="C8" s="115"/>
      <c r="D8" s="74">
        <v>16</v>
      </c>
      <c r="E8" s="74">
        <v>19</v>
      </c>
      <c r="F8" s="4">
        <f t="shared" si="0"/>
        <v>0.19</v>
      </c>
      <c r="G8" s="91" t="s">
        <v>67</v>
      </c>
      <c r="H8" s="91" t="s">
        <v>62</v>
      </c>
      <c r="I8" s="101" t="s">
        <v>67</v>
      </c>
      <c r="J8" s="1" t="s">
        <v>15</v>
      </c>
      <c r="K8" s="75">
        <f t="shared" si="1"/>
        <v>0.19</v>
      </c>
      <c r="L8" s="75">
        <f t="shared" si="2"/>
        <v>0.2</v>
      </c>
      <c r="M8" s="75">
        <f t="shared" si="3"/>
        <v>0.21</v>
      </c>
      <c r="N8" s="75">
        <f t="shared" si="4"/>
        <v>0.21</v>
      </c>
      <c r="O8" s="75">
        <f t="shared" si="5"/>
        <v>0.2</v>
      </c>
      <c r="P8" s="75">
        <f t="shared" si="26"/>
        <v>0.2</v>
      </c>
      <c r="Q8" s="75">
        <f t="shared" si="6"/>
        <v>0.18</v>
      </c>
      <c r="R8" s="75">
        <f t="shared" si="7"/>
        <v>0.2</v>
      </c>
      <c r="S8" s="75">
        <f t="shared" si="8"/>
        <v>0.21</v>
      </c>
      <c r="T8" s="75">
        <f t="shared" si="9"/>
        <v>0.22</v>
      </c>
      <c r="U8" s="75">
        <f t="shared" si="10"/>
        <v>0.2</v>
      </c>
      <c r="V8" s="75">
        <f t="shared" si="11"/>
        <v>0.2</v>
      </c>
      <c r="W8" s="75">
        <f t="shared" si="12"/>
        <v>0.19</v>
      </c>
      <c r="X8" s="75">
        <f t="shared" si="13"/>
        <v>0.2</v>
      </c>
      <c r="Y8" s="75">
        <f t="shared" si="14"/>
        <v>0.17</v>
      </c>
      <c r="Z8" s="75">
        <f t="shared" si="15"/>
        <v>0.19</v>
      </c>
      <c r="AA8" s="75">
        <f t="shared" si="16"/>
        <v>0.18</v>
      </c>
      <c r="AB8" s="75">
        <f t="shared" si="17"/>
        <v>0.2</v>
      </c>
      <c r="AC8" s="75">
        <f t="shared" si="18"/>
        <v>0.2</v>
      </c>
      <c r="AD8" s="75">
        <f t="shared" si="19"/>
        <v>0.24</v>
      </c>
      <c r="AE8" s="75">
        <f t="shared" si="20"/>
        <v>0.18</v>
      </c>
      <c r="AF8" s="75">
        <f t="shared" si="21"/>
        <v>0.2</v>
      </c>
      <c r="AG8" s="75">
        <f t="shared" si="22"/>
        <v>0.17</v>
      </c>
      <c r="AH8" s="75">
        <f t="shared" si="23"/>
        <v>0.18</v>
      </c>
      <c r="AI8" s="75">
        <f t="shared" si="24"/>
        <v>0.2</v>
      </c>
      <c r="AJ8" s="75">
        <f t="shared" si="25"/>
        <v>0.18</v>
      </c>
    </row>
    <row r="9" spans="1:36" ht="12.95" customHeight="1" x14ac:dyDescent="0.15">
      <c r="A9" s="91">
        <v>396</v>
      </c>
      <c r="B9" s="115" t="s">
        <v>53</v>
      </c>
      <c r="C9" s="115"/>
      <c r="D9" s="74">
        <v>20</v>
      </c>
      <c r="E9" s="74">
        <v>20</v>
      </c>
      <c r="F9" s="4">
        <f t="shared" si="0"/>
        <v>0.31</v>
      </c>
      <c r="G9" s="91" t="s">
        <v>67</v>
      </c>
      <c r="H9" s="74" t="s">
        <v>62</v>
      </c>
      <c r="I9" s="101" t="s">
        <v>67</v>
      </c>
      <c r="J9" s="1" t="s">
        <v>15</v>
      </c>
      <c r="K9" s="75">
        <f t="shared" si="1"/>
        <v>0.28999999999999998</v>
      </c>
      <c r="L9" s="75">
        <f t="shared" si="2"/>
        <v>0.32</v>
      </c>
      <c r="M9" s="75">
        <f t="shared" si="3"/>
        <v>0.33</v>
      </c>
      <c r="N9" s="75">
        <f t="shared" si="4"/>
        <v>0.32</v>
      </c>
      <c r="O9" s="75">
        <f t="shared" si="5"/>
        <v>0.32</v>
      </c>
      <c r="P9" s="75">
        <f t="shared" si="26"/>
        <v>0.32</v>
      </c>
      <c r="Q9" s="75">
        <f t="shared" si="6"/>
        <v>0.28999999999999998</v>
      </c>
      <c r="R9" s="75">
        <f t="shared" si="7"/>
        <v>0.32</v>
      </c>
      <c r="S9" s="75">
        <f t="shared" si="8"/>
        <v>0.33</v>
      </c>
      <c r="T9" s="75">
        <f t="shared" si="9"/>
        <v>0.35</v>
      </c>
      <c r="U9" s="75">
        <f t="shared" si="10"/>
        <v>0.32</v>
      </c>
      <c r="V9" s="75">
        <f t="shared" si="11"/>
        <v>0.32</v>
      </c>
      <c r="W9" s="75">
        <f t="shared" si="12"/>
        <v>0.31</v>
      </c>
      <c r="X9" s="75">
        <f t="shared" si="13"/>
        <v>0.32</v>
      </c>
      <c r="Y9" s="75">
        <f t="shared" si="14"/>
        <v>0.28000000000000003</v>
      </c>
      <c r="Z9" s="75">
        <f t="shared" si="15"/>
        <v>0.31</v>
      </c>
      <c r="AA9" s="75">
        <f t="shared" si="16"/>
        <v>0.28000000000000003</v>
      </c>
      <c r="AB9" s="75">
        <f t="shared" si="17"/>
        <v>0.32</v>
      </c>
      <c r="AC9" s="75">
        <f t="shared" si="18"/>
        <v>0.33</v>
      </c>
      <c r="AD9" s="75">
        <f t="shared" si="19"/>
        <v>0.37</v>
      </c>
      <c r="AE9" s="75">
        <f t="shared" si="20"/>
        <v>0.28999999999999998</v>
      </c>
      <c r="AF9" s="75">
        <f t="shared" si="21"/>
        <v>0.32</v>
      </c>
      <c r="AG9" s="75">
        <f t="shared" si="22"/>
        <v>0.27</v>
      </c>
      <c r="AH9" s="75">
        <f t="shared" si="23"/>
        <v>0.28999999999999998</v>
      </c>
      <c r="AI9" s="75">
        <f t="shared" si="24"/>
        <v>0.31</v>
      </c>
      <c r="AJ9" s="75">
        <f t="shared" si="25"/>
        <v>0.28999999999999998</v>
      </c>
    </row>
    <row r="10" spans="1:36" ht="12.95" customHeight="1" x14ac:dyDescent="0.15">
      <c r="A10" s="91">
        <v>397</v>
      </c>
      <c r="B10" s="115" t="s">
        <v>53</v>
      </c>
      <c r="C10" s="115"/>
      <c r="D10" s="74">
        <v>12</v>
      </c>
      <c r="E10" s="74">
        <v>13</v>
      </c>
      <c r="F10" s="4">
        <f t="shared" si="0"/>
        <v>0.08</v>
      </c>
      <c r="G10" s="91" t="s">
        <v>68</v>
      </c>
      <c r="H10" s="91" t="s">
        <v>62</v>
      </c>
      <c r="I10" s="101" t="s">
        <v>68</v>
      </c>
      <c r="J10" s="1" t="s">
        <v>15</v>
      </c>
      <c r="K10" s="75">
        <f t="shared" si="1"/>
        <v>0.08</v>
      </c>
      <c r="L10" s="75">
        <f t="shared" si="2"/>
        <v>0.08</v>
      </c>
      <c r="M10" s="75">
        <f t="shared" si="3"/>
        <v>0.08</v>
      </c>
      <c r="N10" s="75">
        <f t="shared" si="4"/>
        <v>0.08</v>
      </c>
      <c r="O10" s="75">
        <f t="shared" si="5"/>
        <v>0.08</v>
      </c>
      <c r="P10" s="75">
        <f t="shared" si="26"/>
        <v>0.08</v>
      </c>
      <c r="Q10" s="75">
        <f t="shared" si="6"/>
        <v>0.08</v>
      </c>
      <c r="R10" s="75">
        <f t="shared" si="7"/>
        <v>0.08</v>
      </c>
      <c r="S10" s="75">
        <f t="shared" si="8"/>
        <v>0.08</v>
      </c>
      <c r="T10" s="75">
        <f t="shared" si="9"/>
        <v>0.08</v>
      </c>
      <c r="U10" s="75">
        <f t="shared" si="10"/>
        <v>0.08</v>
      </c>
      <c r="V10" s="75">
        <f t="shared" si="11"/>
        <v>0.08</v>
      </c>
      <c r="W10" s="75">
        <f t="shared" si="12"/>
        <v>0.08</v>
      </c>
      <c r="X10" s="75">
        <f t="shared" si="13"/>
        <v>0.08</v>
      </c>
      <c r="Y10" s="75">
        <f t="shared" si="14"/>
        <v>7.0000000000000007E-2</v>
      </c>
      <c r="Z10" s="75">
        <f t="shared" si="15"/>
        <v>0.08</v>
      </c>
      <c r="AA10" s="75">
        <f t="shared" si="16"/>
        <v>7.0000000000000007E-2</v>
      </c>
      <c r="AB10" s="75">
        <f t="shared" si="17"/>
        <v>0.08</v>
      </c>
      <c r="AC10" s="75">
        <f t="shared" si="18"/>
        <v>0.08</v>
      </c>
      <c r="AD10" s="75">
        <f t="shared" si="19"/>
        <v>0.1</v>
      </c>
      <c r="AE10" s="75">
        <f t="shared" si="20"/>
        <v>7.0000000000000007E-2</v>
      </c>
      <c r="AF10" s="75">
        <f t="shared" si="21"/>
        <v>0.08</v>
      </c>
      <c r="AG10" s="75">
        <f t="shared" si="22"/>
        <v>7.0000000000000007E-2</v>
      </c>
      <c r="AH10" s="75">
        <f t="shared" si="23"/>
        <v>7.0000000000000007E-2</v>
      </c>
      <c r="AI10" s="75">
        <f t="shared" si="24"/>
        <v>0.08</v>
      </c>
      <c r="AJ10" s="75">
        <f t="shared" si="25"/>
        <v>7.0000000000000007E-2</v>
      </c>
    </row>
    <row r="11" spans="1:36" ht="12.95" customHeight="1" x14ac:dyDescent="0.15">
      <c r="A11" s="91">
        <v>398</v>
      </c>
      <c r="B11" s="115" t="s">
        <v>53</v>
      </c>
      <c r="C11" s="115"/>
      <c r="D11" s="74">
        <v>26</v>
      </c>
      <c r="E11" s="74">
        <v>21</v>
      </c>
      <c r="F11" s="4">
        <f t="shared" si="0"/>
        <v>0.53</v>
      </c>
      <c r="G11" s="5"/>
      <c r="H11" s="74"/>
      <c r="I11" s="5"/>
      <c r="J11" s="1" t="s">
        <v>15</v>
      </c>
      <c r="K11" s="75">
        <f t="shared" si="1"/>
        <v>0.49</v>
      </c>
      <c r="L11" s="75">
        <f t="shared" si="2"/>
        <v>0.55000000000000004</v>
      </c>
      <c r="M11" s="75">
        <f t="shared" si="3"/>
        <v>0.55000000000000004</v>
      </c>
      <c r="N11" s="75">
        <f t="shared" si="4"/>
        <v>0.54</v>
      </c>
      <c r="O11" s="75">
        <f t="shared" si="5"/>
        <v>0.54</v>
      </c>
      <c r="P11" s="75">
        <f t="shared" si="26"/>
        <v>0.55000000000000004</v>
      </c>
      <c r="Q11" s="75">
        <f t="shared" si="6"/>
        <v>0.49</v>
      </c>
      <c r="R11" s="75">
        <f t="shared" si="7"/>
        <v>0.55000000000000004</v>
      </c>
      <c r="S11" s="75">
        <f t="shared" si="8"/>
        <v>0.55000000000000004</v>
      </c>
      <c r="T11" s="75">
        <f t="shared" si="9"/>
        <v>0.57999999999999996</v>
      </c>
      <c r="U11" s="75">
        <f t="shared" si="10"/>
        <v>0.55000000000000004</v>
      </c>
      <c r="V11" s="75">
        <f t="shared" si="11"/>
        <v>0.56000000000000005</v>
      </c>
      <c r="W11" s="75">
        <f t="shared" si="12"/>
        <v>0.52</v>
      </c>
      <c r="X11" s="75">
        <f t="shared" si="13"/>
        <v>0.53</v>
      </c>
      <c r="Y11" s="75">
        <f t="shared" si="14"/>
        <v>0.5</v>
      </c>
      <c r="Z11" s="75">
        <f t="shared" si="15"/>
        <v>0.53</v>
      </c>
      <c r="AA11" s="75">
        <f t="shared" si="16"/>
        <v>0.47</v>
      </c>
      <c r="AB11" s="75">
        <f t="shared" si="17"/>
        <v>0.56000000000000005</v>
      </c>
      <c r="AC11" s="75">
        <f t="shared" si="18"/>
        <v>0.56000000000000005</v>
      </c>
      <c r="AD11" s="75">
        <f t="shared" si="19"/>
        <v>0.59</v>
      </c>
      <c r="AE11" s="75">
        <f t="shared" si="20"/>
        <v>0.51</v>
      </c>
      <c r="AF11" s="75">
        <f t="shared" si="21"/>
        <v>0.56000000000000005</v>
      </c>
      <c r="AG11" s="75">
        <f t="shared" si="22"/>
        <v>0.46</v>
      </c>
      <c r="AH11" s="75">
        <f t="shared" si="23"/>
        <v>0.5</v>
      </c>
      <c r="AI11" s="75">
        <f t="shared" si="24"/>
        <v>0.53</v>
      </c>
      <c r="AJ11" s="75">
        <f t="shared" si="25"/>
        <v>0.5</v>
      </c>
    </row>
    <row r="12" spans="1:36" ht="12.95" customHeight="1" x14ac:dyDescent="0.15">
      <c r="A12" s="91">
        <v>399</v>
      </c>
      <c r="B12" s="115" t="s">
        <v>53</v>
      </c>
      <c r="C12" s="115"/>
      <c r="D12" s="74">
        <v>30</v>
      </c>
      <c r="E12" s="74">
        <v>20</v>
      </c>
      <c r="F12" s="4">
        <f t="shared" si="0"/>
        <v>0.65</v>
      </c>
      <c r="G12" s="91" t="s">
        <v>67</v>
      </c>
      <c r="H12" s="74" t="s">
        <v>62</v>
      </c>
      <c r="I12" s="101" t="s">
        <v>67</v>
      </c>
      <c r="J12" s="1" t="s">
        <v>15</v>
      </c>
      <c r="K12" s="75">
        <f t="shared" si="1"/>
        <v>0.59</v>
      </c>
      <c r="L12" s="75">
        <f t="shared" si="2"/>
        <v>0.68</v>
      </c>
      <c r="M12" s="75">
        <f t="shared" si="3"/>
        <v>0.66</v>
      </c>
      <c r="N12" s="75">
        <f t="shared" si="4"/>
        <v>0.66</v>
      </c>
      <c r="O12" s="75">
        <f t="shared" si="5"/>
        <v>0.66</v>
      </c>
      <c r="P12" s="75">
        <f t="shared" si="26"/>
        <v>0.66</v>
      </c>
      <c r="Q12" s="75">
        <f t="shared" si="6"/>
        <v>0.6</v>
      </c>
      <c r="R12" s="75">
        <f t="shared" si="7"/>
        <v>0.69</v>
      </c>
      <c r="S12" s="75">
        <f t="shared" si="8"/>
        <v>0.67</v>
      </c>
      <c r="T12" s="75">
        <f t="shared" si="9"/>
        <v>0.69</v>
      </c>
      <c r="U12" s="75">
        <f t="shared" si="10"/>
        <v>0.67</v>
      </c>
      <c r="V12" s="75">
        <f t="shared" si="11"/>
        <v>0.71</v>
      </c>
      <c r="W12" s="75">
        <f t="shared" si="12"/>
        <v>0.65</v>
      </c>
      <c r="X12" s="75">
        <f t="shared" si="13"/>
        <v>0.65</v>
      </c>
      <c r="Y12" s="75">
        <f t="shared" si="14"/>
        <v>0.63</v>
      </c>
      <c r="Z12" s="75">
        <f t="shared" si="15"/>
        <v>0.65</v>
      </c>
      <c r="AA12" s="75">
        <f t="shared" si="16"/>
        <v>0.57999999999999996</v>
      </c>
      <c r="AB12" s="75">
        <f t="shared" si="17"/>
        <v>0.71</v>
      </c>
      <c r="AC12" s="75">
        <f t="shared" si="18"/>
        <v>0.7</v>
      </c>
      <c r="AD12" s="75">
        <f t="shared" si="19"/>
        <v>0.71</v>
      </c>
      <c r="AE12" s="75">
        <f t="shared" si="20"/>
        <v>0.64</v>
      </c>
      <c r="AF12" s="75">
        <f t="shared" si="21"/>
        <v>0.7</v>
      </c>
      <c r="AG12" s="75">
        <f t="shared" si="22"/>
        <v>0.57999999999999996</v>
      </c>
      <c r="AH12" s="75">
        <f t="shared" si="23"/>
        <v>0.63</v>
      </c>
      <c r="AI12" s="75">
        <f t="shared" si="24"/>
        <v>0.65</v>
      </c>
      <c r="AJ12" s="75">
        <f t="shared" si="25"/>
        <v>0.63</v>
      </c>
    </row>
    <row r="13" spans="1:36" ht="12.95" customHeight="1" x14ac:dyDescent="0.15">
      <c r="A13" s="91">
        <v>400</v>
      </c>
      <c r="B13" s="115" t="s">
        <v>53</v>
      </c>
      <c r="C13" s="115"/>
      <c r="D13" s="74">
        <v>24</v>
      </c>
      <c r="E13" s="74">
        <v>19</v>
      </c>
      <c r="F13" s="4">
        <f t="shared" si="0"/>
        <v>0.42</v>
      </c>
      <c r="G13" s="91" t="s">
        <v>67</v>
      </c>
      <c r="H13" s="74" t="s">
        <v>62</v>
      </c>
      <c r="I13" s="101" t="s">
        <v>67</v>
      </c>
      <c r="J13" s="1" t="s">
        <v>15</v>
      </c>
      <c r="K13" s="75">
        <f t="shared" si="1"/>
        <v>0.38</v>
      </c>
      <c r="L13" s="75">
        <f t="shared" si="2"/>
        <v>0.42</v>
      </c>
      <c r="M13" s="75">
        <f t="shared" si="3"/>
        <v>0.42</v>
      </c>
      <c r="N13" s="75">
        <f t="shared" si="4"/>
        <v>0.42</v>
      </c>
      <c r="O13" s="75">
        <f t="shared" si="5"/>
        <v>0.42</v>
      </c>
      <c r="P13" s="75">
        <f t="shared" si="26"/>
        <v>0.42</v>
      </c>
      <c r="Q13" s="75">
        <f t="shared" si="6"/>
        <v>0.38</v>
      </c>
      <c r="R13" s="75">
        <f t="shared" si="7"/>
        <v>0.43</v>
      </c>
      <c r="S13" s="75">
        <f t="shared" si="8"/>
        <v>0.43</v>
      </c>
      <c r="T13" s="75">
        <f t="shared" si="9"/>
        <v>0.44</v>
      </c>
      <c r="U13" s="75">
        <f t="shared" si="10"/>
        <v>0.43</v>
      </c>
      <c r="V13" s="75">
        <f t="shared" si="11"/>
        <v>0.44</v>
      </c>
      <c r="W13" s="75">
        <f t="shared" si="12"/>
        <v>0.41</v>
      </c>
      <c r="X13" s="75">
        <f t="shared" si="13"/>
        <v>0.42</v>
      </c>
      <c r="Y13" s="75">
        <f t="shared" si="14"/>
        <v>0.38</v>
      </c>
      <c r="Z13" s="75">
        <f t="shared" si="15"/>
        <v>0.42</v>
      </c>
      <c r="AA13" s="75">
        <f t="shared" si="16"/>
        <v>0.37</v>
      </c>
      <c r="AB13" s="75">
        <f t="shared" si="17"/>
        <v>0.44</v>
      </c>
      <c r="AC13" s="75">
        <f t="shared" si="18"/>
        <v>0.44</v>
      </c>
      <c r="AD13" s="75">
        <f t="shared" si="19"/>
        <v>0.47</v>
      </c>
      <c r="AE13" s="75">
        <f t="shared" si="20"/>
        <v>0.39</v>
      </c>
      <c r="AF13" s="75">
        <f t="shared" si="21"/>
        <v>0.44</v>
      </c>
      <c r="AG13" s="75">
        <f t="shared" si="22"/>
        <v>0.36</v>
      </c>
      <c r="AH13" s="75">
        <f t="shared" si="23"/>
        <v>0.39</v>
      </c>
      <c r="AI13" s="75">
        <f t="shared" si="24"/>
        <v>0.41</v>
      </c>
      <c r="AJ13" s="75">
        <f t="shared" si="25"/>
        <v>0.39</v>
      </c>
    </row>
    <row r="14" spans="1:36" ht="12.95" customHeight="1" x14ac:dyDescent="0.15">
      <c r="A14" s="91">
        <v>401</v>
      </c>
      <c r="B14" s="115" t="s">
        <v>53</v>
      </c>
      <c r="C14" s="115"/>
      <c r="D14" s="74">
        <v>16</v>
      </c>
      <c r="E14" s="74">
        <v>18</v>
      </c>
      <c r="F14" s="4">
        <f t="shared" si="0"/>
        <v>0.18</v>
      </c>
      <c r="G14" s="91" t="s">
        <v>67</v>
      </c>
      <c r="H14" s="74" t="s">
        <v>62</v>
      </c>
      <c r="I14" s="101" t="s">
        <v>67</v>
      </c>
      <c r="J14" s="1" t="s">
        <v>15</v>
      </c>
      <c r="K14" s="75">
        <f t="shared" si="1"/>
        <v>0.18</v>
      </c>
      <c r="L14" s="75">
        <f t="shared" si="2"/>
        <v>0.19</v>
      </c>
      <c r="M14" s="75">
        <f t="shared" si="3"/>
        <v>0.2</v>
      </c>
      <c r="N14" s="75">
        <f t="shared" si="4"/>
        <v>0.19</v>
      </c>
      <c r="O14" s="75">
        <f t="shared" si="5"/>
        <v>0.19</v>
      </c>
      <c r="P14" s="75">
        <f t="shared" si="26"/>
        <v>0.19</v>
      </c>
      <c r="Q14" s="75">
        <f t="shared" si="6"/>
        <v>0.17</v>
      </c>
      <c r="R14" s="75">
        <f t="shared" si="7"/>
        <v>0.19</v>
      </c>
      <c r="S14" s="75">
        <f t="shared" si="8"/>
        <v>0.2</v>
      </c>
      <c r="T14" s="75">
        <f t="shared" si="9"/>
        <v>0.21</v>
      </c>
      <c r="U14" s="75">
        <f t="shared" si="10"/>
        <v>0.19</v>
      </c>
      <c r="V14" s="75">
        <f t="shared" si="11"/>
        <v>0.19</v>
      </c>
      <c r="W14" s="75">
        <f t="shared" si="12"/>
        <v>0.18</v>
      </c>
      <c r="X14" s="75">
        <f t="shared" si="13"/>
        <v>0.19</v>
      </c>
      <c r="Y14" s="75">
        <f t="shared" si="14"/>
        <v>0.16</v>
      </c>
      <c r="Z14" s="75">
        <f t="shared" si="15"/>
        <v>0.18</v>
      </c>
      <c r="AA14" s="75">
        <f t="shared" si="16"/>
        <v>0.17</v>
      </c>
      <c r="AB14" s="75">
        <f t="shared" si="17"/>
        <v>0.18</v>
      </c>
      <c r="AC14" s="75">
        <f t="shared" si="18"/>
        <v>0.19</v>
      </c>
      <c r="AD14" s="75">
        <f t="shared" si="19"/>
        <v>0.23</v>
      </c>
      <c r="AE14" s="75">
        <f t="shared" si="20"/>
        <v>0.17</v>
      </c>
      <c r="AF14" s="75">
        <f t="shared" si="21"/>
        <v>0.18</v>
      </c>
      <c r="AG14" s="75">
        <f t="shared" si="22"/>
        <v>0.16</v>
      </c>
      <c r="AH14" s="75">
        <f t="shared" si="23"/>
        <v>0.17</v>
      </c>
      <c r="AI14" s="75">
        <f t="shared" si="24"/>
        <v>0.19</v>
      </c>
      <c r="AJ14" s="75">
        <f t="shared" si="25"/>
        <v>0.17</v>
      </c>
    </row>
    <row r="15" spans="1:36" ht="12.95" customHeight="1" x14ac:dyDescent="0.15">
      <c r="A15" s="91">
        <v>402</v>
      </c>
      <c r="B15" s="115" t="s">
        <v>53</v>
      </c>
      <c r="C15" s="115"/>
      <c r="D15" s="74">
        <v>18</v>
      </c>
      <c r="E15" s="74">
        <v>18</v>
      </c>
      <c r="F15" s="4">
        <f t="shared" si="0"/>
        <v>0.23</v>
      </c>
      <c r="G15" s="91" t="s">
        <v>67</v>
      </c>
      <c r="H15" s="74" t="s">
        <v>62</v>
      </c>
      <c r="I15" s="101" t="s">
        <v>67</v>
      </c>
      <c r="J15" s="1" t="s">
        <v>15</v>
      </c>
      <c r="K15" s="75">
        <f t="shared" si="1"/>
        <v>0.22</v>
      </c>
      <c r="L15" s="75">
        <f t="shared" si="2"/>
        <v>0.24</v>
      </c>
      <c r="M15" s="75">
        <f t="shared" si="3"/>
        <v>0.24</v>
      </c>
      <c r="N15" s="75">
        <f t="shared" si="4"/>
        <v>0.24</v>
      </c>
      <c r="O15" s="75">
        <f t="shared" si="5"/>
        <v>0.24</v>
      </c>
      <c r="P15" s="75">
        <f t="shared" si="26"/>
        <v>0.24</v>
      </c>
      <c r="Q15" s="75">
        <f t="shared" si="6"/>
        <v>0.22</v>
      </c>
      <c r="R15" s="75">
        <f t="shared" si="7"/>
        <v>0.23</v>
      </c>
      <c r="S15" s="75">
        <f t="shared" si="8"/>
        <v>0.24</v>
      </c>
      <c r="T15" s="75">
        <f t="shared" si="9"/>
        <v>0.25</v>
      </c>
      <c r="U15" s="75">
        <f t="shared" si="10"/>
        <v>0.23</v>
      </c>
      <c r="V15" s="75">
        <f t="shared" si="11"/>
        <v>0.24</v>
      </c>
      <c r="W15" s="75">
        <f t="shared" si="12"/>
        <v>0.23</v>
      </c>
      <c r="X15" s="75">
        <f t="shared" si="13"/>
        <v>0.23</v>
      </c>
      <c r="Y15" s="75">
        <f t="shared" si="14"/>
        <v>0.2</v>
      </c>
      <c r="Z15" s="75">
        <f t="shared" si="15"/>
        <v>0.23</v>
      </c>
      <c r="AA15" s="75">
        <f t="shared" si="16"/>
        <v>0.21</v>
      </c>
      <c r="AB15" s="75">
        <f t="shared" si="17"/>
        <v>0.23</v>
      </c>
      <c r="AC15" s="75">
        <f t="shared" si="18"/>
        <v>0.24</v>
      </c>
      <c r="AD15" s="75">
        <f t="shared" si="19"/>
        <v>0.27</v>
      </c>
      <c r="AE15" s="75">
        <f t="shared" si="20"/>
        <v>0.21</v>
      </c>
      <c r="AF15" s="75">
        <f t="shared" si="21"/>
        <v>0.23</v>
      </c>
      <c r="AG15" s="75">
        <f t="shared" si="22"/>
        <v>0.2</v>
      </c>
      <c r="AH15" s="75">
        <f t="shared" si="23"/>
        <v>0.21</v>
      </c>
      <c r="AI15" s="75">
        <f t="shared" si="24"/>
        <v>0.23</v>
      </c>
      <c r="AJ15" s="75">
        <f t="shared" si="25"/>
        <v>0.21</v>
      </c>
    </row>
    <row r="16" spans="1:36" ht="12.95" customHeight="1" x14ac:dyDescent="0.15">
      <c r="A16" s="91">
        <v>403</v>
      </c>
      <c r="B16" s="115" t="s">
        <v>53</v>
      </c>
      <c r="C16" s="115"/>
      <c r="D16" s="74">
        <v>28</v>
      </c>
      <c r="E16" s="74">
        <v>20</v>
      </c>
      <c r="F16" s="4">
        <f t="shared" si="0"/>
        <v>0.57999999999999996</v>
      </c>
      <c r="G16" s="91" t="s">
        <v>68</v>
      </c>
      <c r="H16" s="74" t="s">
        <v>62</v>
      </c>
      <c r="I16" s="101" t="s">
        <v>68</v>
      </c>
      <c r="J16" s="1" t="s">
        <v>15</v>
      </c>
      <c r="K16" s="75">
        <f t="shared" si="1"/>
        <v>0.53</v>
      </c>
      <c r="L16" s="75">
        <f t="shared" si="2"/>
        <v>0.6</v>
      </c>
      <c r="M16" s="75">
        <f t="shared" si="3"/>
        <v>0.59</v>
      </c>
      <c r="N16" s="75">
        <f t="shared" si="4"/>
        <v>0.57999999999999996</v>
      </c>
      <c r="O16" s="75">
        <f t="shared" si="5"/>
        <v>0.59</v>
      </c>
      <c r="P16" s="75">
        <f t="shared" si="26"/>
        <v>0.59</v>
      </c>
      <c r="Q16" s="75">
        <f t="shared" si="6"/>
        <v>0.53</v>
      </c>
      <c r="R16" s="75">
        <f t="shared" si="7"/>
        <v>0.6</v>
      </c>
      <c r="S16" s="75">
        <f t="shared" si="8"/>
        <v>0.59</v>
      </c>
      <c r="T16" s="75">
        <f t="shared" si="9"/>
        <v>0.61</v>
      </c>
      <c r="U16" s="75">
        <f t="shared" si="10"/>
        <v>0.59</v>
      </c>
      <c r="V16" s="75">
        <f t="shared" si="11"/>
        <v>0.62</v>
      </c>
      <c r="W16" s="75">
        <f t="shared" si="12"/>
        <v>0.56999999999999995</v>
      </c>
      <c r="X16" s="75">
        <f t="shared" si="13"/>
        <v>0.57999999999999996</v>
      </c>
      <c r="Y16" s="75">
        <f t="shared" si="14"/>
        <v>0.55000000000000004</v>
      </c>
      <c r="Z16" s="75">
        <f t="shared" si="15"/>
        <v>0.57999999999999996</v>
      </c>
      <c r="AA16" s="75">
        <f t="shared" si="16"/>
        <v>0.51</v>
      </c>
      <c r="AB16" s="75">
        <f t="shared" si="17"/>
        <v>0.62</v>
      </c>
      <c r="AC16" s="75">
        <f t="shared" si="18"/>
        <v>0.62</v>
      </c>
      <c r="AD16" s="75">
        <f t="shared" si="19"/>
        <v>0.64</v>
      </c>
      <c r="AE16" s="75">
        <f t="shared" si="20"/>
        <v>0.56000000000000005</v>
      </c>
      <c r="AF16" s="75">
        <f t="shared" si="21"/>
        <v>0.62</v>
      </c>
      <c r="AG16" s="75">
        <f t="shared" si="22"/>
        <v>0.51</v>
      </c>
      <c r="AH16" s="75">
        <f t="shared" si="23"/>
        <v>0.55000000000000004</v>
      </c>
      <c r="AI16" s="75">
        <f t="shared" si="24"/>
        <v>0.57999999999999996</v>
      </c>
      <c r="AJ16" s="75">
        <f t="shared" si="25"/>
        <v>0.55000000000000004</v>
      </c>
    </row>
    <row r="17" spans="1:36" ht="12.95" customHeight="1" x14ac:dyDescent="0.15">
      <c r="A17" s="91">
        <v>404</v>
      </c>
      <c r="B17" s="115" t="s">
        <v>53</v>
      </c>
      <c r="C17" s="115"/>
      <c r="D17" s="74">
        <v>30</v>
      </c>
      <c r="E17" s="74">
        <v>21</v>
      </c>
      <c r="F17" s="4">
        <f t="shared" si="0"/>
        <v>0.69</v>
      </c>
      <c r="G17" s="74"/>
      <c r="H17" s="74"/>
      <c r="I17" s="74"/>
      <c r="J17" s="1" t="s">
        <v>15</v>
      </c>
      <c r="K17" s="75">
        <f t="shared" si="1"/>
        <v>0.62</v>
      </c>
      <c r="L17" s="75">
        <f t="shared" si="2"/>
        <v>0.71</v>
      </c>
      <c r="M17" s="75">
        <f t="shared" si="3"/>
        <v>0.7</v>
      </c>
      <c r="N17" s="75">
        <f t="shared" si="4"/>
        <v>0.69</v>
      </c>
      <c r="O17" s="75">
        <f t="shared" si="5"/>
        <v>0.7</v>
      </c>
      <c r="P17" s="75">
        <f t="shared" si="26"/>
        <v>0.7</v>
      </c>
      <c r="Q17" s="75">
        <f t="shared" si="6"/>
        <v>0.63</v>
      </c>
      <c r="R17" s="75">
        <f t="shared" si="7"/>
        <v>0.72</v>
      </c>
      <c r="S17" s="75">
        <f t="shared" si="8"/>
        <v>0.71</v>
      </c>
      <c r="T17" s="75">
        <f t="shared" si="9"/>
        <v>0.74</v>
      </c>
      <c r="U17" s="75">
        <f t="shared" si="10"/>
        <v>0.71</v>
      </c>
      <c r="V17" s="75">
        <f t="shared" si="11"/>
        <v>0.74</v>
      </c>
      <c r="W17" s="75">
        <f t="shared" si="12"/>
        <v>0.68</v>
      </c>
      <c r="X17" s="75">
        <f t="shared" si="13"/>
        <v>0.69</v>
      </c>
      <c r="Y17" s="75">
        <f t="shared" si="14"/>
        <v>0.66</v>
      </c>
      <c r="Z17" s="75">
        <f t="shared" si="15"/>
        <v>0.69</v>
      </c>
      <c r="AA17" s="75">
        <f t="shared" si="16"/>
        <v>0.61</v>
      </c>
      <c r="AB17" s="75">
        <f t="shared" si="17"/>
        <v>0.75</v>
      </c>
      <c r="AC17" s="75">
        <f t="shared" si="18"/>
        <v>0.74</v>
      </c>
      <c r="AD17" s="75">
        <f t="shared" si="19"/>
        <v>0.75</v>
      </c>
      <c r="AE17" s="75">
        <f t="shared" si="20"/>
        <v>0.67</v>
      </c>
      <c r="AF17" s="75">
        <f t="shared" si="21"/>
        <v>0.74</v>
      </c>
      <c r="AG17" s="75">
        <f t="shared" si="22"/>
        <v>0.61</v>
      </c>
      <c r="AH17" s="75">
        <f t="shared" si="23"/>
        <v>0.66</v>
      </c>
      <c r="AI17" s="75">
        <f t="shared" si="24"/>
        <v>0.68</v>
      </c>
      <c r="AJ17" s="75">
        <f t="shared" si="25"/>
        <v>0.66</v>
      </c>
    </row>
    <row r="18" spans="1:36" ht="12.95" customHeight="1" x14ac:dyDescent="0.15">
      <c r="A18" s="91">
        <v>405</v>
      </c>
      <c r="B18" s="115" t="s">
        <v>55</v>
      </c>
      <c r="C18" s="115"/>
      <c r="D18" s="74">
        <v>18</v>
      </c>
      <c r="E18" s="74">
        <v>9</v>
      </c>
      <c r="F18" s="4">
        <f t="shared" si="0"/>
        <v>0.11</v>
      </c>
      <c r="G18" s="5" t="s">
        <v>90</v>
      </c>
      <c r="H18" s="101" t="s">
        <v>52</v>
      </c>
      <c r="I18" s="74"/>
      <c r="J18" s="1" t="s">
        <v>15</v>
      </c>
      <c r="K18" s="75">
        <f t="shared" si="1"/>
        <v>0.11</v>
      </c>
      <c r="L18" s="75">
        <f t="shared" si="2"/>
        <v>0.11</v>
      </c>
      <c r="M18" s="75">
        <f t="shared" si="3"/>
        <v>0.11</v>
      </c>
      <c r="N18" s="75">
        <f t="shared" si="4"/>
        <v>0.11</v>
      </c>
      <c r="O18" s="75">
        <f t="shared" si="5"/>
        <v>0.12</v>
      </c>
      <c r="P18" s="75">
        <f t="shared" si="26"/>
        <v>0.11</v>
      </c>
      <c r="Q18" s="75">
        <f t="shared" si="6"/>
        <v>0.11</v>
      </c>
      <c r="R18" s="75">
        <f t="shared" si="7"/>
        <v>0.12</v>
      </c>
      <c r="S18" s="75">
        <f t="shared" si="8"/>
        <v>0.11</v>
      </c>
      <c r="T18" s="75">
        <f t="shared" si="9"/>
        <v>0.1</v>
      </c>
      <c r="U18" s="75">
        <f t="shared" si="10"/>
        <v>0.12</v>
      </c>
      <c r="V18" s="75">
        <f t="shared" si="11"/>
        <v>0.12</v>
      </c>
      <c r="W18" s="75">
        <f t="shared" si="12"/>
        <v>0.12</v>
      </c>
      <c r="X18" s="75">
        <f t="shared" si="13"/>
        <v>0.11</v>
      </c>
      <c r="Y18" s="75">
        <f t="shared" si="14"/>
        <v>0.1</v>
      </c>
      <c r="Z18" s="75">
        <f t="shared" si="15"/>
        <v>0.12</v>
      </c>
      <c r="AA18" s="75">
        <f t="shared" si="16"/>
        <v>0.11</v>
      </c>
      <c r="AB18" s="75">
        <f t="shared" si="17"/>
        <v>0.12</v>
      </c>
      <c r="AC18" s="75">
        <f t="shared" si="18"/>
        <v>0.11</v>
      </c>
      <c r="AD18" s="75">
        <f t="shared" si="19"/>
        <v>0.13</v>
      </c>
      <c r="AE18" s="75">
        <f t="shared" si="20"/>
        <v>0.1</v>
      </c>
      <c r="AF18" s="75">
        <f t="shared" si="21"/>
        <v>0.12</v>
      </c>
      <c r="AG18" s="75">
        <f t="shared" si="22"/>
        <v>0.11</v>
      </c>
      <c r="AH18" s="75">
        <f t="shared" si="23"/>
        <v>0.11</v>
      </c>
      <c r="AI18" s="75">
        <f t="shared" si="24"/>
        <v>0.12</v>
      </c>
      <c r="AJ18" s="75">
        <f t="shared" si="25"/>
        <v>0.11</v>
      </c>
    </row>
    <row r="19" spans="1:36" ht="12.95" customHeight="1" x14ac:dyDescent="0.15">
      <c r="A19" s="91">
        <v>406</v>
      </c>
      <c r="B19" s="115" t="s">
        <v>78</v>
      </c>
      <c r="C19" s="115"/>
      <c r="D19" s="74">
        <v>10</v>
      </c>
      <c r="E19" s="74">
        <v>8</v>
      </c>
      <c r="F19" s="4">
        <f t="shared" si="0"/>
        <v>0.03</v>
      </c>
      <c r="G19" s="5" t="s">
        <v>307</v>
      </c>
      <c r="H19" s="91" t="s">
        <v>52</v>
      </c>
      <c r="I19" s="74"/>
      <c r="J19" s="1" t="s">
        <v>15</v>
      </c>
      <c r="K19" s="75">
        <f t="shared" si="1"/>
        <v>0.03</v>
      </c>
      <c r="L19" s="75">
        <f t="shared" si="2"/>
        <v>0.03</v>
      </c>
      <c r="M19" s="75">
        <f t="shared" si="3"/>
        <v>0.03</v>
      </c>
      <c r="N19" s="75">
        <f t="shared" si="4"/>
        <v>0.04</v>
      </c>
      <c r="O19" s="75">
        <f t="shared" si="5"/>
        <v>0.04</v>
      </c>
      <c r="P19" s="75">
        <f t="shared" si="26"/>
        <v>0.03</v>
      </c>
      <c r="Q19" s="75">
        <f t="shared" si="6"/>
        <v>0.03</v>
      </c>
      <c r="R19" s="75">
        <f t="shared" si="7"/>
        <v>0.03</v>
      </c>
      <c r="S19" s="75">
        <f t="shared" si="8"/>
        <v>0.03</v>
      </c>
      <c r="T19" s="75">
        <f t="shared" si="9"/>
        <v>0.03</v>
      </c>
      <c r="U19" s="75">
        <f t="shared" si="10"/>
        <v>0.03</v>
      </c>
      <c r="V19" s="75">
        <f t="shared" si="11"/>
        <v>0.04</v>
      </c>
      <c r="W19" s="75">
        <f t="shared" si="12"/>
        <v>0.04</v>
      </c>
      <c r="X19" s="75">
        <f t="shared" si="13"/>
        <v>0.03</v>
      </c>
      <c r="Y19" s="75">
        <f t="shared" si="14"/>
        <v>0.03</v>
      </c>
      <c r="Z19" s="75">
        <f t="shared" si="15"/>
        <v>0.04</v>
      </c>
      <c r="AA19" s="75">
        <f t="shared" si="16"/>
        <v>0.03</v>
      </c>
      <c r="AB19" s="75">
        <f t="shared" si="17"/>
        <v>0.03</v>
      </c>
      <c r="AC19" s="75">
        <f t="shared" si="18"/>
        <v>0.03</v>
      </c>
      <c r="AD19" s="75">
        <f t="shared" si="19"/>
        <v>0.04</v>
      </c>
      <c r="AE19" s="75">
        <f t="shared" si="20"/>
        <v>0.03</v>
      </c>
      <c r="AF19" s="75">
        <f t="shared" si="21"/>
        <v>0.03</v>
      </c>
      <c r="AG19" s="75">
        <f t="shared" si="22"/>
        <v>0.03</v>
      </c>
      <c r="AH19" s="75">
        <f t="shared" si="23"/>
        <v>0.03</v>
      </c>
      <c r="AI19" s="75">
        <f t="shared" si="24"/>
        <v>0.04</v>
      </c>
      <c r="AJ19" s="75">
        <f t="shared" si="25"/>
        <v>0.03</v>
      </c>
    </row>
    <row r="20" spans="1:36" ht="12.95" customHeight="1" x14ac:dyDescent="0.15">
      <c r="A20" s="91">
        <v>407</v>
      </c>
      <c r="B20" s="115" t="s">
        <v>78</v>
      </c>
      <c r="C20" s="115"/>
      <c r="D20" s="74">
        <v>10</v>
      </c>
      <c r="E20" s="74">
        <v>8</v>
      </c>
      <c r="F20" s="4">
        <f t="shared" si="0"/>
        <v>0.03</v>
      </c>
      <c r="G20" s="91" t="s">
        <v>307</v>
      </c>
      <c r="H20" s="101" t="s">
        <v>52</v>
      </c>
      <c r="I20" s="74"/>
      <c r="J20" s="1" t="s">
        <v>15</v>
      </c>
      <c r="K20" s="75">
        <f t="shared" si="1"/>
        <v>0.03</v>
      </c>
      <c r="L20" s="75">
        <f t="shared" si="2"/>
        <v>0.03</v>
      </c>
      <c r="M20" s="75">
        <f t="shared" si="3"/>
        <v>0.03</v>
      </c>
      <c r="N20" s="75">
        <f t="shared" si="4"/>
        <v>0.04</v>
      </c>
      <c r="O20" s="75">
        <f t="shared" si="5"/>
        <v>0.04</v>
      </c>
      <c r="P20" s="75">
        <f t="shared" si="26"/>
        <v>0.03</v>
      </c>
      <c r="Q20" s="75">
        <f t="shared" si="6"/>
        <v>0.03</v>
      </c>
      <c r="R20" s="75">
        <f t="shared" si="7"/>
        <v>0.03</v>
      </c>
      <c r="S20" s="75">
        <f t="shared" si="8"/>
        <v>0.03</v>
      </c>
      <c r="T20" s="75">
        <f t="shared" si="9"/>
        <v>0.03</v>
      </c>
      <c r="U20" s="75">
        <f t="shared" si="10"/>
        <v>0.03</v>
      </c>
      <c r="V20" s="75">
        <f t="shared" si="11"/>
        <v>0.04</v>
      </c>
      <c r="W20" s="75">
        <f t="shared" si="12"/>
        <v>0.04</v>
      </c>
      <c r="X20" s="75">
        <f t="shared" si="13"/>
        <v>0.03</v>
      </c>
      <c r="Y20" s="75">
        <f t="shared" si="14"/>
        <v>0.03</v>
      </c>
      <c r="Z20" s="75">
        <f t="shared" si="15"/>
        <v>0.04</v>
      </c>
      <c r="AA20" s="75">
        <f t="shared" si="16"/>
        <v>0.03</v>
      </c>
      <c r="AB20" s="75">
        <f t="shared" si="17"/>
        <v>0.03</v>
      </c>
      <c r="AC20" s="75">
        <f t="shared" si="18"/>
        <v>0.03</v>
      </c>
      <c r="AD20" s="75">
        <f t="shared" si="19"/>
        <v>0.04</v>
      </c>
      <c r="AE20" s="75">
        <f t="shared" si="20"/>
        <v>0.03</v>
      </c>
      <c r="AF20" s="75">
        <f t="shared" si="21"/>
        <v>0.03</v>
      </c>
      <c r="AG20" s="75">
        <f t="shared" si="22"/>
        <v>0.03</v>
      </c>
      <c r="AH20" s="75">
        <f t="shared" si="23"/>
        <v>0.03</v>
      </c>
      <c r="AI20" s="75">
        <f t="shared" si="24"/>
        <v>0.04</v>
      </c>
      <c r="AJ20" s="75">
        <f t="shared" si="25"/>
        <v>0.03</v>
      </c>
    </row>
    <row r="21" spans="1:36" ht="12.95" customHeight="1" x14ac:dyDescent="0.15">
      <c r="A21" s="91">
        <v>408</v>
      </c>
      <c r="B21" s="115" t="s">
        <v>54</v>
      </c>
      <c r="C21" s="115"/>
      <c r="D21" s="74">
        <v>8</v>
      </c>
      <c r="E21" s="74">
        <v>9</v>
      </c>
      <c r="F21" s="4">
        <f t="shared" si="0"/>
        <v>0.02</v>
      </c>
      <c r="G21" s="5" t="s">
        <v>90</v>
      </c>
      <c r="H21" s="101" t="s">
        <v>52</v>
      </c>
      <c r="I21" s="74"/>
      <c r="J21" s="1" t="s">
        <v>15</v>
      </c>
      <c r="K21" s="75">
        <f t="shared" si="1"/>
        <v>0.03</v>
      </c>
      <c r="L21" s="75">
        <f t="shared" si="2"/>
        <v>0.03</v>
      </c>
      <c r="M21" s="75">
        <f t="shared" si="3"/>
        <v>0.03</v>
      </c>
      <c r="N21" s="75">
        <f t="shared" si="4"/>
        <v>0.03</v>
      </c>
      <c r="O21" s="75">
        <f t="shared" si="5"/>
        <v>0.03</v>
      </c>
      <c r="P21" s="75">
        <f t="shared" si="26"/>
        <v>0.03</v>
      </c>
      <c r="Q21" s="75">
        <f t="shared" si="6"/>
        <v>0.03</v>
      </c>
      <c r="R21" s="75">
        <f t="shared" si="7"/>
        <v>0.02</v>
      </c>
      <c r="S21" s="75">
        <f t="shared" si="8"/>
        <v>0.03</v>
      </c>
      <c r="T21" s="75">
        <f t="shared" si="9"/>
        <v>0.03</v>
      </c>
      <c r="U21" s="75">
        <f t="shared" si="10"/>
        <v>0.03</v>
      </c>
      <c r="V21" s="75">
        <f t="shared" si="11"/>
        <v>0.03</v>
      </c>
      <c r="W21" s="75">
        <f t="shared" si="12"/>
        <v>0.03</v>
      </c>
      <c r="X21" s="75">
        <f t="shared" si="13"/>
        <v>0.03</v>
      </c>
      <c r="Y21" s="75">
        <f t="shared" si="14"/>
        <v>0.02</v>
      </c>
      <c r="Z21" s="75">
        <f t="shared" si="15"/>
        <v>0.03</v>
      </c>
      <c r="AA21" s="75">
        <f t="shared" si="16"/>
        <v>0.02</v>
      </c>
      <c r="AB21" s="75">
        <f t="shared" si="17"/>
        <v>0.02</v>
      </c>
      <c r="AC21" s="75">
        <f t="shared" si="18"/>
        <v>0.02</v>
      </c>
      <c r="AD21" s="75">
        <f t="shared" si="19"/>
        <v>0.03</v>
      </c>
      <c r="AE21" s="75">
        <f t="shared" si="20"/>
        <v>0.02</v>
      </c>
      <c r="AF21" s="75">
        <f t="shared" si="21"/>
        <v>0.02</v>
      </c>
      <c r="AG21" s="75">
        <f t="shared" si="22"/>
        <v>0.02</v>
      </c>
      <c r="AH21" s="75">
        <f t="shared" si="23"/>
        <v>0.02</v>
      </c>
      <c r="AI21" s="75">
        <f t="shared" si="24"/>
        <v>0.03</v>
      </c>
      <c r="AJ21" s="75">
        <f t="shared" si="25"/>
        <v>0.02</v>
      </c>
    </row>
    <row r="22" spans="1:36" ht="12.95" customHeight="1" x14ac:dyDescent="0.15">
      <c r="A22" s="91">
        <v>409</v>
      </c>
      <c r="B22" s="115" t="s">
        <v>80</v>
      </c>
      <c r="C22" s="115"/>
      <c r="D22" s="74">
        <v>8</v>
      </c>
      <c r="E22" s="74">
        <v>7</v>
      </c>
      <c r="F22" s="4">
        <f t="shared" si="0"/>
        <v>0.02</v>
      </c>
      <c r="G22" s="5" t="s">
        <v>90</v>
      </c>
      <c r="H22" s="101" t="s">
        <v>52</v>
      </c>
      <c r="I22" s="74"/>
      <c r="J22" s="1" t="s">
        <v>15</v>
      </c>
      <c r="K22" s="75">
        <f t="shared" si="1"/>
        <v>0.02</v>
      </c>
      <c r="L22" s="75">
        <f t="shared" si="2"/>
        <v>0.02</v>
      </c>
      <c r="M22" s="75">
        <f t="shared" si="3"/>
        <v>0.02</v>
      </c>
      <c r="N22" s="75">
        <f t="shared" si="4"/>
        <v>0.02</v>
      </c>
      <c r="O22" s="75">
        <f t="shared" si="5"/>
        <v>0.02</v>
      </c>
      <c r="P22" s="75">
        <f t="shared" si="26"/>
        <v>0.02</v>
      </c>
      <c r="Q22" s="75">
        <f t="shared" si="6"/>
        <v>0.02</v>
      </c>
      <c r="R22" s="75">
        <f t="shared" si="7"/>
        <v>0.02</v>
      </c>
      <c r="S22" s="75">
        <f t="shared" si="8"/>
        <v>0.02</v>
      </c>
      <c r="T22" s="75">
        <f t="shared" si="9"/>
        <v>0.02</v>
      </c>
      <c r="U22" s="75">
        <f t="shared" si="10"/>
        <v>0.02</v>
      </c>
      <c r="V22" s="75">
        <f t="shared" si="11"/>
        <v>0.02</v>
      </c>
      <c r="W22" s="75">
        <f t="shared" si="12"/>
        <v>0.02</v>
      </c>
      <c r="X22" s="75">
        <f t="shared" si="13"/>
        <v>0.02</v>
      </c>
      <c r="Y22" s="75">
        <f t="shared" si="14"/>
        <v>0.02</v>
      </c>
      <c r="Z22" s="75">
        <f t="shared" si="15"/>
        <v>0.02</v>
      </c>
      <c r="AA22" s="75">
        <f t="shared" si="16"/>
        <v>0.02</v>
      </c>
      <c r="AB22" s="75">
        <f t="shared" si="17"/>
        <v>0.02</v>
      </c>
      <c r="AC22" s="75">
        <f t="shared" si="18"/>
        <v>0.02</v>
      </c>
      <c r="AD22" s="75">
        <f t="shared" si="19"/>
        <v>0.03</v>
      </c>
      <c r="AE22" s="75">
        <f t="shared" si="20"/>
        <v>0.02</v>
      </c>
      <c r="AF22" s="75">
        <f t="shared" si="21"/>
        <v>0.02</v>
      </c>
      <c r="AG22" s="75">
        <f t="shared" si="22"/>
        <v>0.02</v>
      </c>
      <c r="AH22" s="75">
        <f t="shared" si="23"/>
        <v>0.02</v>
      </c>
      <c r="AI22" s="75">
        <f t="shared" si="24"/>
        <v>0.02</v>
      </c>
      <c r="AJ22" s="75">
        <f t="shared" si="25"/>
        <v>0.02</v>
      </c>
    </row>
    <row r="23" spans="1:36" ht="12.95" customHeight="1" x14ac:dyDescent="0.15">
      <c r="A23" s="91">
        <v>410</v>
      </c>
      <c r="B23" s="115" t="s">
        <v>78</v>
      </c>
      <c r="C23" s="115"/>
      <c r="D23" s="74">
        <v>8</v>
      </c>
      <c r="E23" s="74">
        <v>9</v>
      </c>
      <c r="F23" s="4">
        <f t="shared" si="0"/>
        <v>0.02</v>
      </c>
      <c r="G23" s="5" t="s">
        <v>90</v>
      </c>
      <c r="H23" s="101" t="s">
        <v>52</v>
      </c>
      <c r="I23" s="74"/>
      <c r="J23" s="1" t="s">
        <v>15</v>
      </c>
      <c r="K23" s="75">
        <f t="shared" si="1"/>
        <v>0.03</v>
      </c>
      <c r="L23" s="75">
        <f t="shared" si="2"/>
        <v>0.03</v>
      </c>
      <c r="M23" s="75">
        <f t="shared" si="3"/>
        <v>0.03</v>
      </c>
      <c r="N23" s="75">
        <f t="shared" si="4"/>
        <v>0.03</v>
      </c>
      <c r="O23" s="75">
        <f t="shared" si="5"/>
        <v>0.03</v>
      </c>
      <c r="P23" s="75">
        <f t="shared" si="26"/>
        <v>0.03</v>
      </c>
      <c r="Q23" s="75">
        <f t="shared" si="6"/>
        <v>0.03</v>
      </c>
      <c r="R23" s="75">
        <f t="shared" si="7"/>
        <v>0.02</v>
      </c>
      <c r="S23" s="75">
        <f t="shared" si="8"/>
        <v>0.03</v>
      </c>
      <c r="T23" s="75">
        <f t="shared" si="9"/>
        <v>0.03</v>
      </c>
      <c r="U23" s="75">
        <f t="shared" si="10"/>
        <v>0.03</v>
      </c>
      <c r="V23" s="75">
        <f t="shared" si="11"/>
        <v>0.03</v>
      </c>
      <c r="W23" s="75">
        <f t="shared" si="12"/>
        <v>0.03</v>
      </c>
      <c r="X23" s="75">
        <f t="shared" si="13"/>
        <v>0.03</v>
      </c>
      <c r="Y23" s="75">
        <f t="shared" si="14"/>
        <v>0.02</v>
      </c>
      <c r="Z23" s="75">
        <f t="shared" si="15"/>
        <v>0.03</v>
      </c>
      <c r="AA23" s="75">
        <f t="shared" si="16"/>
        <v>0.02</v>
      </c>
      <c r="AB23" s="75">
        <f t="shared" si="17"/>
        <v>0.02</v>
      </c>
      <c r="AC23" s="75">
        <f t="shared" si="18"/>
        <v>0.02</v>
      </c>
      <c r="AD23" s="75">
        <f t="shared" si="19"/>
        <v>0.03</v>
      </c>
      <c r="AE23" s="75">
        <f t="shared" si="20"/>
        <v>0.02</v>
      </c>
      <c r="AF23" s="75">
        <f t="shared" si="21"/>
        <v>0.02</v>
      </c>
      <c r="AG23" s="75">
        <f t="shared" si="22"/>
        <v>0.02</v>
      </c>
      <c r="AH23" s="75">
        <f t="shared" si="23"/>
        <v>0.02</v>
      </c>
      <c r="AI23" s="75">
        <f t="shared" si="24"/>
        <v>0.03</v>
      </c>
      <c r="AJ23" s="75">
        <f t="shared" si="25"/>
        <v>0.02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6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6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5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5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137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6</v>
      </c>
      <c r="E47" s="14">
        <f>COUNTA(A4:A43)</f>
        <v>20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19</v>
      </c>
      <c r="D48" s="14">
        <f>IF(D47&gt;0,ROUND(SUMIF(G4:G43,"*下層*",E4:E43)/D47,0),"")</f>
        <v>8</v>
      </c>
      <c r="E48" s="14">
        <f>ROUND(SUM(E4:E43)/E47,0)</f>
        <v>16</v>
      </c>
      <c r="F48" s="13"/>
      <c r="G48" s="15">
        <f>C48</f>
        <v>19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24</v>
      </c>
      <c r="D49" s="14">
        <f>IF(D47&gt;0,ROUND(SUMIF(G4:G43,"*下層*",D4:D43)/D47,0),"")</f>
        <v>10</v>
      </c>
      <c r="E49" s="14">
        <f>ROUND(SUM(D4:D43)/E47,0)</f>
        <v>20</v>
      </c>
      <c r="F49" s="13"/>
      <c r="G49" s="15">
        <f>C49</f>
        <v>24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6.76</v>
      </c>
      <c r="D50" s="16">
        <f>SUMIF(G4:G43,"*下層*",F4:F43)</f>
        <v>0.22999999999999998</v>
      </c>
      <c r="E50" s="4">
        <f>SUM(F4:F43)</f>
        <v>6.9899999999999993</v>
      </c>
      <c r="F50" s="13"/>
      <c r="G50" s="17">
        <f>C50*100</f>
        <v>676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形状比＝79、Sr＝14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9</v>
      </c>
      <c r="D54" s="14">
        <f>COUNTIF(H4:H43,"▲")</f>
        <v>6</v>
      </c>
      <c r="E54" s="14">
        <f>COUNTA(H4:H43)</f>
        <v>15</v>
      </c>
      <c r="F54" s="10"/>
      <c r="G54" s="15">
        <f>C54*100</f>
        <v>900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18</v>
      </c>
      <c r="D55" s="14">
        <f>IF(D54&gt;0,ROUND(SUMIF(H4:H43,"▲",E4:E43)/D54,0),"")</f>
        <v>8</v>
      </c>
      <c r="E55" s="14">
        <f>ROUND(SUMIF(H4:H43,"*",E4:E43)/E54,0)</f>
        <v>14</v>
      </c>
      <c r="F55" s="13"/>
      <c r="G55" s="15">
        <f>C55</f>
        <v>18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21</v>
      </c>
      <c r="D56" s="14">
        <f>IF(D54&gt;0,ROUND(SUMIF(H4:H43,"▲",D4:D43)/D54,0),"")</f>
        <v>10</v>
      </c>
      <c r="E56" s="14">
        <f>ROUND(SUMIF(H4:H43,"*",D4:D43)/E54,0)</f>
        <v>17</v>
      </c>
      <c r="F56" s="13"/>
      <c r="G56" s="15">
        <f>C56</f>
        <v>21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2.96</v>
      </c>
      <c r="D57" s="16">
        <f>SUMIF(H4:H43,"▲",F4:F43)</f>
        <v>0.22999999999999998</v>
      </c>
      <c r="E57" s="16">
        <f>SUM(C57:D57)</f>
        <v>3.19</v>
      </c>
      <c r="F57" s="13"/>
      <c r="G57" s="19">
        <f>C57*100</f>
        <v>296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64.3</v>
      </c>
      <c r="D61" s="20">
        <f>IF(D47&gt;0,ROUND(D54/D47*100,1),"")</f>
        <v>100</v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43.8</v>
      </c>
      <c r="D62" s="20">
        <f>IF(D47&gt;0,ROUND(D57/D50*100,1),"")</f>
        <v>100</v>
      </c>
      <c r="E62" s="20">
        <f>ROUND(E57/E50*100,1)</f>
        <v>45.6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3.8</v>
      </c>
      <c r="D69" s="16" t="str">
        <f>IF(D66&gt;0,D50-D57,"")</f>
        <v/>
      </c>
      <c r="E69" s="4">
        <f>SUM(C69:D69)</f>
        <v>3.8</v>
      </c>
      <c r="F69" s="13"/>
      <c r="G69" s="17">
        <f>C69*100</f>
        <v>380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7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99" priority="16" stopIfTrue="1">
      <formula>AND(($H4="スギ"),(#REF!&lt;12))</formula>
    </cfRule>
  </conditionalFormatting>
  <conditionalFormatting sqref="L4:L43">
    <cfRule type="expression" dxfId="798" priority="15" stopIfTrue="1">
      <formula>AND(($H4="スギ"),(#REF!&lt;22),(#REF!&gt;=12))</formula>
    </cfRule>
  </conditionalFormatting>
  <conditionalFormatting sqref="M4:M43">
    <cfRule type="expression" dxfId="797" priority="14" stopIfTrue="1">
      <formula>AND(($H4="スギ"),(#REF!&lt;32),(#REF!&gt;=22))</formula>
    </cfRule>
  </conditionalFormatting>
  <conditionalFormatting sqref="N4:N43">
    <cfRule type="expression" dxfId="796" priority="13" stopIfTrue="1">
      <formula>AND(($H4="スギ"),(#REF!&lt;42),(#REF!&gt;=32))</formula>
    </cfRule>
  </conditionalFormatting>
  <conditionalFormatting sqref="U4:U43 Z4:AF43 AJ4:AJ43 O4:P43">
    <cfRule type="expression" dxfId="795" priority="12" stopIfTrue="1">
      <formula>AND(($H4="スギ"),(#REF!&gt;=42))</formula>
    </cfRule>
  </conditionalFormatting>
  <conditionalFormatting sqref="Q4:Q43 AA4:AA43">
    <cfRule type="expression" dxfId="794" priority="11" stopIfTrue="1">
      <formula>AND(($H4="ヒノキ"),(#REF!&lt;12))</formula>
    </cfRule>
  </conditionalFormatting>
  <conditionalFormatting sqref="R4:R43 AB4:AE43">
    <cfRule type="expression" dxfId="793" priority="10" stopIfTrue="1">
      <formula>AND(($H4="ヒノキ"),(#REF!&lt;22),(#REF!&gt;=12))</formula>
    </cfRule>
  </conditionalFormatting>
  <conditionalFormatting sqref="S4:S43">
    <cfRule type="expression" dxfId="792" priority="9" stopIfTrue="1">
      <formula>AND(($H4="ヒノキ"),(#REF!&lt;32),(#REF!&gt;=22))</formula>
    </cfRule>
  </conditionalFormatting>
  <conditionalFormatting sqref="T4:U43 Z4:AF43 AJ4:AJ43">
    <cfRule type="expression" dxfId="791" priority="8" stopIfTrue="1">
      <formula>AND(($H4="ヒノキ"),(#REF!&gt;=32))</formula>
    </cfRule>
  </conditionalFormatting>
  <conditionalFormatting sqref="V4:V43 AA4:AA43">
    <cfRule type="expression" dxfId="790" priority="7" stopIfTrue="1">
      <formula>AND(($H4="アカマツ"),(#REF!&lt;12))</formula>
    </cfRule>
  </conditionalFormatting>
  <conditionalFormatting sqref="W4:W43 AB4:AB43">
    <cfRule type="expression" dxfId="789" priority="6" stopIfTrue="1">
      <formula>AND(($H4="アカマツ"),(#REF!&lt;22),(#REF!&gt;=12))</formula>
    </cfRule>
  </conditionalFormatting>
  <conditionalFormatting sqref="X4:X43 AC4:AC43">
    <cfRule type="expression" dxfId="788" priority="5" stopIfTrue="1">
      <formula>AND(($H4="アカマツ"),(#REF!&lt;42),(#REF!&gt;=22))</formula>
    </cfRule>
  </conditionalFormatting>
  <conditionalFormatting sqref="Y4:AF43 AJ4:AJ43">
    <cfRule type="expression" dxfId="787" priority="4" stopIfTrue="1">
      <formula>AND(($H4="アカマツ"),(#REF!&gt;=42))</formula>
    </cfRule>
  </conditionalFormatting>
  <conditionalFormatting sqref="AG4:AG43">
    <cfRule type="expression" dxfId="786" priority="3" stopIfTrue="1">
      <formula>AND(($H4&lt;&gt;"スギ"),($H4&lt;&gt;"ヒノキ"),($H4&lt;&gt;"アカマツ"),(#REF!&lt;12))</formula>
    </cfRule>
  </conditionalFormatting>
  <conditionalFormatting sqref="AH4:AH43">
    <cfRule type="expression" dxfId="7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AJ120"/>
  <sheetViews>
    <sheetView showGridLines="0" tabSelected="1" view="pageBreakPreview" topLeftCell="A7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115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4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63">
        <v>481</v>
      </c>
      <c r="B4" s="143" t="s">
        <v>51</v>
      </c>
      <c r="C4" s="144"/>
      <c r="D4" s="63">
        <v>34</v>
      </c>
      <c r="E4" s="63">
        <v>24</v>
      </c>
      <c r="F4" s="4">
        <f t="shared" ref="F4:F43" si="0">IF(D4&gt;0,IF(B4="スギ",P4,IF(B4="ヒノキ",U4,IF(B4="アカマツ",Z4,IF(B4="カラマツ",AF4,AJ4)))),"")</f>
        <v>1</v>
      </c>
      <c r="G4" s="5"/>
      <c r="H4" s="63"/>
      <c r="I4" s="83" t="s">
        <v>91</v>
      </c>
      <c r="J4" s="1" t="s">
        <v>15</v>
      </c>
      <c r="K4" s="64">
        <f t="shared" ref="K4:K43" si="1">IF(ROUND(10^(-5+0.8769+1.7454*LOG(D4)+1.014*LOG(E4)),2)&gt;=0.01,ROUND(10^(-5+0.8769+1.7454*LOG(D4)+1.014*LOG(E4)),2),ROUND(10^(-5+0.8769+1.7454*LOG(D4)+1.014*LOG(E4)),3))</f>
        <v>0.89</v>
      </c>
      <c r="L4" s="48">
        <f t="shared" ref="L4:L43" si="2">ROUND(10^(-5+0.73504+1.83346*LOG(D4)+1.06569*LOG(E4)),2)</f>
        <v>1.03</v>
      </c>
      <c r="M4" s="48">
        <f t="shared" ref="M4:M43" si="3">ROUND(10^(-5+0.71514+1.74357*LOG(D4)+1.17719*LOG(E4)),2)</f>
        <v>1.02</v>
      </c>
      <c r="N4" s="48">
        <f t="shared" ref="N4:N43" si="4">ROUND(10^(-5+0.82956+1.76381*LOG(D4)+1.06412*LOG(E4)),2)</f>
        <v>1</v>
      </c>
      <c r="O4" s="48">
        <f t="shared" ref="O4:O43" si="5">ROUND(10^(-5+0.88226+1.79204*LOG(D4)+0.99303*LOG(E4)),2)</f>
        <v>0.99</v>
      </c>
      <c r="P4" s="48">
        <f>HLOOKUP($D4,K$3:O$43,MATCH($A4,$A$3:$A$43,0),1)</f>
        <v>1</v>
      </c>
      <c r="Q4" s="48">
        <f t="shared" ref="Q4:Q43" si="6">IF(ROUND(10^(1.810672*LOG(D4)+0.982833*LOG(E4)-4.173533),2)&gt;=0.01,ROUND(10^(1.810672*LOG(D4)+0.982833*LOG(E4)-4.173533),2),ROUND(10^(1.810672*LOG(D4)+0.982833*LOG(E4)-4.173533),3))</f>
        <v>0.9</v>
      </c>
      <c r="R4" s="48">
        <f t="shared" ref="R4:R43" si="7">ROUND(10^(1.905709*LOG(D4)+1.011385*LOG(E4)-4.293729),2)</f>
        <v>1.05</v>
      </c>
      <c r="S4" s="48">
        <f t="shared" ref="S4:S43" si="8">ROUND(10^(1.771888*LOG(D4)+1.138415*LOG(E4)-4.271259),2)</f>
        <v>1.03</v>
      </c>
      <c r="T4" s="48">
        <f t="shared" ref="T4:T43" si="9">ROUND(10^(1.671519*LOG(D4)+1.363617*LOG(E4)-4.404407),2)</f>
        <v>1.0900000000000001</v>
      </c>
      <c r="U4" s="48">
        <f t="shared" ref="U4:U43" si="10">HLOOKUP($D4,Q$3:T$43,MATCH($A4,$A$3:$A$43,0),1)</f>
        <v>1.0900000000000001</v>
      </c>
      <c r="V4" s="48">
        <f t="shared" ref="V4:V43" si="11">IF(ROUND(10^(-4.249503+1.946501*LOG(D4)+0.942682*LOG(E4)),2)&gt;=0.01,ROUND(10^(-4.249503+1.946501*LOG(D4)+0.942682*LOG(E4)),2),ROUND(10^(-4.249503+1.946501*LOG(D4)+0.942682*LOG(E4)),3))</f>
        <v>1.08</v>
      </c>
      <c r="W4" s="48">
        <f t="shared" ref="W4:W43" si="12">ROUND(10^(-4.155639+1.847898*LOG(D4)+0.951955*LOG(E4)),2)</f>
        <v>0.97</v>
      </c>
      <c r="X4" s="48">
        <f t="shared" ref="X4:X43" si="13">ROUND(10^(-4.194535+1.804172*LOG(D4)+1.034248*LOG(E4)),2)</f>
        <v>0.99</v>
      </c>
      <c r="Y4" s="48">
        <f t="shared" ref="Y4:Y43" si="14">ROUND(10^(-4.42347+2.006485*LOG(D4)+0.967757*LOG(E4)),2)</f>
        <v>0.97</v>
      </c>
      <c r="Z4" s="48">
        <f t="shared" ref="Z4:Z43" si="15">HLOOKUP($D4,V$3:Y$43,MATCH($A4,$A$3:$A$43,0),1)</f>
        <v>0.99</v>
      </c>
      <c r="AA4" s="48">
        <f t="shared" ref="AA4:AA43" si="16">IF(ROUND(10^(1.80389*LOG(D4)+0.962587*LOG(E4)-4.155099),2)&gt;=0.01,ROUND(10^(1.80389*LOG(D4)+0.962587*LOG(E4)-4.155099),2),ROUND(10^(1.80389*LOG(D4)+0.962587*LOG(E4)-4.155099),3))</f>
        <v>0.86</v>
      </c>
      <c r="AB4" s="48">
        <f t="shared" ref="AB4:AB43" si="17">ROUND(10^(1.979213*LOG(D4)+0.998347*LOG(E4)-4.369281),2)</f>
        <v>1.1000000000000001</v>
      </c>
      <c r="AC4" s="48">
        <f t="shared" ref="AC4:AC43" si="18">ROUND(10^(1.904401*LOG(D4)+1.062478*LOG(E4)-4.348104),2)</f>
        <v>1.08</v>
      </c>
      <c r="AD4" s="48">
        <f t="shared" ref="AD4:AD43" si="19">ROUND(10^(1.640825*LOG(D4)+1.080387*LOG(E4)-3.976731),2)</f>
        <v>1.06</v>
      </c>
      <c r="AE4" s="48">
        <f t="shared" ref="AE4:AE43" si="20">ROUND(10^(1.90887*LOG(D4)+1.088002*LOG(E4)-4.431495),2)</f>
        <v>0.99</v>
      </c>
      <c r="AF4" s="48">
        <f t="shared" ref="AF4:AF43" si="21">HLOOKUP($D4,AA$3:AE$43,MATCH($A4,$A$3:$A$43,0),1)</f>
        <v>1.06</v>
      </c>
      <c r="AG4" s="48">
        <f t="shared" ref="AG4:AG43" si="22">IF(ROUND(10^(1.94019664*LOG(D4)+0.84689666*LOG(E4)-4.20067295),2)&gt;=0.01,ROUND(10^(1.94019664*LOG(D4)+0.84689666*LOG(E4)-4.20067295),2),ROUND(10^(1.94019664*LOG(D4)+0.84689666*LOG(E4)-4.20067295),3))</f>
        <v>0.87</v>
      </c>
      <c r="AH4" s="48">
        <f t="shared" ref="AH4:AH43" si="23">ROUND(10^(1.93813902*LOG(D4)+0.96697002*LOG(E4)-4.32216295),2)</f>
        <v>0.96</v>
      </c>
      <c r="AI4" s="48">
        <f t="shared" ref="AI4:AI43" si="24">ROUND(10^(1.82464098*LOG(D4)+0.97625989*LOG(E4)-4.15096808),2)</f>
        <v>0.98</v>
      </c>
      <c r="AJ4" s="48">
        <f t="shared" ref="AJ4:AJ43" si="25">HLOOKUP($D4,AG$3:AI$43,MATCH($A4,$A$3:$A$43,0),1)</f>
        <v>0.96</v>
      </c>
    </row>
    <row r="5" spans="1:36" ht="12.95" customHeight="1" x14ac:dyDescent="0.15">
      <c r="A5" s="63">
        <v>482</v>
      </c>
      <c r="B5" s="143" t="s">
        <v>51</v>
      </c>
      <c r="C5" s="144"/>
      <c r="D5" s="63">
        <v>30</v>
      </c>
      <c r="E5" s="63">
        <v>25</v>
      </c>
      <c r="F5" s="4">
        <f t="shared" si="0"/>
        <v>0.86</v>
      </c>
      <c r="G5" s="5" t="s">
        <v>59</v>
      </c>
      <c r="H5" s="91" t="s">
        <v>62</v>
      </c>
      <c r="I5" s="5" t="s">
        <v>59</v>
      </c>
      <c r="J5" s="1" t="s">
        <v>15</v>
      </c>
      <c r="K5" s="64">
        <f t="shared" si="1"/>
        <v>0.75</v>
      </c>
      <c r="L5" s="48">
        <f t="shared" si="2"/>
        <v>0.86</v>
      </c>
      <c r="M5" s="48">
        <f t="shared" si="3"/>
        <v>0.86</v>
      </c>
      <c r="N5" s="48">
        <f t="shared" si="4"/>
        <v>0.84</v>
      </c>
      <c r="O5" s="48">
        <f t="shared" si="5"/>
        <v>0.83</v>
      </c>
      <c r="P5" s="48">
        <f t="shared" ref="P5:P43" si="26">HLOOKUP($D5,K$3:O$43,MATCH(A5,$A$3:$A$43,0),1)</f>
        <v>0.86</v>
      </c>
      <c r="Q5" s="48">
        <f t="shared" si="6"/>
        <v>0.75</v>
      </c>
      <c r="R5" s="48">
        <f t="shared" si="7"/>
        <v>0.86</v>
      </c>
      <c r="S5" s="48">
        <f t="shared" si="8"/>
        <v>0.87</v>
      </c>
      <c r="T5" s="48">
        <f t="shared" si="9"/>
        <v>0.94</v>
      </c>
      <c r="U5" s="48">
        <f t="shared" si="10"/>
        <v>0.87</v>
      </c>
      <c r="V5" s="48">
        <f t="shared" si="11"/>
        <v>0.88</v>
      </c>
      <c r="W5" s="48">
        <f t="shared" si="12"/>
        <v>0.8</v>
      </c>
      <c r="X5" s="48">
        <f t="shared" si="13"/>
        <v>0.82</v>
      </c>
      <c r="Y5" s="48">
        <f t="shared" si="14"/>
        <v>0.78</v>
      </c>
      <c r="Z5" s="48">
        <f t="shared" si="15"/>
        <v>0.82</v>
      </c>
      <c r="AA5" s="48">
        <f t="shared" si="16"/>
        <v>0.72</v>
      </c>
      <c r="AB5" s="48">
        <f t="shared" si="17"/>
        <v>0.89</v>
      </c>
      <c r="AC5" s="48">
        <f t="shared" si="18"/>
        <v>0.89</v>
      </c>
      <c r="AD5" s="48">
        <f t="shared" si="19"/>
        <v>0.91</v>
      </c>
      <c r="AE5" s="48">
        <f t="shared" si="20"/>
        <v>0.81</v>
      </c>
      <c r="AF5" s="48">
        <f t="shared" si="21"/>
        <v>0.89</v>
      </c>
      <c r="AG5" s="48">
        <f t="shared" si="22"/>
        <v>0.71</v>
      </c>
      <c r="AH5" s="48">
        <f t="shared" si="23"/>
        <v>0.78</v>
      </c>
      <c r="AI5" s="48">
        <f t="shared" si="24"/>
        <v>0.81</v>
      </c>
      <c r="AJ5" s="48">
        <f t="shared" si="25"/>
        <v>0.78</v>
      </c>
    </row>
    <row r="6" spans="1:36" ht="12.95" customHeight="1" x14ac:dyDescent="0.15">
      <c r="A6" s="91">
        <v>483</v>
      </c>
      <c r="B6" s="143" t="s">
        <v>51</v>
      </c>
      <c r="C6" s="144"/>
      <c r="D6" s="63">
        <v>28</v>
      </c>
      <c r="E6" s="63">
        <v>24</v>
      </c>
      <c r="F6" s="4">
        <f t="shared" si="0"/>
        <v>0.73</v>
      </c>
      <c r="G6" s="5"/>
      <c r="H6" s="69"/>
      <c r="I6" s="5"/>
      <c r="J6" s="1" t="s">
        <v>15</v>
      </c>
      <c r="K6" s="64">
        <f t="shared" si="1"/>
        <v>0.63</v>
      </c>
      <c r="L6" s="48">
        <f t="shared" si="2"/>
        <v>0.72</v>
      </c>
      <c r="M6" s="48">
        <f t="shared" si="3"/>
        <v>0.73</v>
      </c>
      <c r="N6" s="48">
        <f t="shared" si="4"/>
        <v>0.71</v>
      </c>
      <c r="O6" s="48">
        <f t="shared" si="5"/>
        <v>0.7</v>
      </c>
      <c r="P6" s="48">
        <f t="shared" si="26"/>
        <v>0.73</v>
      </c>
      <c r="Q6" s="48">
        <f t="shared" si="6"/>
        <v>0.64</v>
      </c>
      <c r="R6" s="48">
        <f t="shared" si="7"/>
        <v>0.72</v>
      </c>
      <c r="S6" s="48">
        <f t="shared" si="8"/>
        <v>0.73</v>
      </c>
      <c r="T6" s="48">
        <f t="shared" si="9"/>
        <v>0.79</v>
      </c>
      <c r="U6" s="48">
        <f t="shared" si="10"/>
        <v>0.73</v>
      </c>
      <c r="V6" s="48">
        <f t="shared" si="11"/>
        <v>0.74</v>
      </c>
      <c r="W6" s="48">
        <f t="shared" si="12"/>
        <v>0.68</v>
      </c>
      <c r="X6" s="48">
        <f t="shared" si="13"/>
        <v>0.7</v>
      </c>
      <c r="Y6" s="48">
        <f t="shared" si="14"/>
        <v>0.65</v>
      </c>
      <c r="Z6" s="48">
        <f t="shared" si="15"/>
        <v>0.7</v>
      </c>
      <c r="AA6" s="48">
        <f t="shared" si="16"/>
        <v>0.61</v>
      </c>
      <c r="AB6" s="48">
        <f t="shared" si="17"/>
        <v>0.75</v>
      </c>
      <c r="AC6" s="48">
        <f t="shared" si="18"/>
        <v>0.75</v>
      </c>
      <c r="AD6" s="48">
        <f t="shared" si="19"/>
        <v>0.77</v>
      </c>
      <c r="AE6" s="48">
        <f t="shared" si="20"/>
        <v>0.68</v>
      </c>
      <c r="AF6" s="48">
        <f t="shared" si="21"/>
        <v>0.75</v>
      </c>
      <c r="AG6" s="48">
        <f t="shared" si="22"/>
        <v>0.6</v>
      </c>
      <c r="AH6" s="48">
        <f t="shared" si="23"/>
        <v>0.66</v>
      </c>
      <c r="AI6" s="48">
        <f t="shared" si="24"/>
        <v>0.69</v>
      </c>
      <c r="AJ6" s="48">
        <f t="shared" si="25"/>
        <v>0.66</v>
      </c>
    </row>
    <row r="7" spans="1:36" ht="12.95" customHeight="1" x14ac:dyDescent="0.15">
      <c r="A7" s="91">
        <v>484</v>
      </c>
      <c r="B7" s="143" t="s">
        <v>51</v>
      </c>
      <c r="C7" s="144"/>
      <c r="D7" s="63">
        <v>36</v>
      </c>
      <c r="E7" s="63">
        <v>25</v>
      </c>
      <c r="F7" s="4">
        <f t="shared" si="0"/>
        <v>1.1499999999999999</v>
      </c>
      <c r="G7" s="5"/>
      <c r="H7" s="63"/>
      <c r="I7" s="5"/>
      <c r="J7" s="1" t="s">
        <v>15</v>
      </c>
      <c r="K7" s="64">
        <f t="shared" si="1"/>
        <v>1.03</v>
      </c>
      <c r="L7" s="48">
        <f t="shared" si="2"/>
        <v>1.2</v>
      </c>
      <c r="M7" s="48">
        <f t="shared" si="3"/>
        <v>1.19</v>
      </c>
      <c r="N7" s="48">
        <f t="shared" si="4"/>
        <v>1.1499999999999999</v>
      </c>
      <c r="O7" s="48">
        <f t="shared" si="5"/>
        <v>1.1499999999999999</v>
      </c>
      <c r="P7" s="48">
        <f t="shared" si="26"/>
        <v>1.1499999999999999</v>
      </c>
      <c r="Q7" s="48">
        <f t="shared" si="6"/>
        <v>1.04</v>
      </c>
      <c r="R7" s="48">
        <f t="shared" si="7"/>
        <v>1.22</v>
      </c>
      <c r="S7" s="48">
        <f t="shared" si="8"/>
        <v>1.2</v>
      </c>
      <c r="T7" s="48">
        <f t="shared" si="9"/>
        <v>1.27</v>
      </c>
      <c r="U7" s="48">
        <f t="shared" si="10"/>
        <v>1.27</v>
      </c>
      <c r="V7" s="48">
        <f t="shared" si="11"/>
        <v>1.25</v>
      </c>
      <c r="W7" s="48">
        <f t="shared" si="12"/>
        <v>1.1200000000000001</v>
      </c>
      <c r="X7" s="48">
        <f t="shared" si="13"/>
        <v>1.1499999999999999</v>
      </c>
      <c r="Y7" s="48">
        <f t="shared" si="14"/>
        <v>1.1299999999999999</v>
      </c>
      <c r="Z7" s="48">
        <f t="shared" si="15"/>
        <v>1.1499999999999999</v>
      </c>
      <c r="AA7" s="48">
        <f t="shared" si="16"/>
        <v>1</v>
      </c>
      <c r="AB7" s="48">
        <f t="shared" si="17"/>
        <v>1.28</v>
      </c>
      <c r="AC7" s="48">
        <f t="shared" si="18"/>
        <v>1.26</v>
      </c>
      <c r="AD7" s="48">
        <f t="shared" si="19"/>
        <v>1.22</v>
      </c>
      <c r="AE7" s="48">
        <f t="shared" si="20"/>
        <v>1.1499999999999999</v>
      </c>
      <c r="AF7" s="48">
        <f t="shared" si="21"/>
        <v>1.22</v>
      </c>
      <c r="AG7" s="48">
        <f t="shared" si="22"/>
        <v>1.01</v>
      </c>
      <c r="AH7" s="48">
        <f t="shared" si="23"/>
        <v>1.1100000000000001</v>
      </c>
      <c r="AI7" s="48">
        <f t="shared" si="24"/>
        <v>1.1299999999999999</v>
      </c>
      <c r="AJ7" s="48">
        <f t="shared" si="25"/>
        <v>1.1100000000000001</v>
      </c>
    </row>
    <row r="8" spans="1:36" ht="12.95" customHeight="1" x14ac:dyDescent="0.15">
      <c r="A8" s="91">
        <v>485</v>
      </c>
      <c r="B8" s="143" t="s">
        <v>51</v>
      </c>
      <c r="C8" s="144"/>
      <c r="D8" s="63">
        <v>28</v>
      </c>
      <c r="E8" s="63">
        <v>24</v>
      </c>
      <c r="F8" s="4">
        <f t="shared" si="0"/>
        <v>0.73</v>
      </c>
      <c r="G8" s="5"/>
      <c r="H8" s="74"/>
      <c r="I8" s="5"/>
      <c r="J8" s="1" t="s">
        <v>15</v>
      </c>
      <c r="K8" s="64">
        <f t="shared" si="1"/>
        <v>0.63</v>
      </c>
      <c r="L8" s="48">
        <f t="shared" si="2"/>
        <v>0.72</v>
      </c>
      <c r="M8" s="48">
        <f t="shared" si="3"/>
        <v>0.73</v>
      </c>
      <c r="N8" s="48">
        <f t="shared" si="4"/>
        <v>0.71</v>
      </c>
      <c r="O8" s="48">
        <f t="shared" si="5"/>
        <v>0.7</v>
      </c>
      <c r="P8" s="48">
        <f t="shared" si="26"/>
        <v>0.73</v>
      </c>
      <c r="Q8" s="48">
        <f t="shared" si="6"/>
        <v>0.64</v>
      </c>
      <c r="R8" s="48">
        <f t="shared" si="7"/>
        <v>0.72</v>
      </c>
      <c r="S8" s="48">
        <f t="shared" si="8"/>
        <v>0.73</v>
      </c>
      <c r="T8" s="48">
        <f t="shared" si="9"/>
        <v>0.79</v>
      </c>
      <c r="U8" s="48">
        <f t="shared" si="10"/>
        <v>0.73</v>
      </c>
      <c r="V8" s="48">
        <f t="shared" si="11"/>
        <v>0.74</v>
      </c>
      <c r="W8" s="48">
        <f t="shared" si="12"/>
        <v>0.68</v>
      </c>
      <c r="X8" s="48">
        <f t="shared" si="13"/>
        <v>0.7</v>
      </c>
      <c r="Y8" s="48">
        <f t="shared" si="14"/>
        <v>0.65</v>
      </c>
      <c r="Z8" s="48">
        <f t="shared" si="15"/>
        <v>0.7</v>
      </c>
      <c r="AA8" s="48">
        <f t="shared" si="16"/>
        <v>0.61</v>
      </c>
      <c r="AB8" s="48">
        <f t="shared" si="17"/>
        <v>0.75</v>
      </c>
      <c r="AC8" s="48">
        <f t="shared" si="18"/>
        <v>0.75</v>
      </c>
      <c r="AD8" s="48">
        <f t="shared" si="19"/>
        <v>0.77</v>
      </c>
      <c r="AE8" s="48">
        <f t="shared" si="20"/>
        <v>0.68</v>
      </c>
      <c r="AF8" s="48">
        <f t="shared" si="21"/>
        <v>0.75</v>
      </c>
      <c r="AG8" s="48">
        <f t="shared" si="22"/>
        <v>0.6</v>
      </c>
      <c r="AH8" s="48">
        <f t="shared" si="23"/>
        <v>0.66</v>
      </c>
      <c r="AI8" s="48">
        <f t="shared" si="24"/>
        <v>0.69</v>
      </c>
      <c r="AJ8" s="48">
        <f t="shared" si="25"/>
        <v>0.66</v>
      </c>
    </row>
    <row r="9" spans="1:36" ht="12.95" customHeight="1" x14ac:dyDescent="0.15">
      <c r="A9" s="91">
        <v>486</v>
      </c>
      <c r="B9" s="143" t="s">
        <v>51</v>
      </c>
      <c r="C9" s="144"/>
      <c r="D9" s="63">
        <v>14</v>
      </c>
      <c r="E9" s="63">
        <v>17</v>
      </c>
      <c r="F9" s="4">
        <f t="shared" si="0"/>
        <v>0.14000000000000001</v>
      </c>
      <c r="G9" s="5" t="s">
        <v>68</v>
      </c>
      <c r="H9" s="74" t="s">
        <v>62</v>
      </c>
      <c r="I9" s="5" t="s">
        <v>68</v>
      </c>
      <c r="J9" s="1" t="s">
        <v>15</v>
      </c>
      <c r="K9" s="64">
        <f t="shared" si="1"/>
        <v>0.13</v>
      </c>
      <c r="L9" s="48">
        <f t="shared" si="2"/>
        <v>0.14000000000000001</v>
      </c>
      <c r="M9" s="48">
        <f t="shared" si="3"/>
        <v>0.15</v>
      </c>
      <c r="N9" s="48">
        <f t="shared" si="4"/>
        <v>0.14000000000000001</v>
      </c>
      <c r="O9" s="48">
        <f t="shared" si="5"/>
        <v>0.14000000000000001</v>
      </c>
      <c r="P9" s="48">
        <f t="shared" si="26"/>
        <v>0.14000000000000001</v>
      </c>
      <c r="Q9" s="48">
        <f t="shared" si="6"/>
        <v>0.13</v>
      </c>
      <c r="R9" s="48">
        <f t="shared" si="7"/>
        <v>0.14000000000000001</v>
      </c>
      <c r="S9" s="48">
        <f t="shared" si="8"/>
        <v>0.14000000000000001</v>
      </c>
      <c r="T9" s="48">
        <f t="shared" si="9"/>
        <v>0.15</v>
      </c>
      <c r="U9" s="48">
        <f t="shared" si="10"/>
        <v>0.14000000000000001</v>
      </c>
      <c r="V9" s="48">
        <f t="shared" si="11"/>
        <v>0.14000000000000001</v>
      </c>
      <c r="W9" s="48">
        <f t="shared" si="12"/>
        <v>0.14000000000000001</v>
      </c>
      <c r="X9" s="48">
        <f t="shared" si="13"/>
        <v>0.14000000000000001</v>
      </c>
      <c r="Y9" s="48">
        <f t="shared" si="14"/>
        <v>0.12</v>
      </c>
      <c r="Z9" s="48">
        <f t="shared" si="15"/>
        <v>0.14000000000000001</v>
      </c>
      <c r="AA9" s="48">
        <f t="shared" si="16"/>
        <v>0.12</v>
      </c>
      <c r="AB9" s="48">
        <f t="shared" si="17"/>
        <v>0.13</v>
      </c>
      <c r="AC9" s="48">
        <f t="shared" si="18"/>
        <v>0.14000000000000001</v>
      </c>
      <c r="AD9" s="48">
        <f t="shared" si="19"/>
        <v>0.17</v>
      </c>
      <c r="AE9" s="48">
        <f t="shared" si="20"/>
        <v>0.12</v>
      </c>
      <c r="AF9" s="48">
        <f t="shared" si="21"/>
        <v>0.13</v>
      </c>
      <c r="AG9" s="48">
        <f t="shared" si="22"/>
        <v>0.12</v>
      </c>
      <c r="AH9" s="48">
        <f t="shared" si="23"/>
        <v>0.12</v>
      </c>
      <c r="AI9" s="48">
        <f t="shared" si="24"/>
        <v>0.14000000000000001</v>
      </c>
      <c r="AJ9" s="48">
        <f t="shared" si="25"/>
        <v>0.12</v>
      </c>
    </row>
    <row r="10" spans="1:36" ht="12.95" customHeight="1" x14ac:dyDescent="0.15">
      <c r="A10" s="91">
        <v>487</v>
      </c>
      <c r="B10" s="143" t="s">
        <v>51</v>
      </c>
      <c r="C10" s="144"/>
      <c r="D10" s="63">
        <v>38</v>
      </c>
      <c r="E10" s="63">
        <v>20</v>
      </c>
      <c r="F10" s="4">
        <f t="shared" si="0"/>
        <v>1</v>
      </c>
      <c r="G10" s="5" t="s">
        <v>59</v>
      </c>
      <c r="H10" s="106"/>
      <c r="I10" s="5"/>
      <c r="J10" s="1" t="s">
        <v>15</v>
      </c>
      <c r="K10" s="64">
        <f t="shared" si="1"/>
        <v>0.9</v>
      </c>
      <c r="L10" s="48">
        <f t="shared" si="2"/>
        <v>1.04</v>
      </c>
      <c r="M10" s="48">
        <f t="shared" si="3"/>
        <v>1</v>
      </c>
      <c r="N10" s="48">
        <f t="shared" si="4"/>
        <v>1</v>
      </c>
      <c r="O10" s="48">
        <f t="shared" si="5"/>
        <v>1.01</v>
      </c>
      <c r="P10" s="48">
        <f t="shared" si="26"/>
        <v>1</v>
      </c>
      <c r="Q10" s="48">
        <f t="shared" si="6"/>
        <v>0.92</v>
      </c>
      <c r="R10" s="48">
        <f t="shared" si="7"/>
        <v>1.08</v>
      </c>
      <c r="S10" s="48">
        <f t="shared" si="8"/>
        <v>1.02</v>
      </c>
      <c r="T10" s="48">
        <f t="shared" si="9"/>
        <v>1.02</v>
      </c>
      <c r="U10" s="48">
        <f t="shared" si="10"/>
        <v>1.02</v>
      </c>
      <c r="V10" s="48">
        <f t="shared" si="11"/>
        <v>1.1299999999999999</v>
      </c>
      <c r="W10" s="48">
        <f t="shared" si="12"/>
        <v>1</v>
      </c>
      <c r="X10" s="48">
        <f t="shared" si="13"/>
        <v>1</v>
      </c>
      <c r="Y10" s="48">
        <f t="shared" si="14"/>
        <v>1.01</v>
      </c>
      <c r="Z10" s="48">
        <f t="shared" si="15"/>
        <v>1</v>
      </c>
      <c r="AA10" s="48">
        <f t="shared" si="16"/>
        <v>0.89</v>
      </c>
      <c r="AB10" s="48">
        <f t="shared" si="17"/>
        <v>1.1399999999999999</v>
      </c>
      <c r="AC10" s="48">
        <f t="shared" si="18"/>
        <v>1.1000000000000001</v>
      </c>
      <c r="AD10" s="48">
        <f t="shared" si="19"/>
        <v>1.05</v>
      </c>
      <c r="AE10" s="48">
        <f t="shared" si="20"/>
        <v>1</v>
      </c>
      <c r="AF10" s="48">
        <f t="shared" si="21"/>
        <v>1.05</v>
      </c>
      <c r="AG10" s="48">
        <f t="shared" si="22"/>
        <v>0.93</v>
      </c>
      <c r="AH10" s="48">
        <f t="shared" si="23"/>
        <v>0.99</v>
      </c>
      <c r="AI10" s="48">
        <f t="shared" si="24"/>
        <v>1</v>
      </c>
      <c r="AJ10" s="48">
        <f t="shared" si="25"/>
        <v>0.99</v>
      </c>
    </row>
    <row r="11" spans="1:36" ht="12.95" customHeight="1" x14ac:dyDescent="0.15">
      <c r="A11" s="91">
        <v>488</v>
      </c>
      <c r="B11" s="143" t="s">
        <v>51</v>
      </c>
      <c r="C11" s="144"/>
      <c r="D11" s="63">
        <v>26</v>
      </c>
      <c r="E11" s="63">
        <v>21</v>
      </c>
      <c r="F11" s="4">
        <f t="shared" si="0"/>
        <v>0.55000000000000004</v>
      </c>
      <c r="G11" s="5"/>
      <c r="H11" s="69"/>
      <c r="I11" s="5"/>
      <c r="J11" s="1" t="s">
        <v>15</v>
      </c>
      <c r="K11" s="64">
        <f t="shared" si="1"/>
        <v>0.49</v>
      </c>
      <c r="L11" s="48">
        <f t="shared" si="2"/>
        <v>0.55000000000000004</v>
      </c>
      <c r="M11" s="48">
        <f t="shared" si="3"/>
        <v>0.55000000000000004</v>
      </c>
      <c r="N11" s="48">
        <f t="shared" si="4"/>
        <v>0.54</v>
      </c>
      <c r="O11" s="48">
        <f t="shared" si="5"/>
        <v>0.54</v>
      </c>
      <c r="P11" s="48">
        <f t="shared" si="26"/>
        <v>0.55000000000000004</v>
      </c>
      <c r="Q11" s="48">
        <f t="shared" si="6"/>
        <v>0.49</v>
      </c>
      <c r="R11" s="48">
        <f t="shared" si="7"/>
        <v>0.55000000000000004</v>
      </c>
      <c r="S11" s="48">
        <f t="shared" si="8"/>
        <v>0.55000000000000004</v>
      </c>
      <c r="T11" s="48">
        <f t="shared" si="9"/>
        <v>0.57999999999999996</v>
      </c>
      <c r="U11" s="48">
        <f t="shared" si="10"/>
        <v>0.55000000000000004</v>
      </c>
      <c r="V11" s="48">
        <f t="shared" si="11"/>
        <v>0.56000000000000005</v>
      </c>
      <c r="W11" s="48">
        <f t="shared" si="12"/>
        <v>0.52</v>
      </c>
      <c r="X11" s="48">
        <f t="shared" si="13"/>
        <v>0.53</v>
      </c>
      <c r="Y11" s="48">
        <f t="shared" si="14"/>
        <v>0.5</v>
      </c>
      <c r="Z11" s="48">
        <f t="shared" si="15"/>
        <v>0.53</v>
      </c>
      <c r="AA11" s="48">
        <f t="shared" si="16"/>
        <v>0.47</v>
      </c>
      <c r="AB11" s="48">
        <f t="shared" si="17"/>
        <v>0.56000000000000005</v>
      </c>
      <c r="AC11" s="48">
        <f t="shared" si="18"/>
        <v>0.56000000000000005</v>
      </c>
      <c r="AD11" s="48">
        <f t="shared" si="19"/>
        <v>0.59</v>
      </c>
      <c r="AE11" s="48">
        <f t="shared" si="20"/>
        <v>0.51</v>
      </c>
      <c r="AF11" s="48">
        <f t="shared" si="21"/>
        <v>0.56000000000000005</v>
      </c>
      <c r="AG11" s="48">
        <f t="shared" si="22"/>
        <v>0.46</v>
      </c>
      <c r="AH11" s="48">
        <f t="shared" si="23"/>
        <v>0.5</v>
      </c>
      <c r="AI11" s="48">
        <f t="shared" si="24"/>
        <v>0.53</v>
      </c>
      <c r="AJ11" s="48">
        <f t="shared" si="25"/>
        <v>0.5</v>
      </c>
    </row>
    <row r="12" spans="1:36" ht="12.95" customHeight="1" x14ac:dyDescent="0.15">
      <c r="A12" s="91">
        <v>489</v>
      </c>
      <c r="B12" s="143" t="s">
        <v>51</v>
      </c>
      <c r="C12" s="144"/>
      <c r="D12" s="63">
        <v>28</v>
      </c>
      <c r="E12" s="63">
        <v>21</v>
      </c>
      <c r="F12" s="4">
        <f t="shared" si="0"/>
        <v>0.62</v>
      </c>
      <c r="G12" s="5"/>
      <c r="H12" s="69"/>
      <c r="I12" s="63"/>
      <c r="J12" s="1" t="s">
        <v>15</v>
      </c>
      <c r="K12" s="64">
        <f t="shared" si="1"/>
        <v>0.55000000000000004</v>
      </c>
      <c r="L12" s="48">
        <f t="shared" si="2"/>
        <v>0.63</v>
      </c>
      <c r="M12" s="48">
        <f t="shared" si="3"/>
        <v>0.62</v>
      </c>
      <c r="N12" s="48">
        <f t="shared" si="4"/>
        <v>0.62</v>
      </c>
      <c r="O12" s="48">
        <f t="shared" si="5"/>
        <v>0.61</v>
      </c>
      <c r="P12" s="48">
        <f t="shared" si="26"/>
        <v>0.62</v>
      </c>
      <c r="Q12" s="48">
        <f t="shared" si="6"/>
        <v>0.56000000000000005</v>
      </c>
      <c r="R12" s="48">
        <f t="shared" si="7"/>
        <v>0.63</v>
      </c>
      <c r="S12" s="48">
        <f t="shared" si="8"/>
        <v>0.63</v>
      </c>
      <c r="T12" s="48">
        <f t="shared" si="9"/>
        <v>0.66</v>
      </c>
      <c r="U12" s="48">
        <f t="shared" si="10"/>
        <v>0.63</v>
      </c>
      <c r="V12" s="48">
        <f t="shared" si="11"/>
        <v>0.65</v>
      </c>
      <c r="W12" s="48">
        <f t="shared" si="12"/>
        <v>0.6</v>
      </c>
      <c r="X12" s="48">
        <f t="shared" si="13"/>
        <v>0.61</v>
      </c>
      <c r="Y12" s="48">
        <f t="shared" si="14"/>
        <v>0.57999999999999996</v>
      </c>
      <c r="Z12" s="48">
        <f t="shared" si="15"/>
        <v>0.61</v>
      </c>
      <c r="AA12" s="48">
        <f t="shared" si="16"/>
        <v>0.53</v>
      </c>
      <c r="AB12" s="48">
        <f t="shared" si="17"/>
        <v>0.65</v>
      </c>
      <c r="AC12" s="48">
        <f t="shared" si="18"/>
        <v>0.65</v>
      </c>
      <c r="AD12" s="48">
        <f t="shared" si="19"/>
        <v>0.67</v>
      </c>
      <c r="AE12" s="48">
        <f t="shared" si="20"/>
        <v>0.59</v>
      </c>
      <c r="AF12" s="48">
        <f t="shared" si="21"/>
        <v>0.65</v>
      </c>
      <c r="AG12" s="48">
        <f t="shared" si="22"/>
        <v>0.53</v>
      </c>
      <c r="AH12" s="48">
        <f t="shared" si="23"/>
        <v>0.57999999999999996</v>
      </c>
      <c r="AI12" s="48">
        <f t="shared" si="24"/>
        <v>0.6</v>
      </c>
      <c r="AJ12" s="48">
        <f t="shared" si="25"/>
        <v>0.57999999999999996</v>
      </c>
    </row>
    <row r="13" spans="1:36" ht="12.95" customHeight="1" x14ac:dyDescent="0.15">
      <c r="A13" s="91"/>
      <c r="B13" s="143"/>
      <c r="C13" s="144"/>
      <c r="D13" s="63"/>
      <c r="E13" s="63"/>
      <c r="F13" s="4" t="str">
        <f t="shared" si="0"/>
        <v/>
      </c>
      <c r="G13" s="5"/>
      <c r="H13" s="63"/>
      <c r="I13" s="63"/>
      <c r="J13" s="1" t="s">
        <v>15</v>
      </c>
      <c r="K13" s="64" t="e">
        <f t="shared" si="1"/>
        <v>#NUM!</v>
      </c>
      <c r="L13" s="48" t="e">
        <f t="shared" si="2"/>
        <v>#NUM!</v>
      </c>
      <c r="M13" s="48" t="e">
        <f t="shared" si="3"/>
        <v>#NUM!</v>
      </c>
      <c r="N13" s="48" t="e">
        <f t="shared" si="4"/>
        <v>#NUM!</v>
      </c>
      <c r="O13" s="48" t="e">
        <f t="shared" si="5"/>
        <v>#NUM!</v>
      </c>
      <c r="P13" s="48" t="e">
        <f t="shared" si="26"/>
        <v>#N/A</v>
      </c>
      <c r="Q13" s="48" t="e">
        <f t="shared" si="6"/>
        <v>#NUM!</v>
      </c>
      <c r="R13" s="48" t="e">
        <f t="shared" si="7"/>
        <v>#NUM!</v>
      </c>
      <c r="S13" s="48" t="e">
        <f t="shared" si="8"/>
        <v>#NUM!</v>
      </c>
      <c r="T13" s="48" t="e">
        <f t="shared" si="9"/>
        <v>#NUM!</v>
      </c>
      <c r="U13" s="48" t="e">
        <f t="shared" si="10"/>
        <v>#N/A</v>
      </c>
      <c r="V13" s="48" t="e">
        <f t="shared" si="11"/>
        <v>#NUM!</v>
      </c>
      <c r="W13" s="48" t="e">
        <f t="shared" si="12"/>
        <v>#NUM!</v>
      </c>
      <c r="X13" s="48" t="e">
        <f t="shared" si="13"/>
        <v>#NUM!</v>
      </c>
      <c r="Y13" s="48" t="e">
        <f t="shared" si="14"/>
        <v>#NUM!</v>
      </c>
      <c r="Z13" s="48" t="e">
        <f t="shared" si="15"/>
        <v>#N/A</v>
      </c>
      <c r="AA13" s="48" t="e">
        <f t="shared" si="16"/>
        <v>#NUM!</v>
      </c>
      <c r="AB13" s="48" t="e">
        <f t="shared" si="17"/>
        <v>#NUM!</v>
      </c>
      <c r="AC13" s="48" t="e">
        <f t="shared" si="18"/>
        <v>#NUM!</v>
      </c>
      <c r="AD13" s="48" t="e">
        <f t="shared" si="19"/>
        <v>#NUM!</v>
      </c>
      <c r="AE13" s="48" t="e">
        <f t="shared" si="20"/>
        <v>#NUM!</v>
      </c>
      <c r="AF13" s="48" t="e">
        <f t="shared" si="21"/>
        <v>#N/A</v>
      </c>
      <c r="AG13" s="48" t="e">
        <f t="shared" si="22"/>
        <v>#NUM!</v>
      </c>
      <c r="AH13" s="48" t="e">
        <f t="shared" si="23"/>
        <v>#NUM!</v>
      </c>
      <c r="AI13" s="48" t="e">
        <f t="shared" si="24"/>
        <v>#NUM!</v>
      </c>
      <c r="AJ13" s="48" t="e">
        <f t="shared" si="25"/>
        <v>#N/A</v>
      </c>
    </row>
    <row r="14" spans="1:36" ht="12.95" customHeight="1" x14ac:dyDescent="0.15">
      <c r="A14" s="74"/>
      <c r="B14" s="143"/>
      <c r="C14" s="144"/>
      <c r="D14" s="63"/>
      <c r="E14" s="63"/>
      <c r="F14" s="4" t="str">
        <f t="shared" si="0"/>
        <v/>
      </c>
      <c r="G14" s="5"/>
      <c r="H14" s="74"/>
      <c r="I14" s="63"/>
      <c r="J14" s="1" t="s">
        <v>15</v>
      </c>
      <c r="K14" s="64" t="e">
        <f t="shared" si="1"/>
        <v>#NUM!</v>
      </c>
      <c r="L14" s="48" t="e">
        <f t="shared" si="2"/>
        <v>#NUM!</v>
      </c>
      <c r="M14" s="48" t="e">
        <f t="shared" si="3"/>
        <v>#NUM!</v>
      </c>
      <c r="N14" s="48" t="e">
        <f t="shared" si="4"/>
        <v>#NUM!</v>
      </c>
      <c r="O14" s="48" t="e">
        <f t="shared" si="5"/>
        <v>#NUM!</v>
      </c>
      <c r="P14" s="48" t="e">
        <f t="shared" si="26"/>
        <v>#N/A</v>
      </c>
      <c r="Q14" s="48" t="e">
        <f t="shared" si="6"/>
        <v>#NUM!</v>
      </c>
      <c r="R14" s="48" t="e">
        <f t="shared" si="7"/>
        <v>#NUM!</v>
      </c>
      <c r="S14" s="48" t="e">
        <f t="shared" si="8"/>
        <v>#NUM!</v>
      </c>
      <c r="T14" s="48" t="e">
        <f t="shared" si="9"/>
        <v>#NUM!</v>
      </c>
      <c r="U14" s="48" t="e">
        <f t="shared" si="10"/>
        <v>#N/A</v>
      </c>
      <c r="V14" s="48" t="e">
        <f t="shared" si="11"/>
        <v>#NUM!</v>
      </c>
      <c r="W14" s="48" t="e">
        <f t="shared" si="12"/>
        <v>#NUM!</v>
      </c>
      <c r="X14" s="48" t="e">
        <f t="shared" si="13"/>
        <v>#NUM!</v>
      </c>
      <c r="Y14" s="48" t="e">
        <f t="shared" si="14"/>
        <v>#NUM!</v>
      </c>
      <c r="Z14" s="48" t="e">
        <f t="shared" si="15"/>
        <v>#N/A</v>
      </c>
      <c r="AA14" s="48" t="e">
        <f t="shared" si="16"/>
        <v>#NUM!</v>
      </c>
      <c r="AB14" s="48" t="e">
        <f t="shared" si="17"/>
        <v>#NUM!</v>
      </c>
      <c r="AC14" s="48" t="e">
        <f t="shared" si="18"/>
        <v>#NUM!</v>
      </c>
      <c r="AD14" s="48" t="e">
        <f t="shared" si="19"/>
        <v>#NUM!</v>
      </c>
      <c r="AE14" s="48" t="e">
        <f t="shared" si="20"/>
        <v>#NUM!</v>
      </c>
      <c r="AF14" s="48" t="e">
        <f t="shared" si="21"/>
        <v>#N/A</v>
      </c>
      <c r="AG14" s="48" t="e">
        <f t="shared" si="22"/>
        <v>#NUM!</v>
      </c>
      <c r="AH14" s="48" t="e">
        <f t="shared" si="23"/>
        <v>#NUM!</v>
      </c>
      <c r="AI14" s="48" t="e">
        <f t="shared" si="24"/>
        <v>#NUM!</v>
      </c>
      <c r="AJ14" s="48" t="e">
        <f t="shared" si="25"/>
        <v>#N/A</v>
      </c>
    </row>
    <row r="15" spans="1:36" ht="12.95" customHeight="1" x14ac:dyDescent="0.15">
      <c r="A15" s="74"/>
      <c r="B15" s="143"/>
      <c r="C15" s="144"/>
      <c r="D15" s="63"/>
      <c r="E15" s="63"/>
      <c r="F15" s="4" t="str">
        <f t="shared" si="0"/>
        <v/>
      </c>
      <c r="G15" s="69"/>
      <c r="H15" s="69"/>
      <c r="I15" s="63"/>
      <c r="J15" s="1" t="s">
        <v>15</v>
      </c>
      <c r="K15" s="64" t="e">
        <f t="shared" si="1"/>
        <v>#NUM!</v>
      </c>
      <c r="L15" s="48" t="e">
        <f t="shared" si="2"/>
        <v>#NUM!</v>
      </c>
      <c r="M15" s="48" t="e">
        <f t="shared" si="3"/>
        <v>#NUM!</v>
      </c>
      <c r="N15" s="48" t="e">
        <f t="shared" si="4"/>
        <v>#NUM!</v>
      </c>
      <c r="O15" s="48" t="e">
        <f t="shared" si="5"/>
        <v>#NUM!</v>
      </c>
      <c r="P15" s="48" t="e">
        <f t="shared" si="26"/>
        <v>#N/A</v>
      </c>
      <c r="Q15" s="48" t="e">
        <f t="shared" si="6"/>
        <v>#NUM!</v>
      </c>
      <c r="R15" s="48" t="e">
        <f t="shared" si="7"/>
        <v>#NUM!</v>
      </c>
      <c r="S15" s="48" t="e">
        <f t="shared" si="8"/>
        <v>#NUM!</v>
      </c>
      <c r="T15" s="48" t="e">
        <f t="shared" si="9"/>
        <v>#NUM!</v>
      </c>
      <c r="U15" s="48" t="e">
        <f t="shared" si="10"/>
        <v>#N/A</v>
      </c>
      <c r="V15" s="48" t="e">
        <f t="shared" si="11"/>
        <v>#NUM!</v>
      </c>
      <c r="W15" s="48" t="e">
        <f t="shared" si="12"/>
        <v>#NUM!</v>
      </c>
      <c r="X15" s="48" t="e">
        <f t="shared" si="13"/>
        <v>#NUM!</v>
      </c>
      <c r="Y15" s="48" t="e">
        <f t="shared" si="14"/>
        <v>#NUM!</v>
      </c>
      <c r="Z15" s="48" t="e">
        <f t="shared" si="15"/>
        <v>#N/A</v>
      </c>
      <c r="AA15" s="48" t="e">
        <f t="shared" si="16"/>
        <v>#NUM!</v>
      </c>
      <c r="AB15" s="48" t="e">
        <f t="shared" si="17"/>
        <v>#NUM!</v>
      </c>
      <c r="AC15" s="48" t="e">
        <f t="shared" si="18"/>
        <v>#NUM!</v>
      </c>
      <c r="AD15" s="48" t="e">
        <f t="shared" si="19"/>
        <v>#NUM!</v>
      </c>
      <c r="AE15" s="48" t="e">
        <f t="shared" si="20"/>
        <v>#NUM!</v>
      </c>
      <c r="AF15" s="48" t="e">
        <f t="shared" si="21"/>
        <v>#N/A</v>
      </c>
      <c r="AG15" s="48" t="e">
        <f t="shared" si="22"/>
        <v>#NUM!</v>
      </c>
      <c r="AH15" s="48" t="e">
        <f t="shared" si="23"/>
        <v>#NUM!</v>
      </c>
      <c r="AI15" s="48" t="e">
        <f t="shared" si="24"/>
        <v>#NUM!</v>
      </c>
      <c r="AJ15" s="48" t="e">
        <f t="shared" si="25"/>
        <v>#N/A</v>
      </c>
    </row>
    <row r="16" spans="1:36" ht="12.95" customHeight="1" x14ac:dyDescent="0.15">
      <c r="A16" s="74"/>
      <c r="B16" s="143"/>
      <c r="C16" s="144"/>
      <c r="D16" s="47"/>
      <c r="E16" s="47"/>
      <c r="F16" s="4" t="str">
        <f t="shared" si="0"/>
        <v/>
      </c>
      <c r="G16" s="80"/>
      <c r="H16" s="74"/>
      <c r="I16" s="47"/>
      <c r="J16" s="1" t="s">
        <v>15</v>
      </c>
      <c r="K16" s="48" t="e">
        <f t="shared" si="1"/>
        <v>#NUM!</v>
      </c>
      <c r="L16" s="48" t="e">
        <f t="shared" si="2"/>
        <v>#NUM!</v>
      </c>
      <c r="M16" s="48" t="e">
        <f t="shared" si="3"/>
        <v>#NUM!</v>
      </c>
      <c r="N16" s="48" t="e">
        <f t="shared" si="4"/>
        <v>#NUM!</v>
      </c>
      <c r="O16" s="48" t="e">
        <f t="shared" si="5"/>
        <v>#NUM!</v>
      </c>
      <c r="P16" s="48" t="e">
        <f t="shared" si="26"/>
        <v>#N/A</v>
      </c>
      <c r="Q16" s="48" t="e">
        <f t="shared" si="6"/>
        <v>#NUM!</v>
      </c>
      <c r="R16" s="48" t="e">
        <f t="shared" si="7"/>
        <v>#NUM!</v>
      </c>
      <c r="S16" s="48" t="e">
        <f t="shared" si="8"/>
        <v>#NUM!</v>
      </c>
      <c r="T16" s="48" t="e">
        <f t="shared" si="9"/>
        <v>#NUM!</v>
      </c>
      <c r="U16" s="48" t="e">
        <f t="shared" si="10"/>
        <v>#N/A</v>
      </c>
      <c r="V16" s="48" t="e">
        <f t="shared" si="11"/>
        <v>#NUM!</v>
      </c>
      <c r="W16" s="48" t="e">
        <f t="shared" si="12"/>
        <v>#NUM!</v>
      </c>
      <c r="X16" s="48" t="e">
        <f t="shared" si="13"/>
        <v>#NUM!</v>
      </c>
      <c r="Y16" s="48" t="e">
        <f t="shared" si="14"/>
        <v>#NUM!</v>
      </c>
      <c r="Z16" s="48" t="e">
        <f t="shared" si="15"/>
        <v>#N/A</v>
      </c>
      <c r="AA16" s="48" t="e">
        <f t="shared" si="16"/>
        <v>#NUM!</v>
      </c>
      <c r="AB16" s="48" t="e">
        <f t="shared" si="17"/>
        <v>#NUM!</v>
      </c>
      <c r="AC16" s="48" t="e">
        <f t="shared" si="18"/>
        <v>#NUM!</v>
      </c>
      <c r="AD16" s="48" t="e">
        <f t="shared" si="19"/>
        <v>#NUM!</v>
      </c>
      <c r="AE16" s="48" t="e">
        <f t="shared" si="20"/>
        <v>#NUM!</v>
      </c>
      <c r="AF16" s="48" t="e">
        <f t="shared" si="21"/>
        <v>#N/A</v>
      </c>
      <c r="AG16" s="48" t="e">
        <f t="shared" si="22"/>
        <v>#NUM!</v>
      </c>
      <c r="AH16" s="48" t="e">
        <f t="shared" si="23"/>
        <v>#NUM!</v>
      </c>
      <c r="AI16" s="48" t="e">
        <f t="shared" si="24"/>
        <v>#NUM!</v>
      </c>
      <c r="AJ16" s="48" t="e">
        <f t="shared" si="25"/>
        <v>#N/A</v>
      </c>
    </row>
    <row r="17" spans="1:36" ht="12.95" customHeight="1" x14ac:dyDescent="0.15">
      <c r="A17" s="74"/>
      <c r="B17" s="143"/>
      <c r="C17" s="144"/>
      <c r="D17" s="47"/>
      <c r="E17" s="47"/>
      <c r="F17" s="4" t="str">
        <f t="shared" si="0"/>
        <v/>
      </c>
      <c r="G17" s="80"/>
      <c r="H17" s="74"/>
      <c r="I17" s="47"/>
      <c r="J17" s="1" t="s">
        <v>15</v>
      </c>
      <c r="K17" s="48" t="e">
        <f t="shared" si="1"/>
        <v>#NUM!</v>
      </c>
      <c r="L17" s="48" t="e">
        <f t="shared" si="2"/>
        <v>#NUM!</v>
      </c>
      <c r="M17" s="48" t="e">
        <f t="shared" si="3"/>
        <v>#NUM!</v>
      </c>
      <c r="N17" s="48" t="e">
        <f t="shared" si="4"/>
        <v>#NUM!</v>
      </c>
      <c r="O17" s="48" t="e">
        <f t="shared" si="5"/>
        <v>#NUM!</v>
      </c>
      <c r="P17" s="48" t="e">
        <f t="shared" si="26"/>
        <v>#N/A</v>
      </c>
      <c r="Q17" s="48" t="e">
        <f t="shared" si="6"/>
        <v>#NUM!</v>
      </c>
      <c r="R17" s="48" t="e">
        <f t="shared" si="7"/>
        <v>#NUM!</v>
      </c>
      <c r="S17" s="48" t="e">
        <f t="shared" si="8"/>
        <v>#NUM!</v>
      </c>
      <c r="T17" s="48" t="e">
        <f t="shared" si="9"/>
        <v>#NUM!</v>
      </c>
      <c r="U17" s="48" t="e">
        <f t="shared" si="10"/>
        <v>#N/A</v>
      </c>
      <c r="V17" s="48" t="e">
        <f t="shared" si="11"/>
        <v>#NUM!</v>
      </c>
      <c r="W17" s="48" t="e">
        <f t="shared" si="12"/>
        <v>#NUM!</v>
      </c>
      <c r="X17" s="48" t="e">
        <f t="shared" si="13"/>
        <v>#NUM!</v>
      </c>
      <c r="Y17" s="48" t="e">
        <f t="shared" si="14"/>
        <v>#NUM!</v>
      </c>
      <c r="Z17" s="48" t="e">
        <f t="shared" si="15"/>
        <v>#N/A</v>
      </c>
      <c r="AA17" s="48" t="e">
        <f t="shared" si="16"/>
        <v>#NUM!</v>
      </c>
      <c r="AB17" s="48" t="e">
        <f t="shared" si="17"/>
        <v>#NUM!</v>
      </c>
      <c r="AC17" s="48" t="e">
        <f t="shared" si="18"/>
        <v>#NUM!</v>
      </c>
      <c r="AD17" s="48" t="e">
        <f t="shared" si="19"/>
        <v>#NUM!</v>
      </c>
      <c r="AE17" s="48" t="e">
        <f t="shared" si="20"/>
        <v>#NUM!</v>
      </c>
      <c r="AF17" s="48" t="e">
        <f t="shared" si="21"/>
        <v>#N/A</v>
      </c>
      <c r="AG17" s="48" t="e">
        <f t="shared" si="22"/>
        <v>#NUM!</v>
      </c>
      <c r="AH17" s="48" t="e">
        <f t="shared" si="23"/>
        <v>#NUM!</v>
      </c>
      <c r="AI17" s="48" t="e">
        <f t="shared" si="24"/>
        <v>#NUM!</v>
      </c>
      <c r="AJ17" s="48" t="e">
        <f t="shared" si="25"/>
        <v>#N/A</v>
      </c>
    </row>
    <row r="18" spans="1:36" ht="12.95" customHeight="1" x14ac:dyDescent="0.15">
      <c r="A18" s="74"/>
      <c r="B18" s="143"/>
      <c r="C18" s="144"/>
      <c r="D18" s="47"/>
      <c r="E18" s="47"/>
      <c r="F18" s="4" t="str">
        <f t="shared" si="0"/>
        <v/>
      </c>
      <c r="G18" s="80"/>
      <c r="H18" s="74"/>
      <c r="I18" s="47"/>
      <c r="J18" s="1" t="s">
        <v>15</v>
      </c>
      <c r="K18" s="48" t="e">
        <f t="shared" si="1"/>
        <v>#NUM!</v>
      </c>
      <c r="L18" s="48" t="e">
        <f t="shared" si="2"/>
        <v>#NUM!</v>
      </c>
      <c r="M18" s="48" t="e">
        <f t="shared" si="3"/>
        <v>#NUM!</v>
      </c>
      <c r="N18" s="48" t="e">
        <f t="shared" si="4"/>
        <v>#NUM!</v>
      </c>
      <c r="O18" s="48" t="e">
        <f t="shared" si="5"/>
        <v>#NUM!</v>
      </c>
      <c r="P18" s="48" t="e">
        <f t="shared" si="26"/>
        <v>#N/A</v>
      </c>
      <c r="Q18" s="48" t="e">
        <f t="shared" si="6"/>
        <v>#NUM!</v>
      </c>
      <c r="R18" s="48" t="e">
        <f t="shared" si="7"/>
        <v>#NUM!</v>
      </c>
      <c r="S18" s="48" t="e">
        <f t="shared" si="8"/>
        <v>#NUM!</v>
      </c>
      <c r="T18" s="48" t="e">
        <f t="shared" si="9"/>
        <v>#NUM!</v>
      </c>
      <c r="U18" s="48" t="e">
        <f t="shared" si="10"/>
        <v>#N/A</v>
      </c>
      <c r="V18" s="48" t="e">
        <f t="shared" si="11"/>
        <v>#NUM!</v>
      </c>
      <c r="W18" s="48" t="e">
        <f t="shared" si="12"/>
        <v>#NUM!</v>
      </c>
      <c r="X18" s="48" t="e">
        <f t="shared" si="13"/>
        <v>#NUM!</v>
      </c>
      <c r="Y18" s="48" t="e">
        <f t="shared" si="14"/>
        <v>#NUM!</v>
      </c>
      <c r="Z18" s="48" t="e">
        <f t="shared" si="15"/>
        <v>#N/A</v>
      </c>
      <c r="AA18" s="48" t="e">
        <f t="shared" si="16"/>
        <v>#NUM!</v>
      </c>
      <c r="AB18" s="48" t="e">
        <f t="shared" si="17"/>
        <v>#NUM!</v>
      </c>
      <c r="AC18" s="48" t="e">
        <f t="shared" si="18"/>
        <v>#NUM!</v>
      </c>
      <c r="AD18" s="48" t="e">
        <f t="shared" si="19"/>
        <v>#NUM!</v>
      </c>
      <c r="AE18" s="48" t="e">
        <f t="shared" si="20"/>
        <v>#NUM!</v>
      </c>
      <c r="AF18" s="48" t="e">
        <f t="shared" si="21"/>
        <v>#N/A</v>
      </c>
      <c r="AG18" s="48" t="e">
        <f t="shared" si="22"/>
        <v>#NUM!</v>
      </c>
      <c r="AH18" s="48" t="e">
        <f t="shared" si="23"/>
        <v>#NUM!</v>
      </c>
      <c r="AI18" s="48" t="e">
        <f t="shared" si="24"/>
        <v>#NUM!</v>
      </c>
      <c r="AJ18" s="48" t="e">
        <f t="shared" si="25"/>
        <v>#N/A</v>
      </c>
    </row>
    <row r="19" spans="1:36" ht="12.95" customHeight="1" x14ac:dyDescent="0.15">
      <c r="A19" s="74"/>
      <c r="B19" s="143"/>
      <c r="C19" s="144"/>
      <c r="D19" s="47"/>
      <c r="E19" s="47"/>
      <c r="F19" s="4" t="str">
        <f t="shared" si="0"/>
        <v/>
      </c>
      <c r="G19" s="80"/>
      <c r="H19" s="74"/>
      <c r="I19" s="47"/>
      <c r="J19" s="1" t="s">
        <v>15</v>
      </c>
      <c r="K19" s="48" t="e">
        <f t="shared" si="1"/>
        <v>#NUM!</v>
      </c>
      <c r="L19" s="48" t="e">
        <f t="shared" si="2"/>
        <v>#NUM!</v>
      </c>
      <c r="M19" s="48" t="e">
        <f t="shared" si="3"/>
        <v>#NUM!</v>
      </c>
      <c r="N19" s="48" t="e">
        <f t="shared" si="4"/>
        <v>#NUM!</v>
      </c>
      <c r="O19" s="48" t="e">
        <f t="shared" si="5"/>
        <v>#NUM!</v>
      </c>
      <c r="P19" s="48" t="e">
        <f t="shared" si="26"/>
        <v>#N/A</v>
      </c>
      <c r="Q19" s="48" t="e">
        <f t="shared" si="6"/>
        <v>#NUM!</v>
      </c>
      <c r="R19" s="48" t="e">
        <f t="shared" si="7"/>
        <v>#NUM!</v>
      </c>
      <c r="S19" s="48" t="e">
        <f t="shared" si="8"/>
        <v>#NUM!</v>
      </c>
      <c r="T19" s="48" t="e">
        <f t="shared" si="9"/>
        <v>#NUM!</v>
      </c>
      <c r="U19" s="48" t="e">
        <f t="shared" si="10"/>
        <v>#N/A</v>
      </c>
      <c r="V19" s="48" t="e">
        <f t="shared" si="11"/>
        <v>#NUM!</v>
      </c>
      <c r="W19" s="48" t="e">
        <f t="shared" si="12"/>
        <v>#NUM!</v>
      </c>
      <c r="X19" s="48" t="e">
        <f t="shared" si="13"/>
        <v>#NUM!</v>
      </c>
      <c r="Y19" s="48" t="e">
        <f t="shared" si="14"/>
        <v>#NUM!</v>
      </c>
      <c r="Z19" s="48" t="e">
        <f t="shared" si="15"/>
        <v>#N/A</v>
      </c>
      <c r="AA19" s="48" t="e">
        <f t="shared" si="16"/>
        <v>#NUM!</v>
      </c>
      <c r="AB19" s="48" t="e">
        <f t="shared" si="17"/>
        <v>#NUM!</v>
      </c>
      <c r="AC19" s="48" t="e">
        <f t="shared" si="18"/>
        <v>#NUM!</v>
      </c>
      <c r="AD19" s="48" t="e">
        <f t="shared" si="19"/>
        <v>#NUM!</v>
      </c>
      <c r="AE19" s="48" t="e">
        <f t="shared" si="20"/>
        <v>#NUM!</v>
      </c>
      <c r="AF19" s="48" t="e">
        <f t="shared" si="21"/>
        <v>#N/A</v>
      </c>
      <c r="AG19" s="48" t="e">
        <f t="shared" si="22"/>
        <v>#NUM!</v>
      </c>
      <c r="AH19" s="48" t="e">
        <f t="shared" si="23"/>
        <v>#NUM!</v>
      </c>
      <c r="AI19" s="48" t="e">
        <f t="shared" si="24"/>
        <v>#NUM!</v>
      </c>
      <c r="AJ19" s="48" t="e">
        <f t="shared" si="25"/>
        <v>#N/A</v>
      </c>
    </row>
    <row r="20" spans="1:36" ht="12.95" customHeight="1" x14ac:dyDescent="0.15">
      <c r="A20" s="74"/>
      <c r="B20" s="143"/>
      <c r="C20" s="144"/>
      <c r="D20" s="47"/>
      <c r="E20" s="47"/>
      <c r="F20" s="4" t="str">
        <f t="shared" si="0"/>
        <v/>
      </c>
      <c r="G20" s="80"/>
      <c r="H20" s="74"/>
      <c r="I20" s="47"/>
      <c r="J20" s="1" t="s">
        <v>15</v>
      </c>
      <c r="K20" s="48" t="e">
        <f t="shared" si="1"/>
        <v>#NUM!</v>
      </c>
      <c r="L20" s="48" t="e">
        <f t="shared" si="2"/>
        <v>#NUM!</v>
      </c>
      <c r="M20" s="48" t="e">
        <f t="shared" si="3"/>
        <v>#NUM!</v>
      </c>
      <c r="N20" s="48" t="e">
        <f t="shared" si="4"/>
        <v>#NUM!</v>
      </c>
      <c r="O20" s="48" t="e">
        <f t="shared" si="5"/>
        <v>#NUM!</v>
      </c>
      <c r="P20" s="48" t="e">
        <f t="shared" si="26"/>
        <v>#N/A</v>
      </c>
      <c r="Q20" s="48" t="e">
        <f t="shared" si="6"/>
        <v>#NUM!</v>
      </c>
      <c r="R20" s="48" t="e">
        <f t="shared" si="7"/>
        <v>#NUM!</v>
      </c>
      <c r="S20" s="48" t="e">
        <f t="shared" si="8"/>
        <v>#NUM!</v>
      </c>
      <c r="T20" s="48" t="e">
        <f t="shared" si="9"/>
        <v>#NUM!</v>
      </c>
      <c r="U20" s="48" t="e">
        <f t="shared" si="10"/>
        <v>#N/A</v>
      </c>
      <c r="V20" s="48" t="e">
        <f t="shared" si="11"/>
        <v>#NUM!</v>
      </c>
      <c r="W20" s="48" t="e">
        <f t="shared" si="12"/>
        <v>#NUM!</v>
      </c>
      <c r="X20" s="48" t="e">
        <f t="shared" si="13"/>
        <v>#NUM!</v>
      </c>
      <c r="Y20" s="48" t="e">
        <f t="shared" si="14"/>
        <v>#NUM!</v>
      </c>
      <c r="Z20" s="48" t="e">
        <f t="shared" si="15"/>
        <v>#N/A</v>
      </c>
      <c r="AA20" s="48" t="e">
        <f t="shared" si="16"/>
        <v>#NUM!</v>
      </c>
      <c r="AB20" s="48" t="e">
        <f t="shared" si="17"/>
        <v>#NUM!</v>
      </c>
      <c r="AC20" s="48" t="e">
        <f t="shared" si="18"/>
        <v>#NUM!</v>
      </c>
      <c r="AD20" s="48" t="e">
        <f t="shared" si="19"/>
        <v>#NUM!</v>
      </c>
      <c r="AE20" s="48" t="e">
        <f t="shared" si="20"/>
        <v>#NUM!</v>
      </c>
      <c r="AF20" s="48" t="e">
        <f t="shared" si="21"/>
        <v>#N/A</v>
      </c>
      <c r="AG20" s="48" t="e">
        <f t="shared" si="22"/>
        <v>#NUM!</v>
      </c>
      <c r="AH20" s="48" t="e">
        <f t="shared" si="23"/>
        <v>#NUM!</v>
      </c>
      <c r="AI20" s="48" t="e">
        <f t="shared" si="24"/>
        <v>#NUM!</v>
      </c>
      <c r="AJ20" s="48" t="e">
        <f t="shared" si="25"/>
        <v>#N/A</v>
      </c>
    </row>
    <row r="21" spans="1:36" ht="12.95" customHeight="1" x14ac:dyDescent="0.15">
      <c r="A21" s="74"/>
      <c r="B21" s="143"/>
      <c r="C21" s="144"/>
      <c r="D21" s="47"/>
      <c r="E21" s="47"/>
      <c r="F21" s="4" t="str">
        <f t="shared" si="0"/>
        <v/>
      </c>
      <c r="G21" s="80"/>
      <c r="H21" s="74"/>
      <c r="I21" s="47"/>
      <c r="J21" s="1" t="s">
        <v>15</v>
      </c>
      <c r="K21" s="48" t="e">
        <f t="shared" si="1"/>
        <v>#NUM!</v>
      </c>
      <c r="L21" s="48" t="e">
        <f t="shared" si="2"/>
        <v>#NUM!</v>
      </c>
      <c r="M21" s="48" t="e">
        <f t="shared" si="3"/>
        <v>#NUM!</v>
      </c>
      <c r="N21" s="48" t="e">
        <f t="shared" si="4"/>
        <v>#NUM!</v>
      </c>
      <c r="O21" s="48" t="e">
        <f t="shared" si="5"/>
        <v>#NUM!</v>
      </c>
      <c r="P21" s="48" t="e">
        <f t="shared" si="26"/>
        <v>#N/A</v>
      </c>
      <c r="Q21" s="48" t="e">
        <f t="shared" si="6"/>
        <v>#NUM!</v>
      </c>
      <c r="R21" s="48" t="e">
        <f t="shared" si="7"/>
        <v>#NUM!</v>
      </c>
      <c r="S21" s="48" t="e">
        <f t="shared" si="8"/>
        <v>#NUM!</v>
      </c>
      <c r="T21" s="48" t="e">
        <f t="shared" si="9"/>
        <v>#NUM!</v>
      </c>
      <c r="U21" s="48" t="e">
        <f t="shared" si="10"/>
        <v>#N/A</v>
      </c>
      <c r="V21" s="48" t="e">
        <f t="shared" si="11"/>
        <v>#NUM!</v>
      </c>
      <c r="W21" s="48" t="e">
        <f t="shared" si="12"/>
        <v>#NUM!</v>
      </c>
      <c r="X21" s="48" t="e">
        <f t="shared" si="13"/>
        <v>#NUM!</v>
      </c>
      <c r="Y21" s="48" t="e">
        <f t="shared" si="14"/>
        <v>#NUM!</v>
      </c>
      <c r="Z21" s="48" t="e">
        <f t="shared" si="15"/>
        <v>#N/A</v>
      </c>
      <c r="AA21" s="48" t="e">
        <f t="shared" si="16"/>
        <v>#NUM!</v>
      </c>
      <c r="AB21" s="48" t="e">
        <f t="shared" si="17"/>
        <v>#NUM!</v>
      </c>
      <c r="AC21" s="48" t="e">
        <f t="shared" si="18"/>
        <v>#NUM!</v>
      </c>
      <c r="AD21" s="48" t="e">
        <f t="shared" si="19"/>
        <v>#NUM!</v>
      </c>
      <c r="AE21" s="48" t="e">
        <f t="shared" si="20"/>
        <v>#NUM!</v>
      </c>
      <c r="AF21" s="48" t="e">
        <f t="shared" si="21"/>
        <v>#N/A</v>
      </c>
      <c r="AG21" s="48" t="e">
        <f t="shared" si="22"/>
        <v>#NUM!</v>
      </c>
      <c r="AH21" s="48" t="e">
        <f t="shared" si="23"/>
        <v>#NUM!</v>
      </c>
      <c r="AI21" s="48" t="e">
        <f t="shared" si="24"/>
        <v>#NUM!</v>
      </c>
      <c r="AJ21" s="48" t="e">
        <f t="shared" si="25"/>
        <v>#N/A</v>
      </c>
    </row>
    <row r="22" spans="1:36" ht="12.95" customHeight="1" x14ac:dyDescent="0.15">
      <c r="A22" s="74"/>
      <c r="B22" s="143"/>
      <c r="C22" s="144"/>
      <c r="D22" s="47"/>
      <c r="E22" s="47"/>
      <c r="F22" s="4" t="str">
        <f t="shared" si="0"/>
        <v/>
      </c>
      <c r="G22" s="80"/>
      <c r="H22" s="74"/>
      <c r="I22" s="47"/>
      <c r="J22" s="1" t="s">
        <v>15</v>
      </c>
      <c r="K22" s="48" t="e">
        <f t="shared" si="1"/>
        <v>#NUM!</v>
      </c>
      <c r="L22" s="48" t="e">
        <f t="shared" si="2"/>
        <v>#NUM!</v>
      </c>
      <c r="M22" s="48" t="e">
        <f t="shared" si="3"/>
        <v>#NUM!</v>
      </c>
      <c r="N22" s="48" t="e">
        <f t="shared" si="4"/>
        <v>#NUM!</v>
      </c>
      <c r="O22" s="48" t="e">
        <f t="shared" si="5"/>
        <v>#NUM!</v>
      </c>
      <c r="P22" s="48" t="e">
        <f t="shared" si="26"/>
        <v>#N/A</v>
      </c>
      <c r="Q22" s="48" t="e">
        <f t="shared" si="6"/>
        <v>#NUM!</v>
      </c>
      <c r="R22" s="48" t="e">
        <f t="shared" si="7"/>
        <v>#NUM!</v>
      </c>
      <c r="S22" s="48" t="e">
        <f t="shared" si="8"/>
        <v>#NUM!</v>
      </c>
      <c r="T22" s="48" t="e">
        <f t="shared" si="9"/>
        <v>#NUM!</v>
      </c>
      <c r="U22" s="48" t="e">
        <f t="shared" si="10"/>
        <v>#N/A</v>
      </c>
      <c r="V22" s="48" t="e">
        <f t="shared" si="11"/>
        <v>#NUM!</v>
      </c>
      <c r="W22" s="48" t="e">
        <f t="shared" si="12"/>
        <v>#NUM!</v>
      </c>
      <c r="X22" s="48" t="e">
        <f t="shared" si="13"/>
        <v>#NUM!</v>
      </c>
      <c r="Y22" s="48" t="e">
        <f t="shared" si="14"/>
        <v>#NUM!</v>
      </c>
      <c r="Z22" s="48" t="e">
        <f t="shared" si="15"/>
        <v>#N/A</v>
      </c>
      <c r="AA22" s="48" t="e">
        <f t="shared" si="16"/>
        <v>#NUM!</v>
      </c>
      <c r="AB22" s="48" t="e">
        <f t="shared" si="17"/>
        <v>#NUM!</v>
      </c>
      <c r="AC22" s="48" t="e">
        <f t="shared" si="18"/>
        <v>#NUM!</v>
      </c>
      <c r="AD22" s="48" t="e">
        <f t="shared" si="19"/>
        <v>#NUM!</v>
      </c>
      <c r="AE22" s="48" t="e">
        <f t="shared" si="20"/>
        <v>#NUM!</v>
      </c>
      <c r="AF22" s="48" t="e">
        <f t="shared" si="21"/>
        <v>#N/A</v>
      </c>
      <c r="AG22" s="48" t="e">
        <f t="shared" si="22"/>
        <v>#NUM!</v>
      </c>
      <c r="AH22" s="48" t="e">
        <f t="shared" si="23"/>
        <v>#NUM!</v>
      </c>
      <c r="AI22" s="48" t="e">
        <f t="shared" si="24"/>
        <v>#NUM!</v>
      </c>
      <c r="AJ22" s="48" t="e">
        <f t="shared" si="25"/>
        <v>#N/A</v>
      </c>
    </row>
    <row r="23" spans="1:36" ht="12.95" customHeight="1" x14ac:dyDescent="0.15">
      <c r="A23" s="74"/>
      <c r="B23" s="143"/>
      <c r="C23" s="144"/>
      <c r="D23" s="47"/>
      <c r="E23" s="47"/>
      <c r="F23" s="4" t="str">
        <f t="shared" si="0"/>
        <v/>
      </c>
      <c r="G23" s="80"/>
      <c r="H23" s="74"/>
      <c r="I23" s="47"/>
      <c r="J23" s="1" t="s">
        <v>15</v>
      </c>
      <c r="K23" s="48" t="e">
        <f t="shared" si="1"/>
        <v>#NUM!</v>
      </c>
      <c r="L23" s="48" t="e">
        <f t="shared" si="2"/>
        <v>#NUM!</v>
      </c>
      <c r="M23" s="48" t="e">
        <f t="shared" si="3"/>
        <v>#NUM!</v>
      </c>
      <c r="N23" s="48" t="e">
        <f t="shared" si="4"/>
        <v>#NUM!</v>
      </c>
      <c r="O23" s="48" t="e">
        <f t="shared" si="5"/>
        <v>#NUM!</v>
      </c>
      <c r="P23" s="48" t="e">
        <f t="shared" si="26"/>
        <v>#N/A</v>
      </c>
      <c r="Q23" s="48" t="e">
        <f t="shared" si="6"/>
        <v>#NUM!</v>
      </c>
      <c r="R23" s="48" t="e">
        <f t="shared" si="7"/>
        <v>#NUM!</v>
      </c>
      <c r="S23" s="48" t="e">
        <f t="shared" si="8"/>
        <v>#NUM!</v>
      </c>
      <c r="T23" s="48" t="e">
        <f t="shared" si="9"/>
        <v>#NUM!</v>
      </c>
      <c r="U23" s="48" t="e">
        <f t="shared" si="10"/>
        <v>#N/A</v>
      </c>
      <c r="V23" s="48" t="e">
        <f t="shared" si="11"/>
        <v>#NUM!</v>
      </c>
      <c r="W23" s="48" t="e">
        <f t="shared" si="12"/>
        <v>#NUM!</v>
      </c>
      <c r="X23" s="48" t="e">
        <f t="shared" si="13"/>
        <v>#NUM!</v>
      </c>
      <c r="Y23" s="48" t="e">
        <f t="shared" si="14"/>
        <v>#NUM!</v>
      </c>
      <c r="Z23" s="48" t="e">
        <f t="shared" si="15"/>
        <v>#N/A</v>
      </c>
      <c r="AA23" s="48" t="e">
        <f t="shared" si="16"/>
        <v>#NUM!</v>
      </c>
      <c r="AB23" s="48" t="e">
        <f t="shared" si="17"/>
        <v>#NUM!</v>
      </c>
      <c r="AC23" s="48" t="e">
        <f t="shared" si="18"/>
        <v>#NUM!</v>
      </c>
      <c r="AD23" s="48" t="e">
        <f t="shared" si="19"/>
        <v>#NUM!</v>
      </c>
      <c r="AE23" s="48" t="e">
        <f t="shared" si="20"/>
        <v>#NUM!</v>
      </c>
      <c r="AF23" s="48" t="e">
        <f t="shared" si="21"/>
        <v>#N/A</v>
      </c>
      <c r="AG23" s="48" t="e">
        <f t="shared" si="22"/>
        <v>#NUM!</v>
      </c>
      <c r="AH23" s="48" t="e">
        <f t="shared" si="23"/>
        <v>#NUM!</v>
      </c>
      <c r="AI23" s="48" t="e">
        <f t="shared" si="24"/>
        <v>#NUM!</v>
      </c>
      <c r="AJ23" s="48" t="e">
        <f t="shared" si="25"/>
        <v>#N/A</v>
      </c>
    </row>
    <row r="24" spans="1:36" ht="12.95" customHeight="1" x14ac:dyDescent="0.15">
      <c r="A24" s="74"/>
      <c r="B24" s="143"/>
      <c r="C24" s="144"/>
      <c r="D24" s="47"/>
      <c r="E24" s="47"/>
      <c r="F24" s="4" t="str">
        <f t="shared" si="0"/>
        <v/>
      </c>
      <c r="G24" s="80"/>
      <c r="H24" s="74"/>
      <c r="I24" s="47"/>
      <c r="J24" s="1" t="s">
        <v>15</v>
      </c>
      <c r="K24" s="48" t="e">
        <f t="shared" si="1"/>
        <v>#NUM!</v>
      </c>
      <c r="L24" s="48" t="e">
        <f t="shared" si="2"/>
        <v>#NUM!</v>
      </c>
      <c r="M24" s="48" t="e">
        <f t="shared" si="3"/>
        <v>#NUM!</v>
      </c>
      <c r="N24" s="48" t="e">
        <f t="shared" si="4"/>
        <v>#NUM!</v>
      </c>
      <c r="O24" s="48" t="e">
        <f t="shared" si="5"/>
        <v>#NUM!</v>
      </c>
      <c r="P24" s="48" t="e">
        <f t="shared" si="26"/>
        <v>#N/A</v>
      </c>
      <c r="Q24" s="48" t="e">
        <f t="shared" si="6"/>
        <v>#NUM!</v>
      </c>
      <c r="R24" s="48" t="e">
        <f t="shared" si="7"/>
        <v>#NUM!</v>
      </c>
      <c r="S24" s="48" t="e">
        <f t="shared" si="8"/>
        <v>#NUM!</v>
      </c>
      <c r="T24" s="48" t="e">
        <f t="shared" si="9"/>
        <v>#NUM!</v>
      </c>
      <c r="U24" s="48" t="e">
        <f t="shared" si="10"/>
        <v>#N/A</v>
      </c>
      <c r="V24" s="48" t="e">
        <f t="shared" si="11"/>
        <v>#NUM!</v>
      </c>
      <c r="W24" s="48" t="e">
        <f t="shared" si="12"/>
        <v>#NUM!</v>
      </c>
      <c r="X24" s="48" t="e">
        <f t="shared" si="13"/>
        <v>#NUM!</v>
      </c>
      <c r="Y24" s="48" t="e">
        <f t="shared" si="14"/>
        <v>#NUM!</v>
      </c>
      <c r="Z24" s="48" t="e">
        <f t="shared" si="15"/>
        <v>#N/A</v>
      </c>
      <c r="AA24" s="48" t="e">
        <f t="shared" si="16"/>
        <v>#NUM!</v>
      </c>
      <c r="AB24" s="48" t="e">
        <f t="shared" si="17"/>
        <v>#NUM!</v>
      </c>
      <c r="AC24" s="48" t="e">
        <f t="shared" si="18"/>
        <v>#NUM!</v>
      </c>
      <c r="AD24" s="48" t="e">
        <f t="shared" si="19"/>
        <v>#NUM!</v>
      </c>
      <c r="AE24" s="48" t="e">
        <f t="shared" si="20"/>
        <v>#NUM!</v>
      </c>
      <c r="AF24" s="48" t="e">
        <f t="shared" si="21"/>
        <v>#N/A</v>
      </c>
      <c r="AG24" s="48" t="e">
        <f t="shared" si="22"/>
        <v>#NUM!</v>
      </c>
      <c r="AH24" s="48" t="e">
        <f t="shared" si="23"/>
        <v>#NUM!</v>
      </c>
      <c r="AI24" s="48" t="e">
        <f t="shared" si="24"/>
        <v>#NUM!</v>
      </c>
      <c r="AJ24" s="48" t="e">
        <f t="shared" si="25"/>
        <v>#N/A</v>
      </c>
    </row>
    <row r="25" spans="1:36" ht="12.95" customHeight="1" x14ac:dyDescent="0.15">
      <c r="A25" s="47"/>
      <c r="B25" s="115"/>
      <c r="C25" s="115"/>
      <c r="D25" s="47"/>
      <c r="E25" s="47"/>
      <c r="F25" s="4" t="str">
        <f t="shared" si="0"/>
        <v/>
      </c>
      <c r="G25" s="47"/>
      <c r="H25" s="47"/>
      <c r="I25" s="47"/>
      <c r="J25" s="1" t="s">
        <v>15</v>
      </c>
      <c r="K25" s="48" t="e">
        <f t="shared" si="1"/>
        <v>#NUM!</v>
      </c>
      <c r="L25" s="48" t="e">
        <f t="shared" si="2"/>
        <v>#NUM!</v>
      </c>
      <c r="M25" s="48" t="e">
        <f t="shared" si="3"/>
        <v>#NUM!</v>
      </c>
      <c r="N25" s="48" t="e">
        <f t="shared" si="4"/>
        <v>#NUM!</v>
      </c>
      <c r="O25" s="48" t="e">
        <f t="shared" si="5"/>
        <v>#NUM!</v>
      </c>
      <c r="P25" s="48" t="e">
        <f t="shared" si="26"/>
        <v>#N/A</v>
      </c>
      <c r="Q25" s="48" t="e">
        <f t="shared" si="6"/>
        <v>#NUM!</v>
      </c>
      <c r="R25" s="48" t="e">
        <f t="shared" si="7"/>
        <v>#NUM!</v>
      </c>
      <c r="S25" s="48" t="e">
        <f t="shared" si="8"/>
        <v>#NUM!</v>
      </c>
      <c r="T25" s="48" t="e">
        <f t="shared" si="9"/>
        <v>#NUM!</v>
      </c>
      <c r="U25" s="48" t="e">
        <f t="shared" si="10"/>
        <v>#N/A</v>
      </c>
      <c r="V25" s="48" t="e">
        <f t="shared" si="11"/>
        <v>#NUM!</v>
      </c>
      <c r="W25" s="48" t="e">
        <f t="shared" si="12"/>
        <v>#NUM!</v>
      </c>
      <c r="X25" s="48" t="e">
        <f t="shared" si="13"/>
        <v>#NUM!</v>
      </c>
      <c r="Y25" s="48" t="e">
        <f t="shared" si="14"/>
        <v>#NUM!</v>
      </c>
      <c r="Z25" s="48" t="e">
        <f t="shared" si="15"/>
        <v>#N/A</v>
      </c>
      <c r="AA25" s="48" t="e">
        <f t="shared" si="16"/>
        <v>#NUM!</v>
      </c>
      <c r="AB25" s="48" t="e">
        <f t="shared" si="17"/>
        <v>#NUM!</v>
      </c>
      <c r="AC25" s="48" t="e">
        <f t="shared" si="18"/>
        <v>#NUM!</v>
      </c>
      <c r="AD25" s="48" t="e">
        <f t="shared" si="19"/>
        <v>#NUM!</v>
      </c>
      <c r="AE25" s="48" t="e">
        <f t="shared" si="20"/>
        <v>#NUM!</v>
      </c>
      <c r="AF25" s="48" t="e">
        <f t="shared" si="21"/>
        <v>#N/A</v>
      </c>
      <c r="AG25" s="48" t="e">
        <f t="shared" si="22"/>
        <v>#NUM!</v>
      </c>
      <c r="AH25" s="48" t="e">
        <f t="shared" si="23"/>
        <v>#NUM!</v>
      </c>
      <c r="AI25" s="48" t="e">
        <f t="shared" si="24"/>
        <v>#NUM!</v>
      </c>
      <c r="AJ25" s="48" t="e">
        <f t="shared" si="25"/>
        <v>#N/A</v>
      </c>
    </row>
    <row r="26" spans="1:36" ht="12.95" customHeight="1" x14ac:dyDescent="0.15">
      <c r="A26" s="47"/>
      <c r="B26" s="115"/>
      <c r="C26" s="115"/>
      <c r="D26" s="47"/>
      <c r="E26" s="47"/>
      <c r="F26" s="4" t="str">
        <f t="shared" si="0"/>
        <v/>
      </c>
      <c r="G26" s="47"/>
      <c r="H26" s="47"/>
      <c r="I26" s="47"/>
      <c r="J26" s="1" t="s">
        <v>15</v>
      </c>
      <c r="K26" s="48" t="e">
        <f t="shared" si="1"/>
        <v>#NUM!</v>
      </c>
      <c r="L26" s="48" t="e">
        <f t="shared" si="2"/>
        <v>#NUM!</v>
      </c>
      <c r="M26" s="48" t="e">
        <f t="shared" si="3"/>
        <v>#NUM!</v>
      </c>
      <c r="N26" s="48" t="e">
        <f t="shared" si="4"/>
        <v>#NUM!</v>
      </c>
      <c r="O26" s="48" t="e">
        <f t="shared" si="5"/>
        <v>#NUM!</v>
      </c>
      <c r="P26" s="48" t="e">
        <f t="shared" si="26"/>
        <v>#N/A</v>
      </c>
      <c r="Q26" s="48" t="e">
        <f t="shared" si="6"/>
        <v>#NUM!</v>
      </c>
      <c r="R26" s="48" t="e">
        <f t="shared" si="7"/>
        <v>#NUM!</v>
      </c>
      <c r="S26" s="48" t="e">
        <f t="shared" si="8"/>
        <v>#NUM!</v>
      </c>
      <c r="T26" s="48" t="e">
        <f t="shared" si="9"/>
        <v>#NUM!</v>
      </c>
      <c r="U26" s="48" t="e">
        <f t="shared" si="10"/>
        <v>#N/A</v>
      </c>
      <c r="V26" s="48" t="e">
        <f t="shared" si="11"/>
        <v>#NUM!</v>
      </c>
      <c r="W26" s="48" t="e">
        <f t="shared" si="12"/>
        <v>#NUM!</v>
      </c>
      <c r="X26" s="48" t="e">
        <f t="shared" si="13"/>
        <v>#NUM!</v>
      </c>
      <c r="Y26" s="48" t="e">
        <f t="shared" si="14"/>
        <v>#NUM!</v>
      </c>
      <c r="Z26" s="48" t="e">
        <f t="shared" si="15"/>
        <v>#N/A</v>
      </c>
      <c r="AA26" s="48" t="e">
        <f t="shared" si="16"/>
        <v>#NUM!</v>
      </c>
      <c r="AB26" s="48" t="e">
        <f t="shared" si="17"/>
        <v>#NUM!</v>
      </c>
      <c r="AC26" s="48" t="e">
        <f t="shared" si="18"/>
        <v>#NUM!</v>
      </c>
      <c r="AD26" s="48" t="e">
        <f t="shared" si="19"/>
        <v>#NUM!</v>
      </c>
      <c r="AE26" s="48" t="e">
        <f t="shared" si="20"/>
        <v>#NUM!</v>
      </c>
      <c r="AF26" s="48" t="e">
        <f t="shared" si="21"/>
        <v>#N/A</v>
      </c>
      <c r="AG26" s="48" t="e">
        <f t="shared" si="22"/>
        <v>#NUM!</v>
      </c>
      <c r="AH26" s="48" t="e">
        <f t="shared" si="23"/>
        <v>#NUM!</v>
      </c>
      <c r="AI26" s="48" t="e">
        <f t="shared" si="24"/>
        <v>#NUM!</v>
      </c>
      <c r="AJ26" s="48" t="e">
        <f t="shared" si="25"/>
        <v>#N/A</v>
      </c>
    </row>
    <row r="27" spans="1:36" ht="12.95" customHeight="1" x14ac:dyDescent="0.15">
      <c r="A27" s="47"/>
      <c r="B27" s="115"/>
      <c r="C27" s="115"/>
      <c r="D27" s="47"/>
      <c r="E27" s="47"/>
      <c r="F27" s="4" t="str">
        <f t="shared" si="0"/>
        <v/>
      </c>
      <c r="G27" s="47"/>
      <c r="H27" s="47"/>
      <c r="I27" s="47"/>
      <c r="J27" s="1" t="s">
        <v>15</v>
      </c>
      <c r="K27" s="48" t="e">
        <f t="shared" si="1"/>
        <v>#NUM!</v>
      </c>
      <c r="L27" s="48" t="e">
        <f t="shared" si="2"/>
        <v>#NUM!</v>
      </c>
      <c r="M27" s="48" t="e">
        <f t="shared" si="3"/>
        <v>#NUM!</v>
      </c>
      <c r="N27" s="48" t="e">
        <f t="shared" si="4"/>
        <v>#NUM!</v>
      </c>
      <c r="O27" s="48" t="e">
        <f t="shared" si="5"/>
        <v>#NUM!</v>
      </c>
      <c r="P27" s="48" t="e">
        <f t="shared" si="26"/>
        <v>#N/A</v>
      </c>
      <c r="Q27" s="48" t="e">
        <f t="shared" si="6"/>
        <v>#NUM!</v>
      </c>
      <c r="R27" s="48" t="e">
        <f t="shared" si="7"/>
        <v>#NUM!</v>
      </c>
      <c r="S27" s="48" t="e">
        <f t="shared" si="8"/>
        <v>#NUM!</v>
      </c>
      <c r="T27" s="48" t="e">
        <f t="shared" si="9"/>
        <v>#NUM!</v>
      </c>
      <c r="U27" s="48" t="e">
        <f t="shared" si="10"/>
        <v>#N/A</v>
      </c>
      <c r="V27" s="48" t="e">
        <f t="shared" si="11"/>
        <v>#NUM!</v>
      </c>
      <c r="W27" s="48" t="e">
        <f t="shared" si="12"/>
        <v>#NUM!</v>
      </c>
      <c r="X27" s="48" t="e">
        <f t="shared" si="13"/>
        <v>#NUM!</v>
      </c>
      <c r="Y27" s="48" t="e">
        <f t="shared" si="14"/>
        <v>#NUM!</v>
      </c>
      <c r="Z27" s="48" t="e">
        <f t="shared" si="15"/>
        <v>#N/A</v>
      </c>
      <c r="AA27" s="48" t="e">
        <f t="shared" si="16"/>
        <v>#NUM!</v>
      </c>
      <c r="AB27" s="48" t="e">
        <f t="shared" si="17"/>
        <v>#NUM!</v>
      </c>
      <c r="AC27" s="48" t="e">
        <f t="shared" si="18"/>
        <v>#NUM!</v>
      </c>
      <c r="AD27" s="48" t="e">
        <f t="shared" si="19"/>
        <v>#NUM!</v>
      </c>
      <c r="AE27" s="48" t="e">
        <f t="shared" si="20"/>
        <v>#NUM!</v>
      </c>
      <c r="AF27" s="48" t="e">
        <f t="shared" si="21"/>
        <v>#N/A</v>
      </c>
      <c r="AG27" s="48" t="e">
        <f t="shared" si="22"/>
        <v>#NUM!</v>
      </c>
      <c r="AH27" s="48" t="e">
        <f t="shared" si="23"/>
        <v>#NUM!</v>
      </c>
      <c r="AI27" s="48" t="e">
        <f t="shared" si="24"/>
        <v>#NUM!</v>
      </c>
      <c r="AJ27" s="48" t="e">
        <f t="shared" si="25"/>
        <v>#N/A</v>
      </c>
    </row>
    <row r="28" spans="1:36" ht="12.95" customHeight="1" x14ac:dyDescent="0.15">
      <c r="A28" s="47"/>
      <c r="B28" s="115"/>
      <c r="C28" s="115"/>
      <c r="D28" s="47"/>
      <c r="E28" s="47"/>
      <c r="F28" s="4" t="str">
        <f t="shared" si="0"/>
        <v/>
      </c>
      <c r="G28" s="47"/>
      <c r="H28" s="47"/>
      <c r="I28" s="47"/>
      <c r="J28" s="1" t="s">
        <v>15</v>
      </c>
      <c r="K28" s="48" t="e">
        <f t="shared" si="1"/>
        <v>#NUM!</v>
      </c>
      <c r="L28" s="48" t="e">
        <f t="shared" si="2"/>
        <v>#NUM!</v>
      </c>
      <c r="M28" s="48" t="e">
        <f t="shared" si="3"/>
        <v>#NUM!</v>
      </c>
      <c r="N28" s="67" t="e">
        <f t="shared" si="4"/>
        <v>#NUM!</v>
      </c>
      <c r="O28" s="48" t="e">
        <f t="shared" si="5"/>
        <v>#NUM!</v>
      </c>
      <c r="P28" s="48" t="e">
        <f t="shared" si="26"/>
        <v>#N/A</v>
      </c>
      <c r="Q28" s="48" t="e">
        <f t="shared" si="6"/>
        <v>#NUM!</v>
      </c>
      <c r="R28" s="48" t="e">
        <f t="shared" si="7"/>
        <v>#NUM!</v>
      </c>
      <c r="S28" s="48" t="e">
        <f t="shared" si="8"/>
        <v>#NUM!</v>
      </c>
      <c r="T28" s="48" t="e">
        <f t="shared" si="9"/>
        <v>#NUM!</v>
      </c>
      <c r="U28" s="48" t="e">
        <f t="shared" si="10"/>
        <v>#N/A</v>
      </c>
      <c r="V28" s="48" t="e">
        <f t="shared" si="11"/>
        <v>#NUM!</v>
      </c>
      <c r="W28" s="48" t="e">
        <f t="shared" si="12"/>
        <v>#NUM!</v>
      </c>
      <c r="X28" s="48" t="e">
        <f t="shared" si="13"/>
        <v>#NUM!</v>
      </c>
      <c r="Y28" s="48" t="e">
        <f t="shared" si="14"/>
        <v>#NUM!</v>
      </c>
      <c r="Z28" s="48" t="e">
        <f t="shared" si="15"/>
        <v>#N/A</v>
      </c>
      <c r="AA28" s="48" t="e">
        <f t="shared" si="16"/>
        <v>#NUM!</v>
      </c>
      <c r="AB28" s="48" t="e">
        <f t="shared" si="17"/>
        <v>#NUM!</v>
      </c>
      <c r="AC28" s="48" t="e">
        <f t="shared" si="18"/>
        <v>#NUM!</v>
      </c>
      <c r="AD28" s="48" t="e">
        <f t="shared" si="19"/>
        <v>#NUM!</v>
      </c>
      <c r="AE28" s="48" t="e">
        <f t="shared" si="20"/>
        <v>#NUM!</v>
      </c>
      <c r="AF28" s="48" t="e">
        <f t="shared" si="21"/>
        <v>#N/A</v>
      </c>
      <c r="AG28" s="48" t="e">
        <f t="shared" si="22"/>
        <v>#NUM!</v>
      </c>
      <c r="AH28" s="48" t="e">
        <f t="shared" si="23"/>
        <v>#NUM!</v>
      </c>
      <c r="AI28" s="48" t="e">
        <f t="shared" si="24"/>
        <v>#NUM!</v>
      </c>
      <c r="AJ28" s="48" t="e">
        <f t="shared" si="25"/>
        <v>#N/A</v>
      </c>
    </row>
    <row r="29" spans="1:36" ht="12.95" customHeight="1" x14ac:dyDescent="0.15">
      <c r="A29" s="47"/>
      <c r="B29" s="115"/>
      <c r="C29" s="115"/>
      <c r="D29" s="47"/>
      <c r="E29" s="47"/>
      <c r="F29" s="4" t="str">
        <f t="shared" si="0"/>
        <v/>
      </c>
      <c r="G29" s="47"/>
      <c r="H29" s="47"/>
      <c r="I29" s="47"/>
      <c r="J29" s="1" t="s">
        <v>15</v>
      </c>
      <c r="K29" s="48" t="e">
        <f t="shared" si="1"/>
        <v>#NUM!</v>
      </c>
      <c r="L29" s="48" t="e">
        <f t="shared" si="2"/>
        <v>#NUM!</v>
      </c>
      <c r="M29" s="48" t="e">
        <f t="shared" si="3"/>
        <v>#NUM!</v>
      </c>
      <c r="N29" s="48" t="e">
        <f t="shared" si="4"/>
        <v>#NUM!</v>
      </c>
      <c r="O29" s="48" t="e">
        <f t="shared" si="5"/>
        <v>#NUM!</v>
      </c>
      <c r="P29" s="48" t="e">
        <f t="shared" si="26"/>
        <v>#N/A</v>
      </c>
      <c r="Q29" s="48" t="e">
        <f t="shared" si="6"/>
        <v>#NUM!</v>
      </c>
      <c r="R29" s="48" t="e">
        <f t="shared" si="7"/>
        <v>#NUM!</v>
      </c>
      <c r="S29" s="48" t="e">
        <f t="shared" si="8"/>
        <v>#NUM!</v>
      </c>
      <c r="T29" s="48" t="e">
        <f t="shared" si="9"/>
        <v>#NUM!</v>
      </c>
      <c r="U29" s="48" t="e">
        <f t="shared" si="10"/>
        <v>#N/A</v>
      </c>
      <c r="V29" s="48" t="e">
        <f t="shared" si="11"/>
        <v>#NUM!</v>
      </c>
      <c r="W29" s="48" t="e">
        <f t="shared" si="12"/>
        <v>#NUM!</v>
      </c>
      <c r="X29" s="48" t="e">
        <f t="shared" si="13"/>
        <v>#NUM!</v>
      </c>
      <c r="Y29" s="48" t="e">
        <f t="shared" si="14"/>
        <v>#NUM!</v>
      </c>
      <c r="Z29" s="48" t="e">
        <f t="shared" si="15"/>
        <v>#N/A</v>
      </c>
      <c r="AA29" s="48" t="e">
        <f t="shared" si="16"/>
        <v>#NUM!</v>
      </c>
      <c r="AB29" s="48" t="e">
        <f t="shared" si="17"/>
        <v>#NUM!</v>
      </c>
      <c r="AC29" s="48" t="e">
        <f t="shared" si="18"/>
        <v>#NUM!</v>
      </c>
      <c r="AD29" s="48" t="e">
        <f t="shared" si="19"/>
        <v>#NUM!</v>
      </c>
      <c r="AE29" s="48" t="e">
        <f t="shared" si="20"/>
        <v>#NUM!</v>
      </c>
      <c r="AF29" s="48" t="e">
        <f t="shared" si="21"/>
        <v>#N/A</v>
      </c>
      <c r="AG29" s="48" t="e">
        <f t="shared" si="22"/>
        <v>#NUM!</v>
      </c>
      <c r="AH29" s="48" t="e">
        <f t="shared" si="23"/>
        <v>#NUM!</v>
      </c>
      <c r="AI29" s="48" t="e">
        <f t="shared" si="24"/>
        <v>#NUM!</v>
      </c>
      <c r="AJ29" s="48" t="e">
        <f t="shared" si="25"/>
        <v>#N/A</v>
      </c>
    </row>
    <row r="30" spans="1:36" ht="12.95" customHeight="1" x14ac:dyDescent="0.15">
      <c r="A30" s="47"/>
      <c r="B30" s="115"/>
      <c r="C30" s="115"/>
      <c r="D30" s="47"/>
      <c r="E30" s="47"/>
      <c r="F30" s="4" t="str">
        <f t="shared" si="0"/>
        <v/>
      </c>
      <c r="G30" s="47"/>
      <c r="H30" s="47"/>
      <c r="I30" s="47"/>
      <c r="J30" s="1" t="s">
        <v>15</v>
      </c>
      <c r="K30" s="48" t="e">
        <f t="shared" si="1"/>
        <v>#NUM!</v>
      </c>
      <c r="L30" s="48" t="e">
        <f t="shared" si="2"/>
        <v>#NUM!</v>
      </c>
      <c r="M30" s="48" t="e">
        <f t="shared" si="3"/>
        <v>#NUM!</v>
      </c>
      <c r="N30" s="48" t="e">
        <f t="shared" si="4"/>
        <v>#NUM!</v>
      </c>
      <c r="O30" s="48" t="e">
        <f t="shared" si="5"/>
        <v>#NUM!</v>
      </c>
      <c r="P30" s="48" t="e">
        <f t="shared" si="26"/>
        <v>#N/A</v>
      </c>
      <c r="Q30" s="48" t="e">
        <f t="shared" si="6"/>
        <v>#NUM!</v>
      </c>
      <c r="R30" s="48" t="e">
        <f t="shared" si="7"/>
        <v>#NUM!</v>
      </c>
      <c r="S30" s="48" t="e">
        <f t="shared" si="8"/>
        <v>#NUM!</v>
      </c>
      <c r="T30" s="48" t="e">
        <f t="shared" si="9"/>
        <v>#NUM!</v>
      </c>
      <c r="U30" s="48" t="e">
        <f t="shared" si="10"/>
        <v>#N/A</v>
      </c>
      <c r="V30" s="48" t="e">
        <f t="shared" si="11"/>
        <v>#NUM!</v>
      </c>
      <c r="W30" s="48" t="e">
        <f t="shared" si="12"/>
        <v>#NUM!</v>
      </c>
      <c r="X30" s="48" t="e">
        <f t="shared" si="13"/>
        <v>#NUM!</v>
      </c>
      <c r="Y30" s="48" t="e">
        <f t="shared" si="14"/>
        <v>#NUM!</v>
      </c>
      <c r="Z30" s="48" t="e">
        <f t="shared" si="15"/>
        <v>#N/A</v>
      </c>
      <c r="AA30" s="48" t="e">
        <f t="shared" si="16"/>
        <v>#NUM!</v>
      </c>
      <c r="AB30" s="48" t="e">
        <f t="shared" si="17"/>
        <v>#NUM!</v>
      </c>
      <c r="AC30" s="48" t="e">
        <f t="shared" si="18"/>
        <v>#NUM!</v>
      </c>
      <c r="AD30" s="48" t="e">
        <f t="shared" si="19"/>
        <v>#NUM!</v>
      </c>
      <c r="AE30" s="48" t="e">
        <f t="shared" si="20"/>
        <v>#NUM!</v>
      </c>
      <c r="AF30" s="48" t="e">
        <f t="shared" si="21"/>
        <v>#N/A</v>
      </c>
      <c r="AG30" s="48" t="e">
        <f t="shared" si="22"/>
        <v>#NUM!</v>
      </c>
      <c r="AH30" s="48" t="e">
        <f t="shared" si="23"/>
        <v>#NUM!</v>
      </c>
      <c r="AI30" s="48" t="e">
        <f t="shared" si="24"/>
        <v>#NUM!</v>
      </c>
      <c r="AJ30" s="48" t="e">
        <f t="shared" si="25"/>
        <v>#N/A</v>
      </c>
    </row>
    <row r="31" spans="1:36" ht="12.95" customHeight="1" x14ac:dyDescent="0.15">
      <c r="A31" s="47"/>
      <c r="B31" s="115"/>
      <c r="C31" s="115"/>
      <c r="D31" s="47"/>
      <c r="E31" s="47"/>
      <c r="F31" s="4" t="str">
        <f t="shared" si="0"/>
        <v/>
      </c>
      <c r="G31" s="47"/>
      <c r="H31" s="47"/>
      <c r="I31" s="47"/>
      <c r="J31" s="1" t="s">
        <v>15</v>
      </c>
      <c r="K31" s="48" t="e">
        <f t="shared" si="1"/>
        <v>#NUM!</v>
      </c>
      <c r="L31" s="48" t="e">
        <f t="shared" si="2"/>
        <v>#NUM!</v>
      </c>
      <c r="M31" s="48" t="e">
        <f t="shared" si="3"/>
        <v>#NUM!</v>
      </c>
      <c r="N31" s="48" t="e">
        <f t="shared" si="4"/>
        <v>#NUM!</v>
      </c>
      <c r="O31" s="48" t="e">
        <f t="shared" si="5"/>
        <v>#NUM!</v>
      </c>
      <c r="P31" s="48" t="e">
        <f t="shared" si="26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115"/>
      <c r="C32" s="115"/>
      <c r="D32" s="47"/>
      <c r="E32" s="47"/>
      <c r="F32" s="4" t="str">
        <f t="shared" si="0"/>
        <v/>
      </c>
      <c r="G32" s="47"/>
      <c r="H32" s="47"/>
      <c r="I32" s="47"/>
      <c r="J32" s="1" t="s">
        <v>15</v>
      </c>
      <c r="K32" s="48" t="e">
        <f t="shared" si="1"/>
        <v>#NUM!</v>
      </c>
      <c r="L32" s="48" t="e">
        <f t="shared" si="2"/>
        <v>#NUM!</v>
      </c>
      <c r="M32" s="48" t="e">
        <f t="shared" si="3"/>
        <v>#NUM!</v>
      </c>
      <c r="N32" s="48" t="e">
        <f t="shared" si="4"/>
        <v>#NUM!</v>
      </c>
      <c r="O32" s="48" t="e">
        <f t="shared" si="5"/>
        <v>#NUM!</v>
      </c>
      <c r="P32" s="48" t="e">
        <f t="shared" si="26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115"/>
      <c r="C33" s="115"/>
      <c r="D33" s="47"/>
      <c r="E33" s="47"/>
      <c r="F33" s="4" t="str">
        <f t="shared" si="0"/>
        <v/>
      </c>
      <c r="G33" s="47"/>
      <c r="H33" s="47"/>
      <c r="I33" s="47"/>
      <c r="J33" s="1" t="s">
        <v>15</v>
      </c>
      <c r="K33" s="48" t="e">
        <f t="shared" si="1"/>
        <v>#NUM!</v>
      </c>
      <c r="L33" s="48" t="e">
        <f t="shared" si="2"/>
        <v>#NUM!</v>
      </c>
      <c r="M33" s="48" t="e">
        <f t="shared" si="3"/>
        <v>#NUM!</v>
      </c>
      <c r="N33" s="48" t="e">
        <f t="shared" si="4"/>
        <v>#NUM!</v>
      </c>
      <c r="O33" s="48" t="e">
        <f t="shared" si="5"/>
        <v>#NUM!</v>
      </c>
      <c r="P33" s="48" t="e">
        <f t="shared" si="26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115"/>
      <c r="C34" s="115"/>
      <c r="D34" s="47"/>
      <c r="E34" s="47"/>
      <c r="F34" s="4" t="str">
        <f t="shared" si="0"/>
        <v/>
      </c>
      <c r="G34" s="47"/>
      <c r="H34" s="47"/>
      <c r="I34" s="47"/>
      <c r="K34" s="48" t="e">
        <f t="shared" si="1"/>
        <v>#NUM!</v>
      </c>
      <c r="L34" s="48" t="e">
        <f t="shared" si="2"/>
        <v>#NUM!</v>
      </c>
      <c r="M34" s="48" t="e">
        <f t="shared" si="3"/>
        <v>#NUM!</v>
      </c>
      <c r="N34" s="48" t="e">
        <f t="shared" si="4"/>
        <v>#NUM!</v>
      </c>
      <c r="O34" s="48" t="e">
        <f t="shared" si="5"/>
        <v>#NUM!</v>
      </c>
      <c r="P34" s="48" t="e">
        <f t="shared" si="26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115"/>
      <c r="C35" s="115"/>
      <c r="D35" s="47"/>
      <c r="E35" s="47"/>
      <c r="F35" s="4" t="str">
        <f t="shared" si="0"/>
        <v/>
      </c>
      <c r="G35" s="47"/>
      <c r="H35" s="47"/>
      <c r="I35" s="47"/>
      <c r="K35" s="48" t="e">
        <f t="shared" si="1"/>
        <v>#NUM!</v>
      </c>
      <c r="L35" s="48" t="e">
        <f t="shared" si="2"/>
        <v>#NUM!</v>
      </c>
      <c r="M35" s="48" t="e">
        <f t="shared" si="3"/>
        <v>#NUM!</v>
      </c>
      <c r="N35" s="48" t="e">
        <f t="shared" si="4"/>
        <v>#NUM!</v>
      </c>
      <c r="O35" s="48" t="e">
        <f t="shared" si="5"/>
        <v>#NUM!</v>
      </c>
      <c r="P35" s="48" t="e">
        <f t="shared" si="26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115"/>
      <c r="C36" s="115"/>
      <c r="D36" s="47"/>
      <c r="E36" s="47"/>
      <c r="F36" s="4" t="str">
        <f t="shared" si="0"/>
        <v/>
      </c>
      <c r="G36" s="47"/>
      <c r="H36" s="47"/>
      <c r="I36" s="47"/>
      <c r="K36" s="48" t="e">
        <f t="shared" si="1"/>
        <v>#NUM!</v>
      </c>
      <c r="L36" s="48" t="e">
        <f t="shared" si="2"/>
        <v>#NUM!</v>
      </c>
      <c r="M36" s="48" t="e">
        <f t="shared" si="3"/>
        <v>#NUM!</v>
      </c>
      <c r="N36" s="48" t="e">
        <f t="shared" si="4"/>
        <v>#NUM!</v>
      </c>
      <c r="O36" s="48" t="e">
        <f t="shared" si="5"/>
        <v>#NUM!</v>
      </c>
      <c r="P36" s="48" t="e">
        <f t="shared" si="26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115"/>
      <c r="C37" s="115"/>
      <c r="D37" s="47"/>
      <c r="E37" s="47"/>
      <c r="F37" s="4" t="str">
        <f t="shared" si="0"/>
        <v/>
      </c>
      <c r="G37" s="47"/>
      <c r="H37" s="47"/>
      <c r="I37" s="47"/>
      <c r="K37" s="48" t="e">
        <f t="shared" si="1"/>
        <v>#NUM!</v>
      </c>
      <c r="L37" s="48" t="e">
        <f t="shared" si="2"/>
        <v>#NUM!</v>
      </c>
      <c r="M37" s="48" t="e">
        <f t="shared" si="3"/>
        <v>#NUM!</v>
      </c>
      <c r="N37" s="48" t="e">
        <f t="shared" si="4"/>
        <v>#NUM!</v>
      </c>
      <c r="O37" s="48" t="e">
        <f t="shared" si="5"/>
        <v>#NUM!</v>
      </c>
      <c r="P37" s="48" t="e">
        <f t="shared" si="26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115"/>
      <c r="C38" s="115"/>
      <c r="D38" s="47"/>
      <c r="E38" s="47"/>
      <c r="F38" s="4" t="str">
        <f t="shared" si="0"/>
        <v/>
      </c>
      <c r="G38" s="47"/>
      <c r="H38" s="47"/>
      <c r="I38" s="47"/>
      <c r="K38" s="48" t="e">
        <f t="shared" si="1"/>
        <v>#NUM!</v>
      </c>
      <c r="L38" s="48" t="e">
        <f t="shared" si="2"/>
        <v>#NUM!</v>
      </c>
      <c r="M38" s="48" t="e">
        <f t="shared" si="3"/>
        <v>#NUM!</v>
      </c>
      <c r="N38" s="48" t="e">
        <f t="shared" si="4"/>
        <v>#NUM!</v>
      </c>
      <c r="O38" s="48" t="e">
        <f t="shared" si="5"/>
        <v>#NUM!</v>
      </c>
      <c r="P38" s="48" t="e">
        <f t="shared" si="26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115"/>
      <c r="C39" s="115"/>
      <c r="D39" s="47"/>
      <c r="E39" s="47"/>
      <c r="F39" s="4" t="str">
        <f t="shared" si="0"/>
        <v/>
      </c>
      <c r="G39" s="47"/>
      <c r="H39" s="47"/>
      <c r="I39" s="47"/>
      <c r="K39" s="48" t="e">
        <f t="shared" si="1"/>
        <v>#NUM!</v>
      </c>
      <c r="L39" s="48" t="e">
        <f t="shared" si="2"/>
        <v>#NUM!</v>
      </c>
      <c r="M39" s="48" t="e">
        <f t="shared" si="3"/>
        <v>#NUM!</v>
      </c>
      <c r="N39" s="48" t="e">
        <f t="shared" si="4"/>
        <v>#NUM!</v>
      </c>
      <c r="O39" s="48" t="e">
        <f t="shared" si="5"/>
        <v>#NUM!</v>
      </c>
      <c r="P39" s="48" t="e">
        <f t="shared" si="26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115"/>
      <c r="C40" s="115"/>
      <c r="D40" s="47"/>
      <c r="E40" s="47"/>
      <c r="F40" s="4" t="str">
        <f t="shared" si="0"/>
        <v/>
      </c>
      <c r="G40" s="47"/>
      <c r="H40" s="47"/>
      <c r="I40" s="47"/>
      <c r="K40" s="48" t="e">
        <f t="shared" si="1"/>
        <v>#NUM!</v>
      </c>
      <c r="L40" s="48" t="e">
        <f t="shared" si="2"/>
        <v>#NUM!</v>
      </c>
      <c r="M40" s="48" t="e">
        <f t="shared" si="3"/>
        <v>#NUM!</v>
      </c>
      <c r="N40" s="48" t="e">
        <f t="shared" si="4"/>
        <v>#NUM!</v>
      </c>
      <c r="O40" s="48" t="e">
        <f t="shared" si="5"/>
        <v>#NUM!</v>
      </c>
      <c r="P40" s="48" t="e">
        <f t="shared" si="26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115"/>
      <c r="C41" s="115"/>
      <c r="D41" s="47"/>
      <c r="E41" s="47"/>
      <c r="F41" s="4" t="str">
        <f t="shared" si="0"/>
        <v/>
      </c>
      <c r="G41" s="47"/>
      <c r="H41" s="47"/>
      <c r="I41" s="47"/>
      <c r="K41" s="48" t="e">
        <f t="shared" si="1"/>
        <v>#NUM!</v>
      </c>
      <c r="L41" s="48" t="e">
        <f t="shared" si="2"/>
        <v>#NUM!</v>
      </c>
      <c r="M41" s="48" t="e">
        <f t="shared" si="3"/>
        <v>#NUM!</v>
      </c>
      <c r="N41" s="48" t="e">
        <f t="shared" si="4"/>
        <v>#NUM!</v>
      </c>
      <c r="O41" s="48" t="e">
        <f t="shared" si="5"/>
        <v>#NUM!</v>
      </c>
      <c r="P41" s="48" t="e">
        <f t="shared" si="26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115"/>
      <c r="C42" s="115"/>
      <c r="D42" s="47"/>
      <c r="E42" s="47"/>
      <c r="F42" s="4" t="str">
        <f t="shared" si="0"/>
        <v/>
      </c>
      <c r="G42" s="47"/>
      <c r="H42" s="47"/>
      <c r="I42" s="47"/>
      <c r="K42" s="48" t="e">
        <f t="shared" si="1"/>
        <v>#NUM!</v>
      </c>
      <c r="L42" s="48" t="e">
        <f t="shared" si="2"/>
        <v>#NUM!</v>
      </c>
      <c r="M42" s="48" t="e">
        <f t="shared" si="3"/>
        <v>#NUM!</v>
      </c>
      <c r="N42" s="48" t="e">
        <f t="shared" si="4"/>
        <v>#NUM!</v>
      </c>
      <c r="O42" s="48" t="e">
        <f t="shared" si="5"/>
        <v>#NUM!</v>
      </c>
      <c r="P42" s="48" t="e">
        <f t="shared" si="26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115"/>
      <c r="C43" s="115"/>
      <c r="D43" s="47"/>
      <c r="E43" s="47"/>
      <c r="F43" s="4" t="str">
        <f t="shared" si="0"/>
        <v/>
      </c>
      <c r="G43" s="47"/>
      <c r="H43" s="47"/>
      <c r="I43" s="47"/>
      <c r="K43" s="48" t="e">
        <f t="shared" si="1"/>
        <v>#NUM!</v>
      </c>
      <c r="L43" s="48" t="e">
        <f t="shared" si="2"/>
        <v>#NUM!</v>
      </c>
      <c r="M43" s="48" t="e">
        <f t="shared" si="3"/>
        <v>#NUM!</v>
      </c>
      <c r="N43" s="48" t="e">
        <f t="shared" si="4"/>
        <v>#NUM!</v>
      </c>
      <c r="O43" s="48" t="e">
        <f t="shared" si="5"/>
        <v>#NUM!</v>
      </c>
      <c r="P43" s="48" t="e">
        <f t="shared" si="26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47" t="s">
        <v>18</v>
      </c>
      <c r="D46" s="47" t="s">
        <v>19</v>
      </c>
      <c r="E46" s="47" t="s">
        <v>20</v>
      </c>
      <c r="F46" s="10"/>
      <c r="G46" s="5" t="s">
        <v>21</v>
      </c>
      <c r="H46" s="12"/>
      <c r="I46" s="112" t="s">
        <v>116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9</v>
      </c>
      <c r="D47" s="14">
        <f>COUNTIF(G4:G43,"*下層*")</f>
        <v>0</v>
      </c>
      <c r="E47" s="14">
        <f>COUNTA(A4:A43)</f>
        <v>9</v>
      </c>
      <c r="F47" s="10"/>
      <c r="G47" s="15">
        <f>C47*100</f>
        <v>900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29</v>
      </c>
      <c r="D49" s="14" t="str">
        <f>IF(D47&gt;0,ROUND(SUMIF(G4:G43,"*下層*",D4:D43)/D47,0),"")</f>
        <v/>
      </c>
      <c r="E49" s="14">
        <f>ROUND(SUM(D4:D43)/E47,0)</f>
        <v>29</v>
      </c>
      <c r="F49" s="13"/>
      <c r="G49" s="15">
        <f>C49</f>
        <v>29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6.7799999999999994</v>
      </c>
      <c r="D50" s="16">
        <f>SUMIF(G4:G43,"*下層*",F4:F43)</f>
        <v>0</v>
      </c>
      <c r="E50" s="4">
        <f>SUM(F4:F43)</f>
        <v>6.7799999999999994</v>
      </c>
      <c r="F50" s="13"/>
      <c r="G50" s="17">
        <f>C50*100</f>
        <v>677.99999999999989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47" t="s">
        <v>18</v>
      </c>
      <c r="D53" s="47" t="s">
        <v>19</v>
      </c>
      <c r="E53" s="4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2</v>
      </c>
      <c r="D54" s="14">
        <f>COUNTIF(H4:H43,"▲")</f>
        <v>0</v>
      </c>
      <c r="E54" s="14">
        <f>COUNTA(H4:H43)</f>
        <v>2</v>
      </c>
      <c r="F54" s="10"/>
      <c r="G54" s="15">
        <f>C54*100</f>
        <v>200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21</v>
      </c>
      <c r="D55" s="14" t="str">
        <f>IF(D54&gt;0,ROUND(SUMIF(H4:H43,"▲",E4:E43)/D54,0),"")</f>
        <v/>
      </c>
      <c r="E55" s="14">
        <f>ROUND(SUMIF(H4:H43,"*",E4:E43)/E54,0)</f>
        <v>21</v>
      </c>
      <c r="F55" s="13"/>
      <c r="G55" s="15">
        <f>C55</f>
        <v>21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22</v>
      </c>
      <c r="D56" s="14" t="str">
        <f>IF(D54&gt;0,ROUND(SUMIF(H4:H43,"▲",D4:D43)/D54,0),"")</f>
        <v/>
      </c>
      <c r="E56" s="14">
        <f>ROUND(SUMIF(H4:H43,"*",D4:D43)/E54,0)</f>
        <v>22</v>
      </c>
      <c r="F56" s="13"/>
      <c r="G56" s="15">
        <f>C56</f>
        <v>22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</v>
      </c>
      <c r="D57" s="16">
        <f>SUMIF(H4:H43,"▲",F4:F43)</f>
        <v>0</v>
      </c>
      <c r="E57" s="16">
        <f>SUM(C57:D57)</f>
        <v>1</v>
      </c>
      <c r="F57" s="13"/>
      <c r="G57" s="19">
        <f>C57*100</f>
        <v>100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47" t="s">
        <v>18</v>
      </c>
      <c r="D60" s="47" t="s">
        <v>19</v>
      </c>
      <c r="E60" s="47" t="s">
        <v>20</v>
      </c>
      <c r="F60" s="10"/>
      <c r="G60" s="13"/>
      <c r="H60" s="10"/>
      <c r="I60" s="114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22.2</v>
      </c>
      <c r="D61" s="20" t="str">
        <f>IF(D47&gt;0,ROUND(D54/D47*100,1),"")</f>
        <v/>
      </c>
      <c r="E61" s="20">
        <f>ROUND(E54/E47*100,1)</f>
        <v>22.2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14.7</v>
      </c>
      <c r="D62" s="20" t="str">
        <f>IF(D47&gt;0,ROUND(D57/D50*100,1),"")</f>
        <v/>
      </c>
      <c r="E62" s="20">
        <f>ROUND(E57/E50*100,1)</f>
        <v>14.7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47" t="s">
        <v>18</v>
      </c>
      <c r="D65" s="47" t="s">
        <v>19</v>
      </c>
      <c r="E65" s="4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5.7799999999999994</v>
      </c>
      <c r="D69" s="16" t="str">
        <f>IF(D66&gt;0,D50-D57,"")</f>
        <v/>
      </c>
      <c r="E69" s="4">
        <f>SUM(C69:D69)</f>
        <v>5.7799999999999994</v>
      </c>
      <c r="F69" s="13"/>
      <c r="G69" s="17">
        <f>C69*100</f>
        <v>577.99999999999989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F000000}">
    <filterColumn colId="1" showButton="0"/>
  </autoFilter>
  <mergeCells count="67">
    <mergeCell ref="B13:C13"/>
    <mergeCell ref="B14:C14"/>
    <mergeCell ref="B15:C15"/>
    <mergeCell ref="B16:C16"/>
    <mergeCell ref="B8:C8"/>
    <mergeCell ref="B9:C9"/>
    <mergeCell ref="B10:C10"/>
    <mergeCell ref="B11:C11"/>
    <mergeCell ref="B12:C12"/>
    <mergeCell ref="B7:C7"/>
    <mergeCell ref="A2:G2"/>
    <mergeCell ref="H2:I2"/>
    <mergeCell ref="K2:P2"/>
    <mergeCell ref="B6:C6"/>
    <mergeCell ref="Q2:U2"/>
    <mergeCell ref="AG2:AJ2"/>
    <mergeCell ref="B3:C3"/>
    <mergeCell ref="B4:C4"/>
    <mergeCell ref="B5:C5"/>
    <mergeCell ref="V2:Z2"/>
    <mergeCell ref="AA2:AF2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I46:I60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A67:B67"/>
    <mergeCell ref="A46:B46"/>
    <mergeCell ref="A47:B47"/>
  </mergeCells>
  <phoneticPr fontId="3"/>
  <conditionalFormatting sqref="K4:K43">
    <cfRule type="expression" dxfId="783" priority="16" stopIfTrue="1">
      <formula>AND(($H4="スギ"),(#REF!&lt;12))</formula>
    </cfRule>
  </conditionalFormatting>
  <conditionalFormatting sqref="L4:L43">
    <cfRule type="expression" dxfId="782" priority="15" stopIfTrue="1">
      <formula>AND(($H4="スギ"),(#REF!&lt;22),(#REF!&gt;=12))</formula>
    </cfRule>
  </conditionalFormatting>
  <conditionalFormatting sqref="M4:M43">
    <cfRule type="expression" dxfId="781" priority="14" stopIfTrue="1">
      <formula>AND(($H4="スギ"),(#REF!&lt;32),(#REF!&gt;=22))</formula>
    </cfRule>
  </conditionalFormatting>
  <conditionalFormatting sqref="N4:N43">
    <cfRule type="expression" dxfId="780" priority="13" stopIfTrue="1">
      <formula>AND(($H4="スギ"),(#REF!&lt;42),(#REF!&gt;=32))</formula>
    </cfRule>
  </conditionalFormatting>
  <conditionalFormatting sqref="U4:U43 Z4:AF43 AJ4:AJ43 O4:P43">
    <cfRule type="expression" dxfId="779" priority="12" stopIfTrue="1">
      <formula>AND(($H4="スギ"),(#REF!&gt;=42))</formula>
    </cfRule>
  </conditionalFormatting>
  <conditionalFormatting sqref="Q4:Q43 AA4:AA43">
    <cfRule type="expression" dxfId="778" priority="11" stopIfTrue="1">
      <formula>AND(($H4="ヒノキ"),(#REF!&lt;12))</formula>
    </cfRule>
  </conditionalFormatting>
  <conditionalFormatting sqref="R4:R43 AB4:AE43">
    <cfRule type="expression" dxfId="777" priority="10" stopIfTrue="1">
      <formula>AND(($H4="ヒノキ"),(#REF!&lt;22),(#REF!&gt;=12))</formula>
    </cfRule>
  </conditionalFormatting>
  <conditionalFormatting sqref="S4:S43">
    <cfRule type="expression" dxfId="776" priority="9" stopIfTrue="1">
      <formula>AND(($H4="ヒノキ"),(#REF!&lt;32),(#REF!&gt;=22))</formula>
    </cfRule>
  </conditionalFormatting>
  <conditionalFormatting sqref="T4:U43 Z4:AF43 AJ4:AJ43">
    <cfRule type="expression" dxfId="775" priority="8" stopIfTrue="1">
      <formula>AND(($H4="ヒノキ"),(#REF!&gt;=32))</formula>
    </cfRule>
  </conditionalFormatting>
  <conditionalFormatting sqref="V4:V43 AA4:AA43">
    <cfRule type="expression" dxfId="774" priority="7" stopIfTrue="1">
      <formula>AND(($H4="アカマツ"),(#REF!&lt;12))</formula>
    </cfRule>
  </conditionalFormatting>
  <conditionalFormatting sqref="W4:W43 AB4:AB43">
    <cfRule type="expression" dxfId="773" priority="6" stopIfTrue="1">
      <formula>AND(($H4="アカマツ"),(#REF!&lt;22),(#REF!&gt;=12))</formula>
    </cfRule>
  </conditionalFormatting>
  <conditionalFormatting sqref="X4:X43 AC4:AC43">
    <cfRule type="expression" dxfId="772" priority="5" stopIfTrue="1">
      <formula>AND(($H4="アカマツ"),(#REF!&lt;42),(#REF!&gt;=22))</formula>
    </cfRule>
  </conditionalFormatting>
  <conditionalFormatting sqref="Y4:AF43 AJ4:AJ43">
    <cfRule type="expression" dxfId="771" priority="4" stopIfTrue="1">
      <formula>AND(($H4="アカマツ"),(#REF!&gt;=42))</formula>
    </cfRule>
  </conditionalFormatting>
  <conditionalFormatting sqref="AG4:AG43">
    <cfRule type="expression" dxfId="770" priority="3" stopIfTrue="1">
      <formula>AND(($H4&lt;&gt;"スギ"),($H4&lt;&gt;"ヒノキ"),($H4&lt;&gt;"アカマツ"),(#REF!&lt;12))</formula>
    </cfRule>
  </conditionalFormatting>
  <conditionalFormatting sqref="AH4:AH43">
    <cfRule type="expression" dxfId="7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C56F8-34E7-4F17-A28D-60BDFD818B57}">
  <sheetPr>
    <tabColor rgb="FF00B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117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3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491</v>
      </c>
      <c r="B4" s="143" t="s">
        <v>51</v>
      </c>
      <c r="C4" s="144"/>
      <c r="D4" s="91">
        <v>34</v>
      </c>
      <c r="E4" s="91">
        <v>22</v>
      </c>
      <c r="F4" s="4">
        <f t="shared" ref="F4:F43" si="0">IF(D4&gt;0,IF(B4="スギ",P4,IF(B4="ヒノキ",U4,IF(B4="アカマツ",Z4,IF(B4="カラマツ",AF4,AJ4)))),"")</f>
        <v>0.91</v>
      </c>
      <c r="G4" s="5"/>
      <c r="H4" s="91"/>
      <c r="I4" s="91" t="s">
        <v>91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0.82</v>
      </c>
      <c r="L4" s="92">
        <f t="shared" ref="L4:L43" si="2">ROUND(10^(-5+0.73504+1.83346*LOG(D4)+1.06569*LOG(E4)),2)</f>
        <v>0.94</v>
      </c>
      <c r="M4" s="92">
        <f t="shared" ref="M4:M43" si="3">ROUND(10^(-5+0.71514+1.74357*LOG(D4)+1.17719*LOG(E4)),2)</f>
        <v>0.92</v>
      </c>
      <c r="N4" s="92">
        <f t="shared" ref="N4:N43" si="4">ROUND(10^(-5+0.82956+1.76381*LOG(D4)+1.06412*LOG(E4)),2)</f>
        <v>0.91</v>
      </c>
      <c r="O4" s="92">
        <f t="shared" ref="O4:O43" si="5">ROUND(10^(-5+0.88226+1.79204*LOG(D4)+0.99303*LOG(E4)),2)</f>
        <v>0.91</v>
      </c>
      <c r="P4" s="92">
        <f>HLOOKUP($D4,K$3:O$43,MATCH($A4,$A$3:$A$43,0),1)</f>
        <v>0.91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0.83</v>
      </c>
      <c r="R4" s="92">
        <f t="shared" ref="R4:R43" si="7">ROUND(10^(1.905709*LOG(D4)+1.011385*LOG(E4)-4.293729),2)</f>
        <v>0.96</v>
      </c>
      <c r="S4" s="92">
        <f t="shared" ref="S4:S43" si="8">ROUND(10^(1.771888*LOG(D4)+1.138415*LOG(E4)-4.271259),2)</f>
        <v>0.93</v>
      </c>
      <c r="T4" s="92">
        <f t="shared" ref="T4:T43" si="9">ROUND(10^(1.671519*LOG(D4)+1.363617*LOG(E4)-4.404407),2)</f>
        <v>0.97</v>
      </c>
      <c r="U4" s="92">
        <f t="shared" ref="U4:U43" si="10">HLOOKUP($D4,Q$3:T$43,MATCH($A4,$A$3:$A$43,0),1)</f>
        <v>0.97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0.99</v>
      </c>
      <c r="W4" s="92">
        <f t="shared" ref="W4:W43" si="12">ROUND(10^(-4.155639+1.847898*LOG(D4)+0.951955*LOG(E4)),2)</f>
        <v>0.9</v>
      </c>
      <c r="X4" s="92">
        <f t="shared" ref="X4:X43" si="13">ROUND(10^(-4.194535+1.804172*LOG(D4)+1.034248*LOG(E4)),2)</f>
        <v>0.91</v>
      </c>
      <c r="Y4" s="92">
        <f t="shared" ref="Y4:Y43" si="14">ROUND(10^(-4.42347+2.006485*LOG(D4)+0.967757*LOG(E4)),2)</f>
        <v>0.89</v>
      </c>
      <c r="Z4" s="92">
        <f t="shared" ref="Z4:Z43" si="15">HLOOKUP($D4,V$3:Y$43,MATCH($A4,$A$3:$A$43,0),1)</f>
        <v>0.91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0.79</v>
      </c>
      <c r="AB4" s="92">
        <f t="shared" ref="AB4:AB43" si="17">ROUND(10^(1.979213*LOG(D4)+0.998347*LOG(E4)-4.369281),2)</f>
        <v>1</v>
      </c>
      <c r="AC4" s="92">
        <f t="shared" ref="AC4:AC43" si="18">ROUND(10^(1.904401*LOG(D4)+1.062478*LOG(E4)-4.348104),2)</f>
        <v>0.99</v>
      </c>
      <c r="AD4" s="92">
        <f t="shared" ref="AD4:AD43" si="19">ROUND(10^(1.640825*LOG(D4)+1.080387*LOG(E4)-3.976731),2)</f>
        <v>0.97</v>
      </c>
      <c r="AE4" s="92">
        <f t="shared" ref="AE4:AE43" si="20">ROUND(10^(1.90887*LOG(D4)+1.088002*LOG(E4)-4.431495),2)</f>
        <v>0.9</v>
      </c>
      <c r="AF4" s="92">
        <f t="shared" ref="AF4:AF43" si="21">HLOOKUP($D4,AA$3:AE$43,MATCH($A4,$A$3:$A$43,0),1)</f>
        <v>0.97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0.81</v>
      </c>
      <c r="AH4" s="92">
        <f t="shared" ref="AH4:AH43" si="23">ROUND(10^(1.93813902*LOG(D4)+0.96697002*LOG(E4)-4.32216295),2)</f>
        <v>0.88</v>
      </c>
      <c r="AI4" s="92">
        <f t="shared" ref="AI4:AI43" si="24">ROUND(10^(1.82464098*LOG(D4)+0.97625989*LOG(E4)-4.15096808),2)</f>
        <v>0.9</v>
      </c>
      <c r="AJ4" s="92">
        <f t="shared" ref="AJ4:AJ43" si="25">HLOOKUP($D4,AG$3:AI$43,MATCH($A4,$A$3:$A$43,0),1)</f>
        <v>0.88</v>
      </c>
    </row>
    <row r="5" spans="1:36" ht="12.95" customHeight="1" x14ac:dyDescent="0.15">
      <c r="A5" s="91">
        <v>492</v>
      </c>
      <c r="B5" s="143" t="s">
        <v>51</v>
      </c>
      <c r="C5" s="144"/>
      <c r="D5" s="91">
        <v>16</v>
      </c>
      <c r="E5" s="91">
        <v>16</v>
      </c>
      <c r="F5" s="4">
        <f t="shared" si="0"/>
        <v>0.17</v>
      </c>
      <c r="G5" s="5" t="s">
        <v>67</v>
      </c>
      <c r="H5" s="91" t="s">
        <v>62</v>
      </c>
      <c r="I5" s="5" t="s">
        <v>67</v>
      </c>
      <c r="J5" s="1" t="s">
        <v>15</v>
      </c>
      <c r="K5" s="92">
        <f t="shared" si="1"/>
        <v>0.16</v>
      </c>
      <c r="L5" s="92">
        <f t="shared" si="2"/>
        <v>0.17</v>
      </c>
      <c r="M5" s="92">
        <f t="shared" si="3"/>
        <v>0.17</v>
      </c>
      <c r="N5" s="92">
        <f t="shared" si="4"/>
        <v>0.17</v>
      </c>
      <c r="O5" s="92">
        <f t="shared" si="5"/>
        <v>0.17</v>
      </c>
      <c r="P5" s="92">
        <f t="shared" ref="P5:P43" si="26">HLOOKUP($D5,K$3:O$43,MATCH(A5,$A$3:$A$43,0),1)</f>
        <v>0.17</v>
      </c>
      <c r="Q5" s="92">
        <f t="shared" si="6"/>
        <v>0.15</v>
      </c>
      <c r="R5" s="92">
        <f t="shared" si="7"/>
        <v>0.17</v>
      </c>
      <c r="S5" s="92">
        <f t="shared" si="8"/>
        <v>0.17</v>
      </c>
      <c r="T5" s="92">
        <f t="shared" si="9"/>
        <v>0.18</v>
      </c>
      <c r="U5" s="92">
        <f t="shared" si="10"/>
        <v>0.17</v>
      </c>
      <c r="V5" s="92">
        <f t="shared" si="11"/>
        <v>0.17</v>
      </c>
      <c r="W5" s="92">
        <f t="shared" si="12"/>
        <v>0.16</v>
      </c>
      <c r="X5" s="92">
        <f t="shared" si="13"/>
        <v>0.17</v>
      </c>
      <c r="Y5" s="92">
        <f t="shared" si="14"/>
        <v>0.14000000000000001</v>
      </c>
      <c r="Z5" s="92">
        <f t="shared" si="15"/>
        <v>0.16</v>
      </c>
      <c r="AA5" s="92">
        <f t="shared" si="16"/>
        <v>0.15</v>
      </c>
      <c r="AB5" s="92">
        <f t="shared" si="17"/>
        <v>0.16</v>
      </c>
      <c r="AC5" s="92">
        <f t="shared" si="18"/>
        <v>0.17</v>
      </c>
      <c r="AD5" s="92">
        <f t="shared" si="19"/>
        <v>0.2</v>
      </c>
      <c r="AE5" s="92">
        <f t="shared" si="20"/>
        <v>0.15</v>
      </c>
      <c r="AF5" s="92">
        <f t="shared" si="21"/>
        <v>0.16</v>
      </c>
      <c r="AG5" s="92">
        <f t="shared" si="22"/>
        <v>0.14000000000000001</v>
      </c>
      <c r="AH5" s="92">
        <f t="shared" si="23"/>
        <v>0.15</v>
      </c>
      <c r="AI5" s="92">
        <f t="shared" si="24"/>
        <v>0.17</v>
      </c>
      <c r="AJ5" s="92">
        <f t="shared" si="25"/>
        <v>0.15</v>
      </c>
    </row>
    <row r="6" spans="1:36" ht="12.95" customHeight="1" x14ac:dyDescent="0.15">
      <c r="A6" s="91">
        <v>493</v>
      </c>
      <c r="B6" s="143" t="s">
        <v>51</v>
      </c>
      <c r="C6" s="144"/>
      <c r="D6" s="91">
        <v>22</v>
      </c>
      <c r="E6" s="91">
        <v>15</v>
      </c>
      <c r="F6" s="4">
        <f t="shared" si="0"/>
        <v>0.28000000000000003</v>
      </c>
      <c r="G6" s="5" t="s">
        <v>59</v>
      </c>
      <c r="H6" s="91" t="s">
        <v>62</v>
      </c>
      <c r="I6" s="5" t="s">
        <v>59</v>
      </c>
      <c r="J6" s="1" t="s">
        <v>15</v>
      </c>
      <c r="K6" s="92">
        <f t="shared" si="1"/>
        <v>0.26</v>
      </c>
      <c r="L6" s="92">
        <f t="shared" si="2"/>
        <v>0.28000000000000003</v>
      </c>
      <c r="M6" s="92">
        <f t="shared" si="3"/>
        <v>0.28000000000000003</v>
      </c>
      <c r="N6" s="92">
        <f t="shared" si="4"/>
        <v>0.28000000000000003</v>
      </c>
      <c r="O6" s="92">
        <f t="shared" si="5"/>
        <v>0.28999999999999998</v>
      </c>
      <c r="P6" s="92">
        <f t="shared" si="26"/>
        <v>0.28000000000000003</v>
      </c>
      <c r="Q6" s="92">
        <f t="shared" si="6"/>
        <v>0.26</v>
      </c>
      <c r="R6" s="92">
        <f t="shared" si="7"/>
        <v>0.28000000000000003</v>
      </c>
      <c r="S6" s="92">
        <f t="shared" si="8"/>
        <v>0.28000000000000003</v>
      </c>
      <c r="T6" s="92">
        <f t="shared" si="9"/>
        <v>0.28000000000000003</v>
      </c>
      <c r="U6" s="92">
        <f t="shared" si="10"/>
        <v>0.28000000000000003</v>
      </c>
      <c r="V6" s="92">
        <f t="shared" si="11"/>
        <v>0.3</v>
      </c>
      <c r="W6" s="92">
        <f t="shared" si="12"/>
        <v>0.28000000000000003</v>
      </c>
      <c r="X6" s="92">
        <f t="shared" si="13"/>
        <v>0.28000000000000003</v>
      </c>
      <c r="Y6" s="92">
        <f t="shared" si="14"/>
        <v>0.26</v>
      </c>
      <c r="Z6" s="92">
        <f t="shared" si="15"/>
        <v>0.28000000000000003</v>
      </c>
      <c r="AA6" s="92">
        <f t="shared" si="16"/>
        <v>0.25</v>
      </c>
      <c r="AB6" s="92">
        <f t="shared" si="17"/>
        <v>0.28999999999999998</v>
      </c>
      <c r="AC6" s="92">
        <f t="shared" si="18"/>
        <v>0.28999999999999998</v>
      </c>
      <c r="AD6" s="92">
        <f t="shared" si="19"/>
        <v>0.31</v>
      </c>
      <c r="AE6" s="92">
        <f t="shared" si="20"/>
        <v>0.26</v>
      </c>
      <c r="AF6" s="92">
        <f t="shared" si="21"/>
        <v>0.28999999999999998</v>
      </c>
      <c r="AG6" s="92">
        <f t="shared" si="22"/>
        <v>0.25</v>
      </c>
      <c r="AH6" s="92">
        <f t="shared" si="23"/>
        <v>0.26</v>
      </c>
      <c r="AI6" s="92">
        <f t="shared" si="24"/>
        <v>0.28000000000000003</v>
      </c>
      <c r="AJ6" s="92">
        <f t="shared" si="25"/>
        <v>0.26</v>
      </c>
    </row>
    <row r="7" spans="1:36" ht="12.95" customHeight="1" x14ac:dyDescent="0.15">
      <c r="A7" s="91">
        <v>494</v>
      </c>
      <c r="B7" s="143" t="s">
        <v>51</v>
      </c>
      <c r="C7" s="144"/>
      <c r="D7" s="91">
        <v>38</v>
      </c>
      <c r="E7" s="91">
        <v>24</v>
      </c>
      <c r="F7" s="4">
        <f t="shared" si="0"/>
        <v>1.22</v>
      </c>
      <c r="G7" s="5"/>
      <c r="H7" s="91"/>
      <c r="I7" s="5"/>
      <c r="J7" s="1" t="s">
        <v>15</v>
      </c>
      <c r="K7" s="92">
        <f t="shared" si="1"/>
        <v>1.08</v>
      </c>
      <c r="L7" s="92">
        <f t="shared" si="2"/>
        <v>1.27</v>
      </c>
      <c r="M7" s="92">
        <f t="shared" si="3"/>
        <v>1.24</v>
      </c>
      <c r="N7" s="92">
        <f t="shared" si="4"/>
        <v>1.22</v>
      </c>
      <c r="O7" s="92">
        <f t="shared" si="5"/>
        <v>1.21</v>
      </c>
      <c r="P7" s="92">
        <f t="shared" si="26"/>
        <v>1.22</v>
      </c>
      <c r="Q7" s="92">
        <f t="shared" si="6"/>
        <v>1.1100000000000001</v>
      </c>
      <c r="R7" s="92">
        <f t="shared" si="7"/>
        <v>1.3</v>
      </c>
      <c r="S7" s="92">
        <f t="shared" si="8"/>
        <v>1.26</v>
      </c>
      <c r="T7" s="92">
        <f t="shared" si="9"/>
        <v>1.31</v>
      </c>
      <c r="U7" s="92">
        <f t="shared" si="10"/>
        <v>1.31</v>
      </c>
      <c r="V7" s="92">
        <f t="shared" si="11"/>
        <v>1.34</v>
      </c>
      <c r="W7" s="92">
        <f t="shared" si="12"/>
        <v>1.2</v>
      </c>
      <c r="X7" s="92">
        <f t="shared" si="13"/>
        <v>1.21</v>
      </c>
      <c r="Y7" s="92">
        <f t="shared" si="14"/>
        <v>1.21</v>
      </c>
      <c r="Z7" s="92">
        <f t="shared" si="15"/>
        <v>1.21</v>
      </c>
      <c r="AA7" s="92">
        <f t="shared" si="16"/>
        <v>1.05</v>
      </c>
      <c r="AB7" s="92">
        <f t="shared" si="17"/>
        <v>1.37</v>
      </c>
      <c r="AC7" s="92">
        <f t="shared" si="18"/>
        <v>1.34</v>
      </c>
      <c r="AD7" s="92">
        <f t="shared" si="19"/>
        <v>1.28</v>
      </c>
      <c r="AE7" s="92">
        <f t="shared" si="20"/>
        <v>1.22</v>
      </c>
      <c r="AF7" s="92">
        <f t="shared" si="21"/>
        <v>1.28</v>
      </c>
      <c r="AG7" s="92">
        <f t="shared" si="22"/>
        <v>1.08</v>
      </c>
      <c r="AH7" s="92">
        <f t="shared" si="23"/>
        <v>1.19</v>
      </c>
      <c r="AI7" s="92">
        <f t="shared" si="24"/>
        <v>1.2</v>
      </c>
      <c r="AJ7" s="92">
        <f t="shared" si="25"/>
        <v>1.19</v>
      </c>
    </row>
    <row r="8" spans="1:36" ht="12.95" customHeight="1" x14ac:dyDescent="0.15">
      <c r="A8" s="91">
        <v>495</v>
      </c>
      <c r="B8" s="143" t="s">
        <v>51</v>
      </c>
      <c r="C8" s="144"/>
      <c r="D8" s="91">
        <v>24</v>
      </c>
      <c r="E8" s="91">
        <v>22</v>
      </c>
      <c r="F8" s="4">
        <f t="shared" si="0"/>
        <v>0.5</v>
      </c>
      <c r="G8" s="5"/>
      <c r="H8" s="91"/>
      <c r="I8" s="5"/>
      <c r="J8" s="1" t="s">
        <v>15</v>
      </c>
      <c r="K8" s="92">
        <f t="shared" si="1"/>
        <v>0.44</v>
      </c>
      <c r="L8" s="92">
        <f t="shared" si="2"/>
        <v>0.5</v>
      </c>
      <c r="M8" s="92">
        <f t="shared" si="3"/>
        <v>0.5</v>
      </c>
      <c r="N8" s="92">
        <f t="shared" si="4"/>
        <v>0.49</v>
      </c>
      <c r="O8" s="92">
        <f t="shared" si="5"/>
        <v>0.49</v>
      </c>
      <c r="P8" s="92">
        <f t="shared" si="26"/>
        <v>0.5</v>
      </c>
      <c r="Q8" s="92">
        <f t="shared" si="6"/>
        <v>0.44</v>
      </c>
      <c r="R8" s="92">
        <f t="shared" si="7"/>
        <v>0.49</v>
      </c>
      <c r="S8" s="92">
        <f t="shared" si="8"/>
        <v>0.5</v>
      </c>
      <c r="T8" s="92">
        <f t="shared" si="9"/>
        <v>0.54</v>
      </c>
      <c r="U8" s="92">
        <f t="shared" si="10"/>
        <v>0.5</v>
      </c>
      <c r="V8" s="92">
        <f t="shared" si="11"/>
        <v>0.5</v>
      </c>
      <c r="W8" s="92">
        <f t="shared" si="12"/>
        <v>0.47</v>
      </c>
      <c r="X8" s="92">
        <f t="shared" si="13"/>
        <v>0.48</v>
      </c>
      <c r="Y8" s="92">
        <f t="shared" si="14"/>
        <v>0.44</v>
      </c>
      <c r="Z8" s="92">
        <f t="shared" si="15"/>
        <v>0.48</v>
      </c>
      <c r="AA8" s="92">
        <f t="shared" si="16"/>
        <v>0.42</v>
      </c>
      <c r="AB8" s="92">
        <f t="shared" si="17"/>
        <v>0.5</v>
      </c>
      <c r="AC8" s="92">
        <f t="shared" si="18"/>
        <v>0.51</v>
      </c>
      <c r="AD8" s="92">
        <f t="shared" si="19"/>
        <v>0.55000000000000004</v>
      </c>
      <c r="AE8" s="92">
        <f t="shared" si="20"/>
        <v>0.46</v>
      </c>
      <c r="AF8" s="92">
        <f t="shared" si="21"/>
        <v>0.51</v>
      </c>
      <c r="AG8" s="92">
        <f t="shared" si="22"/>
        <v>0.41</v>
      </c>
      <c r="AH8" s="92">
        <f t="shared" si="23"/>
        <v>0.45</v>
      </c>
      <c r="AI8" s="92">
        <f t="shared" si="24"/>
        <v>0.48</v>
      </c>
      <c r="AJ8" s="92">
        <f t="shared" si="25"/>
        <v>0.45</v>
      </c>
    </row>
    <row r="9" spans="1:36" ht="12.95" customHeight="1" x14ac:dyDescent="0.15">
      <c r="A9" s="91">
        <v>496</v>
      </c>
      <c r="B9" s="143" t="s">
        <v>51</v>
      </c>
      <c r="C9" s="144"/>
      <c r="D9" s="91">
        <v>34</v>
      </c>
      <c r="E9" s="91">
        <v>24</v>
      </c>
      <c r="F9" s="4">
        <f t="shared" si="0"/>
        <v>1</v>
      </c>
      <c r="G9" s="5"/>
      <c r="H9" s="91"/>
      <c r="I9" s="5"/>
      <c r="J9" s="1" t="s">
        <v>15</v>
      </c>
      <c r="K9" s="92">
        <f t="shared" si="1"/>
        <v>0.89</v>
      </c>
      <c r="L9" s="92">
        <f t="shared" si="2"/>
        <v>1.03</v>
      </c>
      <c r="M9" s="92">
        <f t="shared" si="3"/>
        <v>1.02</v>
      </c>
      <c r="N9" s="92">
        <f t="shared" si="4"/>
        <v>1</v>
      </c>
      <c r="O9" s="92">
        <f t="shared" si="5"/>
        <v>0.99</v>
      </c>
      <c r="P9" s="92">
        <f t="shared" si="26"/>
        <v>1</v>
      </c>
      <c r="Q9" s="92">
        <f t="shared" si="6"/>
        <v>0.9</v>
      </c>
      <c r="R9" s="92">
        <f t="shared" si="7"/>
        <v>1.05</v>
      </c>
      <c r="S9" s="92">
        <f t="shared" si="8"/>
        <v>1.03</v>
      </c>
      <c r="T9" s="92">
        <f t="shared" si="9"/>
        <v>1.0900000000000001</v>
      </c>
      <c r="U9" s="92">
        <f t="shared" si="10"/>
        <v>1.0900000000000001</v>
      </c>
      <c r="V9" s="92">
        <f t="shared" si="11"/>
        <v>1.08</v>
      </c>
      <c r="W9" s="92">
        <f t="shared" si="12"/>
        <v>0.97</v>
      </c>
      <c r="X9" s="92">
        <f t="shared" si="13"/>
        <v>0.99</v>
      </c>
      <c r="Y9" s="92">
        <f t="shared" si="14"/>
        <v>0.97</v>
      </c>
      <c r="Z9" s="92">
        <f t="shared" si="15"/>
        <v>0.99</v>
      </c>
      <c r="AA9" s="92">
        <f t="shared" si="16"/>
        <v>0.86</v>
      </c>
      <c r="AB9" s="92">
        <f t="shared" si="17"/>
        <v>1.1000000000000001</v>
      </c>
      <c r="AC9" s="92">
        <f t="shared" si="18"/>
        <v>1.08</v>
      </c>
      <c r="AD9" s="92">
        <f t="shared" si="19"/>
        <v>1.06</v>
      </c>
      <c r="AE9" s="92">
        <f t="shared" si="20"/>
        <v>0.99</v>
      </c>
      <c r="AF9" s="92">
        <f t="shared" si="21"/>
        <v>1.06</v>
      </c>
      <c r="AG9" s="92">
        <f t="shared" si="22"/>
        <v>0.87</v>
      </c>
      <c r="AH9" s="92">
        <f t="shared" si="23"/>
        <v>0.96</v>
      </c>
      <c r="AI9" s="92">
        <f t="shared" si="24"/>
        <v>0.98</v>
      </c>
      <c r="AJ9" s="92">
        <f t="shared" si="25"/>
        <v>0.96</v>
      </c>
    </row>
    <row r="10" spans="1:36" ht="12.95" customHeight="1" x14ac:dyDescent="0.15">
      <c r="A10" s="91">
        <v>497</v>
      </c>
      <c r="B10" s="143" t="s">
        <v>51</v>
      </c>
      <c r="C10" s="144"/>
      <c r="D10" s="91">
        <v>38</v>
      </c>
      <c r="E10" s="91">
        <v>24</v>
      </c>
      <c r="F10" s="4">
        <f t="shared" si="0"/>
        <v>1.22</v>
      </c>
      <c r="G10" s="5"/>
      <c r="H10" s="91"/>
      <c r="I10" s="5"/>
      <c r="J10" s="1" t="s">
        <v>15</v>
      </c>
      <c r="K10" s="92">
        <f t="shared" si="1"/>
        <v>1.08</v>
      </c>
      <c r="L10" s="92">
        <f t="shared" si="2"/>
        <v>1.27</v>
      </c>
      <c r="M10" s="92">
        <f t="shared" si="3"/>
        <v>1.24</v>
      </c>
      <c r="N10" s="92">
        <f t="shared" si="4"/>
        <v>1.22</v>
      </c>
      <c r="O10" s="92">
        <f t="shared" si="5"/>
        <v>1.21</v>
      </c>
      <c r="P10" s="92">
        <f t="shared" si="26"/>
        <v>1.22</v>
      </c>
      <c r="Q10" s="92">
        <f t="shared" si="6"/>
        <v>1.1100000000000001</v>
      </c>
      <c r="R10" s="92">
        <f t="shared" si="7"/>
        <v>1.3</v>
      </c>
      <c r="S10" s="92">
        <f t="shared" si="8"/>
        <v>1.26</v>
      </c>
      <c r="T10" s="92">
        <f t="shared" si="9"/>
        <v>1.31</v>
      </c>
      <c r="U10" s="92">
        <f t="shared" si="10"/>
        <v>1.31</v>
      </c>
      <c r="V10" s="92">
        <f t="shared" si="11"/>
        <v>1.34</v>
      </c>
      <c r="W10" s="92">
        <f t="shared" si="12"/>
        <v>1.2</v>
      </c>
      <c r="X10" s="92">
        <f t="shared" si="13"/>
        <v>1.21</v>
      </c>
      <c r="Y10" s="92">
        <f t="shared" si="14"/>
        <v>1.21</v>
      </c>
      <c r="Z10" s="92">
        <f t="shared" si="15"/>
        <v>1.21</v>
      </c>
      <c r="AA10" s="92">
        <f t="shared" si="16"/>
        <v>1.05</v>
      </c>
      <c r="AB10" s="92">
        <f t="shared" si="17"/>
        <v>1.37</v>
      </c>
      <c r="AC10" s="92">
        <f t="shared" si="18"/>
        <v>1.34</v>
      </c>
      <c r="AD10" s="92">
        <f t="shared" si="19"/>
        <v>1.28</v>
      </c>
      <c r="AE10" s="92">
        <f t="shared" si="20"/>
        <v>1.22</v>
      </c>
      <c r="AF10" s="92">
        <f t="shared" si="21"/>
        <v>1.28</v>
      </c>
      <c r="AG10" s="92">
        <f t="shared" si="22"/>
        <v>1.08</v>
      </c>
      <c r="AH10" s="92">
        <f t="shared" si="23"/>
        <v>1.19</v>
      </c>
      <c r="AI10" s="92">
        <f t="shared" si="24"/>
        <v>1.2</v>
      </c>
      <c r="AJ10" s="92">
        <f t="shared" si="25"/>
        <v>1.19</v>
      </c>
    </row>
    <row r="11" spans="1:36" ht="12.95" customHeight="1" x14ac:dyDescent="0.15">
      <c r="A11" s="91">
        <v>498</v>
      </c>
      <c r="B11" s="143" t="s">
        <v>51</v>
      </c>
      <c r="C11" s="144"/>
      <c r="D11" s="91">
        <v>36</v>
      </c>
      <c r="E11" s="91">
        <v>24</v>
      </c>
      <c r="F11" s="4">
        <f t="shared" si="0"/>
        <v>1.1000000000000001</v>
      </c>
      <c r="G11" s="5"/>
      <c r="H11" s="91"/>
      <c r="I11" s="5"/>
      <c r="J11" s="1" t="s">
        <v>15</v>
      </c>
      <c r="K11" s="92">
        <f t="shared" si="1"/>
        <v>0.98</v>
      </c>
      <c r="L11" s="92">
        <f t="shared" si="2"/>
        <v>1.1499999999999999</v>
      </c>
      <c r="M11" s="92">
        <f t="shared" si="3"/>
        <v>1.1299999999999999</v>
      </c>
      <c r="N11" s="92">
        <f t="shared" si="4"/>
        <v>1.1000000000000001</v>
      </c>
      <c r="O11" s="92">
        <f t="shared" si="5"/>
        <v>1.1000000000000001</v>
      </c>
      <c r="P11" s="92">
        <f t="shared" si="26"/>
        <v>1.1000000000000001</v>
      </c>
      <c r="Q11" s="92">
        <f t="shared" si="6"/>
        <v>1</v>
      </c>
      <c r="R11" s="92">
        <f t="shared" si="7"/>
        <v>1.17</v>
      </c>
      <c r="S11" s="92">
        <f t="shared" si="8"/>
        <v>1.1399999999999999</v>
      </c>
      <c r="T11" s="92">
        <f t="shared" si="9"/>
        <v>1.2</v>
      </c>
      <c r="U11" s="92">
        <f t="shared" si="10"/>
        <v>1.2</v>
      </c>
      <c r="V11" s="92">
        <f t="shared" si="11"/>
        <v>1.2</v>
      </c>
      <c r="W11" s="92">
        <f t="shared" si="12"/>
        <v>1.08</v>
      </c>
      <c r="X11" s="92">
        <f t="shared" si="13"/>
        <v>1.1000000000000001</v>
      </c>
      <c r="Y11" s="92">
        <f t="shared" si="14"/>
        <v>1.08</v>
      </c>
      <c r="Z11" s="92">
        <f t="shared" si="15"/>
        <v>1.1000000000000001</v>
      </c>
      <c r="AA11" s="92">
        <f t="shared" si="16"/>
        <v>0.96</v>
      </c>
      <c r="AB11" s="92">
        <f t="shared" si="17"/>
        <v>1.23</v>
      </c>
      <c r="AC11" s="92">
        <f t="shared" si="18"/>
        <v>1.21</v>
      </c>
      <c r="AD11" s="92">
        <f t="shared" si="19"/>
        <v>1.17</v>
      </c>
      <c r="AE11" s="92">
        <f t="shared" si="20"/>
        <v>1.1000000000000001</v>
      </c>
      <c r="AF11" s="92">
        <f t="shared" si="21"/>
        <v>1.17</v>
      </c>
      <c r="AG11" s="92">
        <f t="shared" si="22"/>
        <v>0.97</v>
      </c>
      <c r="AH11" s="92">
        <f t="shared" si="23"/>
        <v>1.07</v>
      </c>
      <c r="AI11" s="92">
        <f t="shared" si="24"/>
        <v>1.0900000000000001</v>
      </c>
      <c r="AJ11" s="92">
        <f t="shared" si="25"/>
        <v>1.07</v>
      </c>
    </row>
    <row r="12" spans="1:36" ht="12.95" customHeight="1" x14ac:dyDescent="0.15">
      <c r="A12" s="91">
        <v>499</v>
      </c>
      <c r="B12" s="143" t="s">
        <v>51</v>
      </c>
      <c r="C12" s="144"/>
      <c r="D12" s="91">
        <v>28</v>
      </c>
      <c r="E12" s="91">
        <v>23</v>
      </c>
      <c r="F12" s="4">
        <f t="shared" si="0"/>
        <v>0.69</v>
      </c>
      <c r="G12" s="5" t="s">
        <v>67</v>
      </c>
      <c r="H12" s="91" t="s">
        <v>62</v>
      </c>
      <c r="I12" s="5" t="s">
        <v>67</v>
      </c>
      <c r="J12" s="1" t="s">
        <v>15</v>
      </c>
      <c r="K12" s="92">
        <f t="shared" si="1"/>
        <v>0.61</v>
      </c>
      <c r="L12" s="92">
        <f t="shared" si="2"/>
        <v>0.69</v>
      </c>
      <c r="M12" s="92">
        <f t="shared" si="3"/>
        <v>0.69</v>
      </c>
      <c r="N12" s="92">
        <f t="shared" si="4"/>
        <v>0.68</v>
      </c>
      <c r="O12" s="92">
        <f t="shared" si="5"/>
        <v>0.67</v>
      </c>
      <c r="P12" s="92">
        <f t="shared" si="26"/>
        <v>0.69</v>
      </c>
      <c r="Q12" s="92">
        <f t="shared" si="6"/>
        <v>0.61</v>
      </c>
      <c r="R12" s="92">
        <f t="shared" si="7"/>
        <v>0.69</v>
      </c>
      <c r="S12" s="92">
        <f t="shared" si="8"/>
        <v>0.7</v>
      </c>
      <c r="T12" s="92">
        <f t="shared" si="9"/>
        <v>0.74</v>
      </c>
      <c r="U12" s="92">
        <f t="shared" si="10"/>
        <v>0.7</v>
      </c>
      <c r="V12" s="92">
        <f t="shared" si="11"/>
        <v>0.71</v>
      </c>
      <c r="W12" s="92">
        <f t="shared" si="12"/>
        <v>0.65</v>
      </c>
      <c r="X12" s="92">
        <f t="shared" si="13"/>
        <v>0.67</v>
      </c>
      <c r="Y12" s="92">
        <f t="shared" si="14"/>
        <v>0.63</v>
      </c>
      <c r="Z12" s="92">
        <f t="shared" si="15"/>
        <v>0.67</v>
      </c>
      <c r="AA12" s="92">
        <f t="shared" si="16"/>
        <v>0.57999999999999996</v>
      </c>
      <c r="AB12" s="92">
        <f t="shared" si="17"/>
        <v>0.72</v>
      </c>
      <c r="AC12" s="92">
        <f t="shared" si="18"/>
        <v>0.72</v>
      </c>
      <c r="AD12" s="92">
        <f t="shared" si="19"/>
        <v>0.74</v>
      </c>
      <c r="AE12" s="92">
        <f t="shared" si="20"/>
        <v>0.65</v>
      </c>
      <c r="AF12" s="92">
        <f t="shared" si="21"/>
        <v>0.72</v>
      </c>
      <c r="AG12" s="92">
        <f t="shared" si="22"/>
        <v>0.57999999999999996</v>
      </c>
      <c r="AH12" s="92">
        <f t="shared" si="23"/>
        <v>0.63</v>
      </c>
      <c r="AI12" s="92">
        <f t="shared" si="24"/>
        <v>0.66</v>
      </c>
      <c r="AJ12" s="92">
        <f t="shared" si="25"/>
        <v>0.63</v>
      </c>
    </row>
    <row r="13" spans="1:36" ht="12.95" customHeight="1" x14ac:dyDescent="0.15">
      <c r="A13" s="91"/>
      <c r="B13" s="143"/>
      <c r="C13" s="144"/>
      <c r="D13" s="91"/>
      <c r="E13" s="91"/>
      <c r="F13" s="4" t="str">
        <f t="shared" si="0"/>
        <v/>
      </c>
      <c r="G13" s="5"/>
      <c r="H13" s="91"/>
      <c r="I13" s="91"/>
      <c r="J13" s="1" t="s">
        <v>15</v>
      </c>
      <c r="K13" s="92" t="e">
        <f t="shared" si="1"/>
        <v>#NUM!</v>
      </c>
      <c r="L13" s="92" t="e">
        <f t="shared" si="2"/>
        <v>#NUM!</v>
      </c>
      <c r="M13" s="92" t="e">
        <f t="shared" si="3"/>
        <v>#NUM!</v>
      </c>
      <c r="N13" s="92" t="e">
        <f t="shared" si="4"/>
        <v>#NUM!</v>
      </c>
      <c r="O13" s="92" t="e">
        <f t="shared" si="5"/>
        <v>#NUM!</v>
      </c>
      <c r="P13" s="92" t="e">
        <f t="shared" si="26"/>
        <v>#N/A</v>
      </c>
      <c r="Q13" s="92" t="e">
        <f t="shared" si="6"/>
        <v>#NUM!</v>
      </c>
      <c r="R13" s="92" t="e">
        <f t="shared" si="7"/>
        <v>#NUM!</v>
      </c>
      <c r="S13" s="92" t="e">
        <f t="shared" si="8"/>
        <v>#NUM!</v>
      </c>
      <c r="T13" s="92" t="e">
        <f t="shared" si="9"/>
        <v>#NUM!</v>
      </c>
      <c r="U13" s="92" t="e">
        <f t="shared" si="10"/>
        <v>#N/A</v>
      </c>
      <c r="V13" s="92" t="e">
        <f t="shared" si="11"/>
        <v>#NUM!</v>
      </c>
      <c r="W13" s="92" t="e">
        <f t="shared" si="12"/>
        <v>#NUM!</v>
      </c>
      <c r="X13" s="92" t="e">
        <f t="shared" si="13"/>
        <v>#NUM!</v>
      </c>
      <c r="Y13" s="92" t="e">
        <f t="shared" si="14"/>
        <v>#NUM!</v>
      </c>
      <c r="Z13" s="92" t="e">
        <f t="shared" si="15"/>
        <v>#N/A</v>
      </c>
      <c r="AA13" s="92" t="e">
        <f t="shared" si="16"/>
        <v>#NUM!</v>
      </c>
      <c r="AB13" s="92" t="e">
        <f t="shared" si="17"/>
        <v>#NUM!</v>
      </c>
      <c r="AC13" s="92" t="e">
        <f t="shared" si="18"/>
        <v>#NUM!</v>
      </c>
      <c r="AD13" s="92" t="e">
        <f t="shared" si="19"/>
        <v>#NUM!</v>
      </c>
      <c r="AE13" s="92" t="e">
        <f t="shared" si="20"/>
        <v>#NUM!</v>
      </c>
      <c r="AF13" s="92" t="e">
        <f t="shared" si="21"/>
        <v>#N/A</v>
      </c>
      <c r="AG13" s="92" t="e">
        <f t="shared" si="22"/>
        <v>#NUM!</v>
      </c>
      <c r="AH13" s="92" t="e">
        <f t="shared" si="23"/>
        <v>#NUM!</v>
      </c>
      <c r="AI13" s="92" t="e">
        <f t="shared" si="24"/>
        <v>#NUM!</v>
      </c>
      <c r="AJ13" s="92" t="e">
        <f t="shared" si="25"/>
        <v>#N/A</v>
      </c>
    </row>
    <row r="14" spans="1:36" ht="12.95" customHeight="1" x14ac:dyDescent="0.15">
      <c r="A14" s="91"/>
      <c r="B14" s="143"/>
      <c r="C14" s="144"/>
      <c r="D14" s="91"/>
      <c r="E14" s="91"/>
      <c r="F14" s="4" t="str">
        <f t="shared" si="0"/>
        <v/>
      </c>
      <c r="G14" s="5"/>
      <c r="H14" s="91"/>
      <c r="I14" s="91"/>
      <c r="J14" s="1" t="s">
        <v>15</v>
      </c>
      <c r="K14" s="92" t="e">
        <f t="shared" si="1"/>
        <v>#NUM!</v>
      </c>
      <c r="L14" s="92" t="e">
        <f t="shared" si="2"/>
        <v>#NUM!</v>
      </c>
      <c r="M14" s="92" t="e">
        <f t="shared" si="3"/>
        <v>#NUM!</v>
      </c>
      <c r="N14" s="92" t="e">
        <f t="shared" si="4"/>
        <v>#NUM!</v>
      </c>
      <c r="O14" s="92" t="e">
        <f t="shared" si="5"/>
        <v>#NUM!</v>
      </c>
      <c r="P14" s="92" t="e">
        <f t="shared" si="26"/>
        <v>#N/A</v>
      </c>
      <c r="Q14" s="92" t="e">
        <f t="shared" si="6"/>
        <v>#NUM!</v>
      </c>
      <c r="R14" s="92" t="e">
        <f t="shared" si="7"/>
        <v>#NUM!</v>
      </c>
      <c r="S14" s="92" t="e">
        <f t="shared" si="8"/>
        <v>#NUM!</v>
      </c>
      <c r="T14" s="92" t="e">
        <f t="shared" si="9"/>
        <v>#NUM!</v>
      </c>
      <c r="U14" s="92" t="e">
        <f t="shared" si="10"/>
        <v>#N/A</v>
      </c>
      <c r="V14" s="92" t="e">
        <f t="shared" si="11"/>
        <v>#NUM!</v>
      </c>
      <c r="W14" s="92" t="e">
        <f t="shared" si="12"/>
        <v>#NUM!</v>
      </c>
      <c r="X14" s="92" t="e">
        <f t="shared" si="13"/>
        <v>#NUM!</v>
      </c>
      <c r="Y14" s="92" t="e">
        <f t="shared" si="14"/>
        <v>#NUM!</v>
      </c>
      <c r="Z14" s="92" t="e">
        <f t="shared" si="15"/>
        <v>#N/A</v>
      </c>
      <c r="AA14" s="92" t="e">
        <f t="shared" si="16"/>
        <v>#NUM!</v>
      </c>
      <c r="AB14" s="92" t="e">
        <f t="shared" si="17"/>
        <v>#NUM!</v>
      </c>
      <c r="AC14" s="92" t="e">
        <f t="shared" si="18"/>
        <v>#NUM!</v>
      </c>
      <c r="AD14" s="92" t="e">
        <f t="shared" si="19"/>
        <v>#NUM!</v>
      </c>
      <c r="AE14" s="92" t="e">
        <f t="shared" si="20"/>
        <v>#NUM!</v>
      </c>
      <c r="AF14" s="92" t="e">
        <f t="shared" si="21"/>
        <v>#N/A</v>
      </c>
      <c r="AG14" s="92" t="e">
        <f t="shared" si="22"/>
        <v>#NUM!</v>
      </c>
      <c r="AH14" s="92" t="e">
        <f t="shared" si="23"/>
        <v>#NUM!</v>
      </c>
      <c r="AI14" s="92" t="e">
        <f t="shared" si="24"/>
        <v>#NUM!</v>
      </c>
      <c r="AJ14" s="92" t="e">
        <f t="shared" si="25"/>
        <v>#N/A</v>
      </c>
    </row>
    <row r="15" spans="1:36" ht="12.95" customHeight="1" x14ac:dyDescent="0.15">
      <c r="A15" s="91"/>
      <c r="B15" s="143"/>
      <c r="C15" s="144"/>
      <c r="D15" s="91"/>
      <c r="E15" s="91"/>
      <c r="F15" s="4" t="str">
        <f t="shared" si="0"/>
        <v/>
      </c>
      <c r="G15" s="91"/>
      <c r="H15" s="91"/>
      <c r="I15" s="91"/>
      <c r="J15" s="1" t="s">
        <v>15</v>
      </c>
      <c r="K15" s="92" t="e">
        <f t="shared" si="1"/>
        <v>#NUM!</v>
      </c>
      <c r="L15" s="92" t="e">
        <f t="shared" si="2"/>
        <v>#NUM!</v>
      </c>
      <c r="M15" s="92" t="e">
        <f t="shared" si="3"/>
        <v>#NUM!</v>
      </c>
      <c r="N15" s="92" t="e">
        <f t="shared" si="4"/>
        <v>#NUM!</v>
      </c>
      <c r="O15" s="92" t="e">
        <f t="shared" si="5"/>
        <v>#NUM!</v>
      </c>
      <c r="P15" s="92" t="e">
        <f t="shared" si="26"/>
        <v>#N/A</v>
      </c>
      <c r="Q15" s="92" t="e">
        <f t="shared" si="6"/>
        <v>#NUM!</v>
      </c>
      <c r="R15" s="92" t="e">
        <f t="shared" si="7"/>
        <v>#NUM!</v>
      </c>
      <c r="S15" s="92" t="e">
        <f t="shared" si="8"/>
        <v>#NUM!</v>
      </c>
      <c r="T15" s="92" t="e">
        <f t="shared" si="9"/>
        <v>#NUM!</v>
      </c>
      <c r="U15" s="92" t="e">
        <f t="shared" si="10"/>
        <v>#N/A</v>
      </c>
      <c r="V15" s="92" t="e">
        <f t="shared" si="11"/>
        <v>#NUM!</v>
      </c>
      <c r="W15" s="92" t="e">
        <f t="shared" si="12"/>
        <v>#NUM!</v>
      </c>
      <c r="X15" s="92" t="e">
        <f t="shared" si="13"/>
        <v>#NUM!</v>
      </c>
      <c r="Y15" s="92" t="e">
        <f t="shared" si="14"/>
        <v>#NUM!</v>
      </c>
      <c r="Z15" s="92" t="e">
        <f t="shared" si="15"/>
        <v>#N/A</v>
      </c>
      <c r="AA15" s="92" t="e">
        <f t="shared" si="16"/>
        <v>#NUM!</v>
      </c>
      <c r="AB15" s="92" t="e">
        <f t="shared" si="17"/>
        <v>#NUM!</v>
      </c>
      <c r="AC15" s="92" t="e">
        <f t="shared" si="18"/>
        <v>#NUM!</v>
      </c>
      <c r="AD15" s="92" t="e">
        <f t="shared" si="19"/>
        <v>#NUM!</v>
      </c>
      <c r="AE15" s="92" t="e">
        <f t="shared" si="20"/>
        <v>#NUM!</v>
      </c>
      <c r="AF15" s="92" t="e">
        <f t="shared" si="21"/>
        <v>#N/A</v>
      </c>
      <c r="AG15" s="92" t="e">
        <f t="shared" si="22"/>
        <v>#NUM!</v>
      </c>
      <c r="AH15" s="92" t="e">
        <f t="shared" si="23"/>
        <v>#NUM!</v>
      </c>
      <c r="AI15" s="92" t="e">
        <f t="shared" si="24"/>
        <v>#NUM!</v>
      </c>
      <c r="AJ15" s="92" t="e">
        <f t="shared" si="25"/>
        <v>#N/A</v>
      </c>
    </row>
    <row r="16" spans="1:36" ht="12.95" customHeight="1" x14ac:dyDescent="0.15">
      <c r="A16" s="91"/>
      <c r="B16" s="143"/>
      <c r="C16" s="144"/>
      <c r="D16" s="91"/>
      <c r="E16" s="91"/>
      <c r="F16" s="4" t="str">
        <f t="shared" si="0"/>
        <v/>
      </c>
      <c r="G16" s="91"/>
      <c r="H16" s="91"/>
      <c r="I16" s="91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43"/>
      <c r="C17" s="144"/>
      <c r="D17" s="91"/>
      <c r="E17" s="91"/>
      <c r="F17" s="4" t="str">
        <f t="shared" si="0"/>
        <v/>
      </c>
      <c r="G17" s="91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43"/>
      <c r="C18" s="144"/>
      <c r="D18" s="91"/>
      <c r="E18" s="91"/>
      <c r="F18" s="4" t="str">
        <f t="shared" si="0"/>
        <v/>
      </c>
      <c r="G18" s="91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43"/>
      <c r="C19" s="144"/>
      <c r="D19" s="91"/>
      <c r="E19" s="91"/>
      <c r="F19" s="4" t="str">
        <f t="shared" si="0"/>
        <v/>
      </c>
      <c r="G19" s="91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43"/>
      <c r="C20" s="144"/>
      <c r="D20" s="91"/>
      <c r="E20" s="91"/>
      <c r="F20" s="4" t="str">
        <f t="shared" si="0"/>
        <v/>
      </c>
      <c r="G20" s="91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43"/>
      <c r="C21" s="144"/>
      <c r="D21" s="91"/>
      <c r="E21" s="91"/>
      <c r="F21" s="4" t="str">
        <f t="shared" si="0"/>
        <v/>
      </c>
      <c r="G21" s="91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43"/>
      <c r="C22" s="144"/>
      <c r="D22" s="91"/>
      <c r="E22" s="91"/>
      <c r="F22" s="4" t="str">
        <f t="shared" si="0"/>
        <v/>
      </c>
      <c r="G22" s="91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43"/>
      <c r="C23" s="144"/>
      <c r="D23" s="91"/>
      <c r="E23" s="91"/>
      <c r="F23" s="4" t="str">
        <f t="shared" si="0"/>
        <v/>
      </c>
      <c r="G23" s="91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43"/>
      <c r="C24" s="144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15"/>
      <c r="C25" s="115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15"/>
      <c r="C26" s="115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15"/>
      <c r="C27" s="115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15"/>
      <c r="C28" s="115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15"/>
      <c r="C29" s="115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15"/>
      <c r="C30" s="115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15"/>
      <c r="C31" s="115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15"/>
      <c r="C32" s="115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15"/>
      <c r="C33" s="115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15"/>
      <c r="C34" s="115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15"/>
      <c r="C35" s="115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15"/>
      <c r="C36" s="115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15"/>
      <c r="C37" s="115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15"/>
      <c r="C38" s="115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15"/>
      <c r="C39" s="115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15"/>
      <c r="C40" s="115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15"/>
      <c r="C41" s="115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15"/>
      <c r="C42" s="115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15"/>
      <c r="C43" s="115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12" t="s">
        <v>118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9</v>
      </c>
      <c r="D47" s="14">
        <f>COUNTIF(G4:G43,"*下層*")</f>
        <v>0</v>
      </c>
      <c r="E47" s="14">
        <f>COUNTA(A4:A43)</f>
        <v>9</v>
      </c>
      <c r="F47" s="10"/>
      <c r="G47" s="15">
        <f>C47*100</f>
        <v>900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30</v>
      </c>
      <c r="D49" s="14" t="str">
        <f>IF(D47&gt;0,ROUND(SUMIF(G4:G43,"*下層*",D4:D43)/D47,0),"")</f>
        <v/>
      </c>
      <c r="E49" s="14">
        <f>ROUND(SUM(D4:D43)/E47,0)</f>
        <v>30</v>
      </c>
      <c r="F49" s="13"/>
      <c r="G49" s="15">
        <f>C49</f>
        <v>30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7.09</v>
      </c>
      <c r="D50" s="16">
        <f>SUMIF(G4:G43,"*下層*",F4:F43)</f>
        <v>0</v>
      </c>
      <c r="E50" s="4">
        <f>SUM(F4:F43)</f>
        <v>7.09</v>
      </c>
      <c r="F50" s="13"/>
      <c r="G50" s="17">
        <f>C50*100</f>
        <v>709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22</v>
      </c>
      <c r="D56" s="14" t="str">
        <f>IF(D54&gt;0,ROUND(SUMIF(H4:H43,"▲",D4:D43)/D54,0),"")</f>
        <v/>
      </c>
      <c r="E56" s="14">
        <f>ROUND(SUMIF(H4:H43,"*",D4:D43)/E54,0)</f>
        <v>22</v>
      </c>
      <c r="F56" s="13"/>
      <c r="G56" s="15">
        <f>C56</f>
        <v>22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1.1400000000000001</v>
      </c>
      <c r="D57" s="16">
        <f>SUMIF(H4:H43,"▲",F4:F43)</f>
        <v>0</v>
      </c>
      <c r="E57" s="16">
        <f>SUM(C57:D57)</f>
        <v>1.1400000000000001</v>
      </c>
      <c r="F57" s="13"/>
      <c r="G57" s="19">
        <f>C57*100</f>
        <v>114.00000000000001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14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16.100000000000001</v>
      </c>
      <c r="D62" s="20" t="str">
        <f>IF(D47&gt;0,ROUND(D57/D50*100,1),"")</f>
        <v/>
      </c>
      <c r="E62" s="20">
        <f>ROUND(E57/E50*100,1)</f>
        <v>16.100000000000001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34</v>
      </c>
      <c r="D68" s="14" t="str">
        <f>IF(D66&gt;0,ROUND(SUMIFS(D4:D43,G4:G43,"*下層*",H4:H43,"")/D66,0),"")</f>
        <v/>
      </c>
      <c r="E68" s="14">
        <f>IF(E66&gt;0,ROUND(SUMIF(H4:H43,"",D4:D43)/E66,0),"")</f>
        <v>34</v>
      </c>
      <c r="F68" s="13"/>
      <c r="G68" s="15">
        <f>C68</f>
        <v>34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5.9499999999999993</v>
      </c>
      <c r="D69" s="16" t="str">
        <f>IF(D66&gt;0,D50-D57,"")</f>
        <v/>
      </c>
      <c r="E69" s="4">
        <f>SUM(C69:D69)</f>
        <v>5.9499999999999993</v>
      </c>
      <c r="F69" s="13"/>
      <c r="G69" s="17">
        <f>C69*100</f>
        <v>594.99999999999989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0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67" priority="16" stopIfTrue="1">
      <formula>AND(($H4="スギ"),(#REF!&lt;12))</formula>
    </cfRule>
  </conditionalFormatting>
  <conditionalFormatting sqref="L4:L43">
    <cfRule type="expression" dxfId="766" priority="15" stopIfTrue="1">
      <formula>AND(($H4="スギ"),(#REF!&lt;22),(#REF!&gt;=12))</formula>
    </cfRule>
  </conditionalFormatting>
  <conditionalFormatting sqref="M4:M43">
    <cfRule type="expression" dxfId="765" priority="14" stopIfTrue="1">
      <formula>AND(($H4="スギ"),(#REF!&lt;32),(#REF!&gt;=22))</formula>
    </cfRule>
  </conditionalFormatting>
  <conditionalFormatting sqref="N4:N43">
    <cfRule type="expression" dxfId="764" priority="13" stopIfTrue="1">
      <formula>AND(($H4="スギ"),(#REF!&lt;42),(#REF!&gt;=32))</formula>
    </cfRule>
  </conditionalFormatting>
  <conditionalFormatting sqref="U4:U43 Z4:AF43 AJ4:AJ43 O4:P43">
    <cfRule type="expression" dxfId="763" priority="12" stopIfTrue="1">
      <formula>AND(($H4="スギ"),(#REF!&gt;=42))</formula>
    </cfRule>
  </conditionalFormatting>
  <conditionalFormatting sqref="Q4:Q43 AA4:AA43">
    <cfRule type="expression" dxfId="762" priority="11" stopIfTrue="1">
      <formula>AND(($H4="ヒノキ"),(#REF!&lt;12))</formula>
    </cfRule>
  </conditionalFormatting>
  <conditionalFormatting sqref="R4:R43 AB4:AE43">
    <cfRule type="expression" dxfId="761" priority="10" stopIfTrue="1">
      <formula>AND(($H4="ヒノキ"),(#REF!&lt;22),(#REF!&gt;=12))</formula>
    </cfRule>
  </conditionalFormatting>
  <conditionalFormatting sqref="S4:S43">
    <cfRule type="expression" dxfId="760" priority="9" stopIfTrue="1">
      <formula>AND(($H4="ヒノキ"),(#REF!&lt;32),(#REF!&gt;=22))</formula>
    </cfRule>
  </conditionalFormatting>
  <conditionalFormatting sqref="T4:U43 Z4:AF43 AJ4:AJ43">
    <cfRule type="expression" dxfId="759" priority="8" stopIfTrue="1">
      <formula>AND(($H4="ヒノキ"),(#REF!&gt;=32))</formula>
    </cfRule>
  </conditionalFormatting>
  <conditionalFormatting sqref="V4:V43 AA4:AA43">
    <cfRule type="expression" dxfId="758" priority="7" stopIfTrue="1">
      <formula>AND(($H4="アカマツ"),(#REF!&lt;12))</formula>
    </cfRule>
  </conditionalFormatting>
  <conditionalFormatting sqref="W4:W43 AB4:AB43">
    <cfRule type="expression" dxfId="757" priority="6" stopIfTrue="1">
      <formula>AND(($H4="アカマツ"),(#REF!&lt;22),(#REF!&gt;=12))</formula>
    </cfRule>
  </conditionalFormatting>
  <conditionalFormatting sqref="X4:X43 AC4:AC43">
    <cfRule type="expression" dxfId="756" priority="5" stopIfTrue="1">
      <formula>AND(($H4="アカマツ"),(#REF!&lt;42),(#REF!&gt;=22))</formula>
    </cfRule>
  </conditionalFormatting>
  <conditionalFormatting sqref="Y4:AF43 AJ4:AJ43">
    <cfRule type="expression" dxfId="755" priority="4" stopIfTrue="1">
      <formula>AND(($H4="アカマツ"),(#REF!&gt;=42))</formula>
    </cfRule>
  </conditionalFormatting>
  <conditionalFormatting sqref="AG4:AG43">
    <cfRule type="expression" dxfId="754" priority="3" stopIfTrue="1">
      <formula>AND(($H4&lt;&gt;"スギ"),($H4&lt;&gt;"ヒノキ"),($H4&lt;&gt;"アカマツ"),(#REF!&lt;12))</formula>
    </cfRule>
  </conditionalFormatting>
  <conditionalFormatting sqref="AH4:AH43">
    <cfRule type="expression" dxfId="7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U95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119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120</v>
      </c>
      <c r="E2" s="50" t="s">
        <v>122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121</v>
      </c>
      <c r="E3" s="23" t="s">
        <v>123</v>
      </c>
      <c r="F3" s="23"/>
      <c r="G3" s="23"/>
      <c r="H3" s="23"/>
      <c r="I3" s="23"/>
      <c r="J3" s="23"/>
    </row>
    <row r="5" spans="1:21" ht="14.25" x14ac:dyDescent="0.15">
      <c r="A5" s="134" t="str">
        <f>D1</f>
        <v>S-7スギ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No.10</v>
      </c>
      <c r="E9" s="26" t="str">
        <f t="shared" si="0"/>
        <v>No.11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9</v>
      </c>
      <c r="D10" s="74">
        <f t="shared" ref="D10:J10" ca="1" si="1">IF(D$2&lt;&gt;"",INDIRECT(D$2&amp;"!C47"),"")</f>
        <v>9</v>
      </c>
      <c r="E10" s="74">
        <f t="shared" ca="1" si="1"/>
        <v>9</v>
      </c>
      <c r="F10" s="74" t="str">
        <f t="shared" ca="1" si="1"/>
        <v/>
      </c>
      <c r="G10" s="74" t="str">
        <f t="shared" ca="1" si="1"/>
        <v/>
      </c>
      <c r="H10" s="74" t="str">
        <f t="shared" ca="1" si="1"/>
        <v/>
      </c>
      <c r="I10" s="74" t="str">
        <f t="shared" ca="1" si="1"/>
        <v/>
      </c>
      <c r="J10" s="74" t="str">
        <f t="shared" ca="1" si="1"/>
        <v/>
      </c>
      <c r="K10" s="28">
        <f ca="1">C10*100</f>
        <v>900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22</v>
      </c>
      <c r="D11" s="74">
        <f t="shared" ref="D11:J11" ca="1" si="2">IF(D$2&lt;&gt;"",INDIRECT(D$2&amp;"!C48"),"")</f>
        <v>22</v>
      </c>
      <c r="E11" s="74">
        <f t="shared" ca="1" si="2"/>
        <v>22</v>
      </c>
      <c r="F11" s="74" t="str">
        <f t="shared" ca="1" si="2"/>
        <v/>
      </c>
      <c r="G11" s="74" t="str">
        <f t="shared" ca="1" si="2"/>
        <v/>
      </c>
      <c r="H11" s="74" t="str">
        <f t="shared" ca="1" si="2"/>
        <v/>
      </c>
      <c r="I11" s="74" t="str">
        <f t="shared" ca="1" si="2"/>
        <v/>
      </c>
      <c r="J11" s="74" t="str">
        <f t="shared" ca="1" si="2"/>
        <v/>
      </c>
      <c r="K11" s="29">
        <f ca="1">C11</f>
        <v>22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30</v>
      </c>
      <c r="D12" s="74">
        <f t="shared" ref="D12:J12" ca="1" si="3">IF(D$2&lt;&gt;"",INDIRECT(D$2&amp;"!C49"),"")</f>
        <v>29</v>
      </c>
      <c r="E12" s="74">
        <f t="shared" ca="1" si="3"/>
        <v>30</v>
      </c>
      <c r="F12" s="74" t="str">
        <f t="shared" ca="1" si="3"/>
        <v/>
      </c>
      <c r="G12" s="74" t="str">
        <f t="shared" ca="1" si="3"/>
        <v/>
      </c>
      <c r="H12" s="74" t="str">
        <f t="shared" ca="1" si="3"/>
        <v/>
      </c>
      <c r="I12" s="74" t="str">
        <f t="shared" ca="1" si="3"/>
        <v/>
      </c>
      <c r="J12" s="74" t="str">
        <f t="shared" ca="1" si="3"/>
        <v/>
      </c>
      <c r="K12" s="29">
        <f ca="1">C12</f>
        <v>30</v>
      </c>
    </row>
    <row r="13" spans="1:21" ht="12.75" customHeight="1" x14ac:dyDescent="0.15">
      <c r="A13" s="108" t="s">
        <v>25</v>
      </c>
      <c r="B13" s="109"/>
      <c r="C13" s="4">
        <f ca="1">ROUND(AVERAGE(D13:J13),3)</f>
        <v>6.9349999999999996</v>
      </c>
      <c r="D13" s="30">
        <f t="shared" ref="D13:J13" ca="1" si="4">IF(D$2&lt;&gt;"",INDIRECT(D$2&amp;"!C50"),"")</f>
        <v>6.7799999999999994</v>
      </c>
      <c r="E13" s="30">
        <f t="shared" ca="1" si="4"/>
        <v>7.09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693.5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形状比＝73、Sr＝15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No.10</v>
      </c>
      <c r="E17" s="26" t="str">
        <f t="shared" si="5"/>
        <v>No.11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0</v>
      </c>
      <c r="D18" s="74">
        <f t="shared" ref="D18:J18" ca="1" si="6">IF(D$2&lt;&gt;"",INDIRECT(D$2&amp;"!D47"),"")</f>
        <v>0</v>
      </c>
      <c r="E18" s="74">
        <f t="shared" ca="1" si="6"/>
        <v>0</v>
      </c>
      <c r="F18" s="74" t="str">
        <f t="shared" ca="1" si="6"/>
        <v/>
      </c>
      <c r="G18" s="74" t="str">
        <f t="shared" ca="1" si="6"/>
        <v/>
      </c>
      <c r="H18" s="74" t="str">
        <f t="shared" ca="1" si="6"/>
        <v/>
      </c>
      <c r="I18" s="74" t="str">
        <f t="shared" ca="1" si="6"/>
        <v/>
      </c>
      <c r="J18" s="74" t="str">
        <f t="shared" ca="1" si="6"/>
        <v/>
      </c>
    </row>
    <row r="19" spans="1:21" ht="12.75" customHeight="1" x14ac:dyDescent="0.15">
      <c r="A19" s="108" t="s">
        <v>23</v>
      </c>
      <c r="B19" s="109"/>
      <c r="C19" s="14" t="str">
        <f ca="1">IF($C$18=0,"",ROUND(AVERAGE(D19:J19),0))</f>
        <v/>
      </c>
      <c r="D19" s="74" t="str">
        <f t="shared" ref="D19:J19" ca="1" si="7">IF(D$2&lt;&gt;"",INDIRECT(D$2&amp;"!D48"),"")</f>
        <v/>
      </c>
      <c r="E19" s="74" t="str">
        <f t="shared" ca="1" si="7"/>
        <v/>
      </c>
      <c r="F19" s="74" t="str">
        <f t="shared" ca="1" si="7"/>
        <v/>
      </c>
      <c r="G19" s="74" t="str">
        <f t="shared" ca="1" si="7"/>
        <v/>
      </c>
      <c r="H19" s="74" t="str">
        <f t="shared" ca="1" si="7"/>
        <v/>
      </c>
      <c r="I19" s="74" t="str">
        <f t="shared" ca="1" si="7"/>
        <v/>
      </c>
      <c r="J19" s="74" t="str">
        <f t="shared" ca="1" si="7"/>
        <v/>
      </c>
    </row>
    <row r="20" spans="1:21" ht="12.75" customHeight="1" x14ac:dyDescent="0.15">
      <c r="A20" s="108" t="s">
        <v>24</v>
      </c>
      <c r="B20" s="109"/>
      <c r="C20" s="14" t="str">
        <f ca="1">IF($C$18=0,"",ROUND(AVERAGE(D20:J20),0))</f>
        <v/>
      </c>
      <c r="D20" s="74" t="str">
        <f t="shared" ref="D20:J20" ca="1" si="8">IF(D$2&lt;&gt;"",INDIRECT(D$2&amp;"!D49"),"")</f>
        <v/>
      </c>
      <c r="E20" s="74" t="str">
        <f t="shared" ca="1" si="8"/>
        <v/>
      </c>
      <c r="F20" s="74" t="str">
        <f t="shared" ca="1" si="8"/>
        <v/>
      </c>
      <c r="G20" s="74" t="str">
        <f t="shared" ca="1" si="8"/>
        <v/>
      </c>
      <c r="H20" s="74" t="str">
        <f t="shared" ca="1" si="8"/>
        <v/>
      </c>
      <c r="I20" s="74" t="str">
        <f t="shared" ca="1" si="8"/>
        <v/>
      </c>
      <c r="J20" s="74" t="str">
        <f t="shared" ca="1" si="8"/>
        <v/>
      </c>
    </row>
    <row r="21" spans="1:21" ht="12.75" customHeight="1" x14ac:dyDescent="0.15">
      <c r="A21" s="108" t="s">
        <v>25</v>
      </c>
      <c r="B21" s="109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No.10</v>
      </c>
      <c r="E24" s="26" t="str">
        <f t="shared" si="10"/>
        <v>No.11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9</v>
      </c>
      <c r="D25" s="74">
        <f t="shared" ref="D25:J25" ca="1" si="11">IF(D$2&lt;&gt;"",INDIRECT(D$2&amp;"!E47"),"")</f>
        <v>9</v>
      </c>
      <c r="E25" s="74">
        <f t="shared" ca="1" si="11"/>
        <v>9</v>
      </c>
      <c r="F25" s="74" t="str">
        <f t="shared" ca="1" si="11"/>
        <v/>
      </c>
      <c r="G25" s="74" t="str">
        <f t="shared" ca="1" si="11"/>
        <v/>
      </c>
      <c r="H25" s="74" t="str">
        <f t="shared" ca="1" si="11"/>
        <v/>
      </c>
      <c r="I25" s="74" t="str">
        <f t="shared" ca="1" si="11"/>
        <v/>
      </c>
      <c r="J25" s="7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22</v>
      </c>
      <c r="D26" s="74">
        <f t="shared" ref="D26:J26" ca="1" si="12">IF(D$2&lt;&gt;"",INDIRECT(D$2&amp;"!E48"),"")</f>
        <v>22</v>
      </c>
      <c r="E26" s="74">
        <f t="shared" ca="1" si="12"/>
        <v>22</v>
      </c>
      <c r="F26" s="74" t="str">
        <f t="shared" ca="1" si="12"/>
        <v/>
      </c>
      <c r="G26" s="74" t="str">
        <f t="shared" ca="1" si="12"/>
        <v/>
      </c>
      <c r="H26" s="74" t="str">
        <f t="shared" ca="1" si="12"/>
        <v/>
      </c>
      <c r="I26" s="74" t="str">
        <f t="shared" ca="1" si="12"/>
        <v/>
      </c>
      <c r="J26" s="7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30</v>
      </c>
      <c r="D27" s="74">
        <f t="shared" ref="D27:J27" ca="1" si="13">IF(D$2&lt;&gt;"",INDIRECT(D$2&amp;"!E49"),"")</f>
        <v>29</v>
      </c>
      <c r="E27" s="74">
        <f t="shared" ca="1" si="13"/>
        <v>30</v>
      </c>
      <c r="F27" s="74" t="str">
        <f t="shared" ca="1" si="13"/>
        <v/>
      </c>
      <c r="G27" s="74" t="str">
        <f t="shared" ca="1" si="13"/>
        <v/>
      </c>
      <c r="H27" s="74" t="str">
        <f t="shared" ca="1" si="13"/>
        <v/>
      </c>
      <c r="I27" s="74" t="str">
        <f t="shared" ca="1" si="13"/>
        <v/>
      </c>
      <c r="J27" s="7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6.9349999999999996</v>
      </c>
      <c r="D28" s="30">
        <f t="shared" ref="D28:J28" ca="1" si="14">IF(D$2&lt;&gt;"",INDIRECT(D$2&amp;"!E50"),"")</f>
        <v>6.7799999999999994</v>
      </c>
      <c r="E28" s="30">
        <f t="shared" ca="1" si="14"/>
        <v>7.09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No.10</v>
      </c>
      <c r="E32" s="26" t="str">
        <f t="shared" si="15"/>
        <v>No.11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3</v>
      </c>
      <c r="D33" s="74">
        <f t="shared" ref="D33:J33" ca="1" si="16">IF(D$2&lt;&gt;"",INDIRECT(D$2&amp;"!C54"),"")</f>
        <v>2</v>
      </c>
      <c r="E33" s="74">
        <f t="shared" ca="1" si="16"/>
        <v>3</v>
      </c>
      <c r="F33" s="74" t="str">
        <f t="shared" ca="1" si="16"/>
        <v/>
      </c>
      <c r="G33" s="74" t="str">
        <f t="shared" ca="1" si="16"/>
        <v/>
      </c>
      <c r="H33" s="74" t="str">
        <f t="shared" ca="1" si="16"/>
        <v/>
      </c>
      <c r="I33" s="74" t="str">
        <f t="shared" ca="1" si="16"/>
        <v/>
      </c>
      <c r="J33" s="74" t="str">
        <f t="shared" ca="1" si="16"/>
        <v/>
      </c>
      <c r="K33" s="28">
        <f ca="1">C33*100</f>
        <v>300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20</v>
      </c>
      <c r="D34" s="74">
        <f t="shared" ref="D34:J34" ca="1" si="17">IF(D$2&lt;&gt;"",INDIRECT(D$2&amp;"!C55"),"")</f>
        <v>21</v>
      </c>
      <c r="E34" s="74">
        <f t="shared" ca="1" si="17"/>
        <v>18</v>
      </c>
      <c r="F34" s="74" t="str">
        <f t="shared" ca="1" si="17"/>
        <v/>
      </c>
      <c r="G34" s="74" t="str">
        <f t="shared" ca="1" si="17"/>
        <v/>
      </c>
      <c r="H34" s="74" t="str">
        <f t="shared" ca="1" si="17"/>
        <v/>
      </c>
      <c r="I34" s="74" t="str">
        <f t="shared" ca="1" si="17"/>
        <v/>
      </c>
      <c r="J34" s="74" t="str">
        <f t="shared" ca="1" si="17"/>
        <v/>
      </c>
      <c r="K34" s="29">
        <f ca="1">C34</f>
        <v>20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22</v>
      </c>
      <c r="D35" s="74">
        <f t="shared" ref="D35:J35" ca="1" si="18">IF(D$2&lt;&gt;"",INDIRECT(D$2&amp;"!C56"),"")</f>
        <v>22</v>
      </c>
      <c r="E35" s="74">
        <f t="shared" ca="1" si="18"/>
        <v>22</v>
      </c>
      <c r="F35" s="74" t="str">
        <f t="shared" ca="1" si="18"/>
        <v/>
      </c>
      <c r="G35" s="74" t="str">
        <f t="shared" ca="1" si="18"/>
        <v/>
      </c>
      <c r="H35" s="74" t="str">
        <f t="shared" ca="1" si="18"/>
        <v/>
      </c>
      <c r="I35" s="74" t="str">
        <f t="shared" ca="1" si="18"/>
        <v/>
      </c>
      <c r="J35" s="74" t="str">
        <f t="shared" ca="1" si="18"/>
        <v/>
      </c>
      <c r="K35" s="29">
        <f ca="1">C35</f>
        <v>22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1.07</v>
      </c>
      <c r="D36" s="30">
        <f t="shared" ref="D36:J36" ca="1" si="19">IF(D$2&lt;&gt;"",INDIRECT(D$2&amp;"!C57"),"")</f>
        <v>1</v>
      </c>
      <c r="E36" s="30">
        <f t="shared" ca="1" si="19"/>
        <v>1.1400000000000001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107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No.10</v>
      </c>
      <c r="E39" s="26" t="str">
        <f t="shared" si="20"/>
        <v>No.11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0</v>
      </c>
      <c r="D40" s="74">
        <f t="shared" ref="D40:J40" ca="1" si="21">IF(D$2&lt;&gt;"",INDIRECT(D$2&amp;"!D54"),"")</f>
        <v>0</v>
      </c>
      <c r="E40" s="74">
        <f t="shared" ca="1" si="21"/>
        <v>0</v>
      </c>
      <c r="F40" s="74" t="str">
        <f t="shared" ca="1" si="21"/>
        <v/>
      </c>
      <c r="G40" s="74" t="str">
        <f t="shared" ca="1" si="21"/>
        <v/>
      </c>
      <c r="H40" s="74" t="str">
        <f t="shared" ca="1" si="21"/>
        <v/>
      </c>
      <c r="I40" s="74" t="str">
        <f t="shared" ca="1" si="21"/>
        <v/>
      </c>
      <c r="J40" s="7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 t="str">
        <f ca="1">IF($C$18=0,"",ROUND(AVERAGE(D41:J41),0))</f>
        <v/>
      </c>
      <c r="D41" s="74" t="str">
        <f t="shared" ref="D41:J41" ca="1" si="22">IF(D$2&lt;&gt;"",INDIRECT(D$2&amp;"!D55"),"")</f>
        <v/>
      </c>
      <c r="E41" s="74" t="str">
        <f t="shared" ca="1" si="22"/>
        <v/>
      </c>
      <c r="F41" s="74" t="str">
        <f t="shared" ca="1" si="22"/>
        <v/>
      </c>
      <c r="G41" s="74" t="str">
        <f t="shared" ca="1" si="22"/>
        <v/>
      </c>
      <c r="H41" s="74" t="str">
        <f t="shared" ca="1" si="22"/>
        <v/>
      </c>
      <c r="I41" s="74" t="str">
        <f t="shared" ca="1" si="22"/>
        <v/>
      </c>
      <c r="J41" s="7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 t="str">
        <f ca="1">IF($C$18=0,"",ROUND(AVERAGE(D42:J42),0))</f>
        <v/>
      </c>
      <c r="D42" s="74" t="str">
        <f t="shared" ref="D42:J42" ca="1" si="23">IF(D$2&lt;&gt;"",INDIRECT(D$2&amp;"!D56"),"")</f>
        <v/>
      </c>
      <c r="E42" s="74" t="str">
        <f t="shared" ca="1" si="23"/>
        <v/>
      </c>
      <c r="F42" s="74" t="str">
        <f t="shared" ca="1" si="23"/>
        <v/>
      </c>
      <c r="G42" s="74" t="str">
        <f t="shared" ca="1" si="23"/>
        <v/>
      </c>
      <c r="H42" s="74" t="str">
        <f t="shared" ca="1" si="23"/>
        <v/>
      </c>
      <c r="I42" s="74" t="str">
        <f t="shared" ca="1" si="23"/>
        <v/>
      </c>
      <c r="J42" s="7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No.10</v>
      </c>
      <c r="E46" s="26" t="str">
        <f t="shared" si="25"/>
        <v>No.11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3</v>
      </c>
      <c r="D47" s="74">
        <f t="shared" ref="D47:J47" ca="1" si="26">IF(D$2&lt;&gt;"",INDIRECT(D$2&amp;"!E54"),"")</f>
        <v>2</v>
      </c>
      <c r="E47" s="74">
        <f t="shared" ca="1" si="26"/>
        <v>3</v>
      </c>
      <c r="F47" s="74" t="str">
        <f t="shared" ca="1" si="26"/>
        <v/>
      </c>
      <c r="G47" s="74" t="str">
        <f t="shared" ca="1" si="26"/>
        <v/>
      </c>
      <c r="H47" s="74" t="str">
        <f t="shared" ca="1" si="26"/>
        <v/>
      </c>
      <c r="I47" s="74" t="str">
        <f t="shared" ca="1" si="26"/>
        <v/>
      </c>
      <c r="J47" s="7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20</v>
      </c>
      <c r="D48" s="74">
        <f t="shared" ref="D48:J48" ca="1" si="27">IF(D$2&lt;&gt;"",INDIRECT(D$2&amp;"!E55"),"")</f>
        <v>21</v>
      </c>
      <c r="E48" s="74">
        <f t="shared" ca="1" si="27"/>
        <v>18</v>
      </c>
      <c r="F48" s="74" t="str">
        <f t="shared" ca="1" si="27"/>
        <v/>
      </c>
      <c r="G48" s="74" t="str">
        <f t="shared" ca="1" si="27"/>
        <v/>
      </c>
      <c r="H48" s="74" t="str">
        <f t="shared" ca="1" si="27"/>
        <v/>
      </c>
      <c r="I48" s="74" t="str">
        <f t="shared" ca="1" si="27"/>
        <v/>
      </c>
      <c r="J48" s="7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22</v>
      </c>
      <c r="D49" s="74">
        <f t="shared" ref="D49:J49" ca="1" si="28">IF(D$2&lt;&gt;"",INDIRECT(D$2&amp;"!E56"),"")</f>
        <v>22</v>
      </c>
      <c r="E49" s="74">
        <f t="shared" ca="1" si="28"/>
        <v>22</v>
      </c>
      <c r="F49" s="74" t="str">
        <f t="shared" ca="1" si="28"/>
        <v/>
      </c>
      <c r="G49" s="74" t="str">
        <f t="shared" ca="1" si="28"/>
        <v/>
      </c>
      <c r="H49" s="74" t="str">
        <f t="shared" ca="1" si="28"/>
        <v/>
      </c>
      <c r="I49" s="74" t="str">
        <f t="shared" ca="1" si="28"/>
        <v/>
      </c>
      <c r="J49" s="7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1.07</v>
      </c>
      <c r="D50" s="30">
        <f t="shared" ref="D50:J50" ca="1" si="29">IF(D$2&lt;&gt;"",INDIRECT(D$2&amp;"!E57"),"")</f>
        <v>1</v>
      </c>
      <c r="E50" s="30">
        <f t="shared" ca="1" si="29"/>
        <v>1.1400000000000001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33.299999999999997</v>
      </c>
      <c r="D54" s="14" t="str">
        <f ca="1">IF($C$18=0,"",ROUND((C40/C18*100),1))</f>
        <v/>
      </c>
      <c r="E54" s="35">
        <f ca="1">ROUND((C47/C25*100),1)</f>
        <v>33.299999999999997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15.4</v>
      </c>
      <c r="D55" s="14" t="str">
        <f ca="1">IF($C$18=0,"",ROUND((C43/C21)*100,1))</f>
        <v/>
      </c>
      <c r="E55" s="35">
        <f ca="1">ROUND((C50/C28)*100,1)</f>
        <v>15.4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No.10</v>
      </c>
      <c r="E59" s="26" t="str">
        <f t="shared" si="30"/>
        <v>No.11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6</v>
      </c>
      <c r="D60" s="74">
        <f t="shared" ref="D60:J60" ca="1" si="31">IF(D$2&lt;&gt;"",INDIRECT(D$2&amp;"!C66"),"")</f>
        <v>7</v>
      </c>
      <c r="E60" s="74">
        <f t="shared" ca="1" si="31"/>
        <v>6</v>
      </c>
      <c r="F60" s="74" t="str">
        <f t="shared" ca="1" si="31"/>
        <v/>
      </c>
      <c r="G60" s="74" t="str">
        <f t="shared" ca="1" si="31"/>
        <v/>
      </c>
      <c r="H60" s="74" t="str">
        <f t="shared" ca="1" si="31"/>
        <v/>
      </c>
      <c r="I60" s="74" t="str">
        <f t="shared" ca="1" si="31"/>
        <v/>
      </c>
      <c r="J60" s="74" t="str">
        <f t="shared" ca="1" si="31"/>
        <v/>
      </c>
      <c r="K60" s="28">
        <f ca="1">C60*100</f>
        <v>600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23</v>
      </c>
      <c r="D61" s="74">
        <f t="shared" ref="D61:J61" ca="1" si="32">IF(D$2&lt;&gt;"",INDIRECT(D$2&amp;"!C67"),"")</f>
        <v>23</v>
      </c>
      <c r="E61" s="74">
        <f t="shared" ca="1" si="32"/>
        <v>23</v>
      </c>
      <c r="F61" s="74" t="str">
        <f t="shared" ca="1" si="32"/>
        <v/>
      </c>
      <c r="G61" s="74" t="str">
        <f t="shared" ca="1" si="32"/>
        <v/>
      </c>
      <c r="H61" s="74" t="str">
        <f t="shared" ca="1" si="32"/>
        <v/>
      </c>
      <c r="I61" s="74" t="str">
        <f t="shared" ca="1" si="32"/>
        <v/>
      </c>
      <c r="J61" s="74" t="str">
        <f t="shared" ca="1" si="32"/>
        <v/>
      </c>
      <c r="K61" s="29">
        <f ca="1">C61</f>
        <v>23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33</v>
      </c>
      <c r="D62" s="74">
        <f t="shared" ref="D62:J62" ca="1" si="33">IF(D$2&lt;&gt;"",INDIRECT(D$2&amp;"!C68"),"")</f>
        <v>31</v>
      </c>
      <c r="E62" s="74">
        <f t="shared" ca="1" si="33"/>
        <v>34</v>
      </c>
      <c r="F62" s="74" t="str">
        <f t="shared" ca="1" si="33"/>
        <v/>
      </c>
      <c r="G62" s="74" t="str">
        <f t="shared" ca="1" si="33"/>
        <v/>
      </c>
      <c r="H62" s="74" t="str">
        <f t="shared" ca="1" si="33"/>
        <v/>
      </c>
      <c r="I62" s="74" t="str">
        <f t="shared" ca="1" si="33"/>
        <v/>
      </c>
      <c r="J62" s="74" t="str">
        <f t="shared" ca="1" si="33"/>
        <v/>
      </c>
      <c r="K62" s="29">
        <f ca="1">C62</f>
        <v>33</v>
      </c>
    </row>
    <row r="63" spans="1:21" ht="12.75" customHeight="1" x14ac:dyDescent="0.15">
      <c r="A63" s="108" t="s">
        <v>25</v>
      </c>
      <c r="B63" s="109"/>
      <c r="C63" s="4">
        <f ca="1">ROUND(AVERAGE(D63:J63),3)</f>
        <v>5.8650000000000002</v>
      </c>
      <c r="D63" s="30">
        <f t="shared" ref="D63:J63" ca="1" si="34">IF(D$2&lt;&gt;"",INDIRECT(D$2&amp;"!C69"),"")</f>
        <v>5.7799999999999994</v>
      </c>
      <c r="E63" s="30">
        <f t="shared" ca="1" si="34"/>
        <v>5.9499999999999993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586.5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形状比＝70、Sr＝18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No.10</v>
      </c>
      <c r="E67" s="26" t="str">
        <f t="shared" si="35"/>
        <v>No.11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74">
        <f t="shared" ref="D68:J68" ca="1" si="36">IF(D$2&lt;&gt;"",INDIRECT(D$2&amp;"!D66"),"")</f>
        <v>0</v>
      </c>
      <c r="E68" s="74">
        <f t="shared" ca="1" si="36"/>
        <v>0</v>
      </c>
      <c r="F68" s="74" t="str">
        <f t="shared" ca="1" si="36"/>
        <v/>
      </c>
      <c r="G68" s="74" t="str">
        <f t="shared" ca="1" si="36"/>
        <v/>
      </c>
      <c r="H68" s="74" t="str">
        <f t="shared" ca="1" si="36"/>
        <v/>
      </c>
      <c r="I68" s="74" t="str">
        <f t="shared" ca="1" si="36"/>
        <v/>
      </c>
      <c r="J68" s="74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74" t="str">
        <f t="shared" ref="D69:J69" ca="1" si="37">IF(D$2&lt;&gt;"",INDIRECT(D$2&amp;"!D67"),"")</f>
        <v/>
      </c>
      <c r="E69" s="74" t="str">
        <f t="shared" ca="1" si="37"/>
        <v/>
      </c>
      <c r="F69" s="74" t="str">
        <f t="shared" ca="1" si="37"/>
        <v/>
      </c>
      <c r="G69" s="74" t="str">
        <f t="shared" ca="1" si="37"/>
        <v/>
      </c>
      <c r="H69" s="74" t="str">
        <f t="shared" ca="1" si="37"/>
        <v/>
      </c>
      <c r="I69" s="74" t="str">
        <f t="shared" ca="1" si="37"/>
        <v/>
      </c>
      <c r="J69" s="74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74" t="str">
        <f t="shared" ref="D70:J70" ca="1" si="38">IF(D$2&lt;&gt;"",INDIRECT(D$2&amp;"!D68"),"")</f>
        <v/>
      </c>
      <c r="E70" s="74" t="str">
        <f t="shared" ca="1" si="38"/>
        <v/>
      </c>
      <c r="F70" s="74" t="str">
        <f t="shared" ca="1" si="38"/>
        <v/>
      </c>
      <c r="G70" s="74" t="str">
        <f t="shared" ca="1" si="38"/>
        <v/>
      </c>
      <c r="H70" s="74" t="str">
        <f t="shared" ca="1" si="38"/>
        <v/>
      </c>
      <c r="I70" s="74" t="str">
        <f t="shared" ca="1" si="38"/>
        <v/>
      </c>
      <c r="J70" s="74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No.10</v>
      </c>
      <c r="E74" s="26" t="str">
        <f t="shared" si="40"/>
        <v>No.11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6</v>
      </c>
      <c r="D75" s="74">
        <f t="shared" ref="D75:J75" ca="1" si="41">IF(D$2&lt;&gt;"",INDIRECT(D$2&amp;"!E66"),"")</f>
        <v>7</v>
      </c>
      <c r="E75" s="74">
        <f t="shared" ca="1" si="41"/>
        <v>6</v>
      </c>
      <c r="F75" s="74" t="str">
        <f t="shared" ca="1" si="41"/>
        <v/>
      </c>
      <c r="G75" s="74" t="str">
        <f t="shared" ca="1" si="41"/>
        <v/>
      </c>
      <c r="H75" s="74" t="str">
        <f t="shared" ca="1" si="41"/>
        <v/>
      </c>
      <c r="I75" s="74" t="str">
        <f t="shared" ca="1" si="41"/>
        <v/>
      </c>
      <c r="J75" s="74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23</v>
      </c>
      <c r="D76" s="74">
        <f t="shared" ref="D76:J76" ca="1" si="42">IF(D$2&lt;&gt;"",INDIRECT(D$2&amp;"!E67"),"")</f>
        <v>23</v>
      </c>
      <c r="E76" s="74">
        <f t="shared" ca="1" si="42"/>
        <v>23</v>
      </c>
      <c r="F76" s="74" t="str">
        <f t="shared" ca="1" si="42"/>
        <v/>
      </c>
      <c r="G76" s="74" t="str">
        <f t="shared" ca="1" si="42"/>
        <v/>
      </c>
      <c r="H76" s="74" t="str">
        <f t="shared" ca="1" si="42"/>
        <v/>
      </c>
      <c r="I76" s="74" t="str">
        <f t="shared" ca="1" si="42"/>
        <v/>
      </c>
      <c r="J76" s="74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33</v>
      </c>
      <c r="D77" s="74">
        <f t="shared" ref="D77:J77" ca="1" si="43">IF(D$2&lt;&gt;"",INDIRECT(D$2&amp;"!E68"),"")</f>
        <v>31</v>
      </c>
      <c r="E77" s="74">
        <f t="shared" ca="1" si="43"/>
        <v>34</v>
      </c>
      <c r="F77" s="74" t="str">
        <f t="shared" ca="1" si="43"/>
        <v/>
      </c>
      <c r="G77" s="74" t="str">
        <f t="shared" ca="1" si="43"/>
        <v/>
      </c>
      <c r="H77" s="74" t="str">
        <f t="shared" ca="1" si="43"/>
        <v/>
      </c>
      <c r="I77" s="74" t="str">
        <f t="shared" ca="1" si="43"/>
        <v/>
      </c>
      <c r="J77" s="74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5.8650000000000002</v>
      </c>
      <c r="D78" s="30">
        <f t="shared" ref="D78:J78" ca="1" si="44">IF(D$2&lt;&gt;"",INDIRECT(D$2&amp;"!E69"),"")</f>
        <v>5.7799999999999994</v>
      </c>
      <c r="E78" s="30">
        <f t="shared" ca="1" si="44"/>
        <v>5.9499999999999993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308</v>
      </c>
    </row>
    <row r="93" spans="1:11" x14ac:dyDescent="0.15">
      <c r="B93" s="10" t="s">
        <v>309</v>
      </c>
    </row>
    <row r="95" spans="1:11" x14ac:dyDescent="0.15">
      <c r="B95" s="10" t="s">
        <v>310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J120"/>
  <sheetViews>
    <sheetView showGridLines="0" tabSelected="1" view="pageBreakPreview" topLeftCell="A28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124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411</v>
      </c>
      <c r="B4" s="143" t="s">
        <v>51</v>
      </c>
      <c r="C4" s="144"/>
      <c r="D4" s="74">
        <v>44</v>
      </c>
      <c r="E4" s="74">
        <v>26</v>
      </c>
      <c r="F4" s="4">
        <f t="shared" ref="F4:F43" si="0">IF(D4&gt;0,IF(B4="スギ",P4,IF(B4="ヒノキ",U4,IF(B4="アカマツ",Z4,IF(B4="カラマツ",AF4,AJ4)))),"")</f>
        <v>1.71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1.51</v>
      </c>
      <c r="L4" s="75">
        <f t="shared" ref="L4:L43" si="2">ROUND(10^(-5+0.73504+1.83346*LOG(D4)+1.06569*LOG(E4)),2)</f>
        <v>1.8</v>
      </c>
      <c r="M4" s="75">
        <f t="shared" ref="M4:M43" si="3">ROUND(10^(-5+0.71514+1.74357*LOG(D4)+1.17719*LOG(E4)),2)</f>
        <v>1.76</v>
      </c>
      <c r="N4" s="75">
        <f t="shared" ref="N4:N43" si="4">ROUND(10^(-5+0.82956+1.76381*LOG(D4)+1.06412*LOG(E4)),2)</f>
        <v>1.71</v>
      </c>
      <c r="O4" s="75">
        <f t="shared" ref="O4:O43" si="5">ROUND(10^(-5+0.88226+1.79204*LOG(D4)+0.99303*LOG(E4)),2)</f>
        <v>1.71</v>
      </c>
      <c r="P4" s="75">
        <f>HLOOKUP($D4,K$3:O$43,MATCH($A4,$A$3:$A$43,0),1)</f>
        <v>1.71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1.56</v>
      </c>
      <c r="R4" s="75">
        <f t="shared" ref="R4:R43" si="7">ROUND(10^(1.905709*LOG(D4)+1.011385*LOG(E4)-4.293729),2)</f>
        <v>1.86</v>
      </c>
      <c r="S4" s="75">
        <f t="shared" ref="S4:S43" si="8">ROUND(10^(1.771888*LOG(D4)+1.138415*LOG(E4)-4.271259),2)</f>
        <v>1.78</v>
      </c>
      <c r="T4" s="75">
        <f t="shared" ref="T4:T43" si="9">ROUND(10^(1.671519*LOG(D4)+1.363617*LOG(E4)-4.404407),2)</f>
        <v>1.87</v>
      </c>
      <c r="U4" s="75">
        <f t="shared" ref="U4:U43" si="10">HLOOKUP($D4,Q$3:T$43,MATCH($A4,$A$3:$A$43,0),1)</f>
        <v>1.87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1.92</v>
      </c>
      <c r="W4" s="75">
        <f t="shared" ref="W4:W43" si="12">ROUND(10^(-4.155639+1.847898*LOG(D4)+0.951955*LOG(E4)),2)</f>
        <v>1.69</v>
      </c>
      <c r="X4" s="75">
        <f t="shared" ref="X4:X43" si="13">ROUND(10^(-4.194535+1.804172*LOG(D4)+1.034248*LOG(E4)),2)</f>
        <v>1.71</v>
      </c>
      <c r="Y4" s="75">
        <f t="shared" ref="Y4:Y43" si="14">ROUND(10^(-4.42347+2.006485*LOG(D4)+0.967757*LOG(E4)),2)</f>
        <v>1.75</v>
      </c>
      <c r="Z4" s="75">
        <f t="shared" ref="Z4:Z43" si="15">HLOOKUP($D4,V$3:Y$43,MATCH($A4,$A$3:$A$43,0),1)</f>
        <v>1.75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1.48</v>
      </c>
      <c r="AB4" s="75">
        <f t="shared" ref="AB4:AB43" si="17">ROUND(10^(1.979213*LOG(D4)+0.998347*LOG(E4)-4.369281),2)</f>
        <v>1.98</v>
      </c>
      <c r="AC4" s="75">
        <f t="shared" ref="AC4:AC43" si="18">ROUND(10^(1.904401*LOG(D4)+1.062478*LOG(E4)-4.348104),2)</f>
        <v>1.93</v>
      </c>
      <c r="AD4" s="75">
        <f t="shared" ref="AD4:AD43" si="19">ROUND(10^(1.640825*LOG(D4)+1.080387*LOG(E4)-3.976731),2)</f>
        <v>1.77</v>
      </c>
      <c r="AE4" s="75">
        <f t="shared" ref="AE4:AE43" si="20">ROUND(10^(1.90887*LOG(D4)+1.088002*LOG(E4)-4.431495),2)</f>
        <v>1.76</v>
      </c>
      <c r="AF4" s="75">
        <f t="shared" ref="AF4:AF43" si="21">HLOOKUP($D4,AA$3:AE$43,MATCH($A4,$A$3:$A$43,0),1)</f>
        <v>1.76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1.54</v>
      </c>
      <c r="AH4" s="75">
        <f t="shared" ref="AH4:AH43" si="23">ROUND(10^(1.93813902*LOG(D4)+0.96697002*LOG(E4)-4.32216295),2)</f>
        <v>1.7</v>
      </c>
      <c r="AI4" s="75">
        <f t="shared" ref="AI4:AI43" si="24">ROUND(10^(1.82464098*LOG(D4)+0.97625989*LOG(E4)-4.15096808),2)</f>
        <v>1.69</v>
      </c>
      <c r="AJ4" s="75">
        <f t="shared" ref="AJ4:AJ43" si="25">HLOOKUP($D4,AG$3:AI$43,MATCH($A4,$A$3:$A$43,0),1)</f>
        <v>1.69</v>
      </c>
    </row>
    <row r="5" spans="1:36" ht="12.95" customHeight="1" x14ac:dyDescent="0.15">
      <c r="A5" s="74">
        <v>412</v>
      </c>
      <c r="B5" s="143" t="s">
        <v>51</v>
      </c>
      <c r="C5" s="144"/>
      <c r="D5" s="74">
        <v>48</v>
      </c>
      <c r="E5" s="74">
        <v>27</v>
      </c>
      <c r="F5" s="4">
        <f t="shared" si="0"/>
        <v>2.0699999999999998</v>
      </c>
      <c r="G5" s="5"/>
      <c r="H5" s="74"/>
      <c r="I5" s="5"/>
      <c r="J5" s="1" t="s">
        <v>15</v>
      </c>
      <c r="K5" s="75">
        <f t="shared" si="1"/>
        <v>1.83</v>
      </c>
      <c r="L5" s="75">
        <f t="shared" si="2"/>
        <v>2.2000000000000002</v>
      </c>
      <c r="M5" s="75">
        <f t="shared" si="3"/>
        <v>2.15</v>
      </c>
      <c r="N5" s="75">
        <f t="shared" si="4"/>
        <v>2.08</v>
      </c>
      <c r="O5" s="75">
        <f t="shared" si="5"/>
        <v>2.0699999999999998</v>
      </c>
      <c r="P5" s="75">
        <f t="shared" ref="P5:P43" si="26">HLOOKUP($D5,K$3:O$43,MATCH(A5,$A$3:$A$43,0),1)</f>
        <v>2.0699999999999998</v>
      </c>
      <c r="Q5" s="75">
        <f t="shared" si="6"/>
        <v>1.89</v>
      </c>
      <c r="R5" s="75">
        <f t="shared" si="7"/>
        <v>2.2799999999999998</v>
      </c>
      <c r="S5" s="75">
        <f t="shared" si="8"/>
        <v>2.17</v>
      </c>
      <c r="T5" s="75">
        <f t="shared" si="9"/>
        <v>2.2799999999999998</v>
      </c>
      <c r="U5" s="75">
        <f t="shared" si="10"/>
        <v>2.2799999999999998</v>
      </c>
      <c r="V5" s="75">
        <f t="shared" si="11"/>
        <v>2.36</v>
      </c>
      <c r="W5" s="75">
        <f t="shared" si="12"/>
        <v>2.06</v>
      </c>
      <c r="X5" s="75">
        <f t="shared" si="13"/>
        <v>2.08</v>
      </c>
      <c r="Y5" s="75">
        <f t="shared" si="14"/>
        <v>2.16</v>
      </c>
      <c r="Z5" s="75">
        <f t="shared" si="15"/>
        <v>2.16</v>
      </c>
      <c r="AA5" s="75">
        <f t="shared" si="16"/>
        <v>1.8</v>
      </c>
      <c r="AB5" s="75">
        <f t="shared" si="17"/>
        <v>2.44</v>
      </c>
      <c r="AC5" s="75">
        <f t="shared" si="18"/>
        <v>2.37</v>
      </c>
      <c r="AD5" s="75">
        <f t="shared" si="19"/>
        <v>2.13</v>
      </c>
      <c r="AE5" s="75">
        <f t="shared" si="20"/>
        <v>2.16</v>
      </c>
      <c r="AF5" s="75">
        <f t="shared" si="21"/>
        <v>2.16</v>
      </c>
      <c r="AG5" s="75">
        <f t="shared" si="22"/>
        <v>1.88</v>
      </c>
      <c r="AH5" s="75">
        <f t="shared" si="23"/>
        <v>2.09</v>
      </c>
      <c r="AI5" s="75">
        <f t="shared" si="24"/>
        <v>2.06</v>
      </c>
      <c r="AJ5" s="75">
        <f t="shared" si="25"/>
        <v>2.06</v>
      </c>
    </row>
    <row r="6" spans="1:36" ht="12.95" customHeight="1" x14ac:dyDescent="0.15">
      <c r="A6" s="91">
        <v>413</v>
      </c>
      <c r="B6" s="143" t="s">
        <v>51</v>
      </c>
      <c r="C6" s="144"/>
      <c r="D6" s="74">
        <v>38</v>
      </c>
      <c r="E6" s="74">
        <v>26</v>
      </c>
      <c r="F6" s="4">
        <f t="shared" si="0"/>
        <v>1.32</v>
      </c>
      <c r="G6" s="5" t="s">
        <v>59</v>
      </c>
      <c r="H6" s="91" t="s">
        <v>62</v>
      </c>
      <c r="I6" s="5" t="s">
        <v>59</v>
      </c>
      <c r="J6" s="1" t="s">
        <v>15</v>
      </c>
      <c r="K6" s="75">
        <f t="shared" si="1"/>
        <v>1.17</v>
      </c>
      <c r="L6" s="75">
        <f t="shared" si="2"/>
        <v>1.38</v>
      </c>
      <c r="M6" s="75">
        <f t="shared" si="3"/>
        <v>1.37</v>
      </c>
      <c r="N6" s="75">
        <f t="shared" si="4"/>
        <v>1.32</v>
      </c>
      <c r="O6" s="75">
        <f t="shared" si="5"/>
        <v>1.31</v>
      </c>
      <c r="P6" s="75">
        <f t="shared" si="26"/>
        <v>1.32</v>
      </c>
      <c r="Q6" s="75">
        <f t="shared" si="6"/>
        <v>1.2</v>
      </c>
      <c r="R6" s="75">
        <f t="shared" si="7"/>
        <v>1.41</v>
      </c>
      <c r="S6" s="75">
        <f t="shared" si="8"/>
        <v>1.38</v>
      </c>
      <c r="T6" s="75">
        <f t="shared" si="9"/>
        <v>1.46</v>
      </c>
      <c r="U6" s="75">
        <f t="shared" si="10"/>
        <v>1.46</v>
      </c>
      <c r="V6" s="75">
        <f t="shared" si="11"/>
        <v>1.44</v>
      </c>
      <c r="W6" s="75">
        <f t="shared" si="12"/>
        <v>1.29</v>
      </c>
      <c r="X6" s="75">
        <f t="shared" si="13"/>
        <v>1.32</v>
      </c>
      <c r="Y6" s="75">
        <f t="shared" si="14"/>
        <v>1.31</v>
      </c>
      <c r="Z6" s="75">
        <f t="shared" si="15"/>
        <v>1.32</v>
      </c>
      <c r="AA6" s="75">
        <f t="shared" si="16"/>
        <v>1.1399999999999999</v>
      </c>
      <c r="AB6" s="75">
        <f t="shared" si="17"/>
        <v>1.48</v>
      </c>
      <c r="AC6" s="75">
        <f t="shared" si="18"/>
        <v>1.46</v>
      </c>
      <c r="AD6" s="75">
        <f t="shared" si="19"/>
        <v>1.39</v>
      </c>
      <c r="AE6" s="75">
        <f t="shared" si="20"/>
        <v>1.33</v>
      </c>
      <c r="AF6" s="75">
        <f t="shared" si="21"/>
        <v>1.39</v>
      </c>
      <c r="AG6" s="75">
        <f t="shared" si="22"/>
        <v>1.1599999999999999</v>
      </c>
      <c r="AH6" s="75">
        <f t="shared" si="23"/>
        <v>1.28</v>
      </c>
      <c r="AI6" s="75">
        <f t="shared" si="24"/>
        <v>1.3</v>
      </c>
      <c r="AJ6" s="75">
        <f t="shared" si="25"/>
        <v>1.28</v>
      </c>
    </row>
    <row r="7" spans="1:36" ht="12.95" customHeight="1" x14ac:dyDescent="0.15">
      <c r="A7" s="91">
        <v>414</v>
      </c>
      <c r="B7" s="143" t="s">
        <v>51</v>
      </c>
      <c r="C7" s="144"/>
      <c r="D7" s="74">
        <v>28</v>
      </c>
      <c r="E7" s="74">
        <v>22</v>
      </c>
      <c r="F7" s="4">
        <f t="shared" si="0"/>
        <v>0.66</v>
      </c>
      <c r="G7" s="5" t="s">
        <v>68</v>
      </c>
      <c r="H7" s="91" t="s">
        <v>62</v>
      </c>
      <c r="I7" s="5" t="s">
        <v>68</v>
      </c>
      <c r="J7" s="1" t="s">
        <v>15</v>
      </c>
      <c r="K7" s="75">
        <f t="shared" si="1"/>
        <v>0.57999999999999996</v>
      </c>
      <c r="L7" s="75">
        <f t="shared" si="2"/>
        <v>0.66</v>
      </c>
      <c r="M7" s="75">
        <f t="shared" si="3"/>
        <v>0.66</v>
      </c>
      <c r="N7" s="75">
        <f t="shared" si="4"/>
        <v>0.65</v>
      </c>
      <c r="O7" s="75">
        <f t="shared" si="5"/>
        <v>0.64</v>
      </c>
      <c r="P7" s="75">
        <f t="shared" si="26"/>
        <v>0.66</v>
      </c>
      <c r="Q7" s="75">
        <f t="shared" si="6"/>
        <v>0.57999999999999996</v>
      </c>
      <c r="R7" s="75">
        <f t="shared" si="7"/>
        <v>0.66</v>
      </c>
      <c r="S7" s="75">
        <f t="shared" si="8"/>
        <v>0.66</v>
      </c>
      <c r="T7" s="75">
        <f t="shared" si="9"/>
        <v>0.7</v>
      </c>
      <c r="U7" s="75">
        <f t="shared" si="10"/>
        <v>0.66</v>
      </c>
      <c r="V7" s="75">
        <f t="shared" si="11"/>
        <v>0.68</v>
      </c>
      <c r="W7" s="75">
        <f t="shared" si="12"/>
        <v>0.63</v>
      </c>
      <c r="X7" s="75">
        <f t="shared" si="13"/>
        <v>0.64</v>
      </c>
      <c r="Y7" s="75">
        <f t="shared" si="14"/>
        <v>0.6</v>
      </c>
      <c r="Z7" s="75">
        <f t="shared" si="15"/>
        <v>0.64</v>
      </c>
      <c r="AA7" s="75">
        <f t="shared" si="16"/>
        <v>0.56000000000000005</v>
      </c>
      <c r="AB7" s="75">
        <f t="shared" si="17"/>
        <v>0.68</v>
      </c>
      <c r="AC7" s="75">
        <f t="shared" si="18"/>
        <v>0.68</v>
      </c>
      <c r="AD7" s="75">
        <f t="shared" si="19"/>
        <v>0.7</v>
      </c>
      <c r="AE7" s="75">
        <f t="shared" si="20"/>
        <v>0.62</v>
      </c>
      <c r="AF7" s="75">
        <f t="shared" si="21"/>
        <v>0.68</v>
      </c>
      <c r="AG7" s="75">
        <f t="shared" si="22"/>
        <v>0.55000000000000004</v>
      </c>
      <c r="AH7" s="75">
        <f t="shared" si="23"/>
        <v>0.6</v>
      </c>
      <c r="AI7" s="75">
        <f t="shared" si="24"/>
        <v>0.63</v>
      </c>
      <c r="AJ7" s="75">
        <f t="shared" si="25"/>
        <v>0.6</v>
      </c>
    </row>
    <row r="8" spans="1:36" ht="12.95" customHeight="1" x14ac:dyDescent="0.15">
      <c r="A8" s="91">
        <v>415</v>
      </c>
      <c r="B8" s="143" t="s">
        <v>51</v>
      </c>
      <c r="C8" s="144"/>
      <c r="D8" s="74">
        <v>40</v>
      </c>
      <c r="E8" s="74">
        <v>25</v>
      </c>
      <c r="F8" s="4">
        <f t="shared" si="0"/>
        <v>1.39</v>
      </c>
      <c r="G8" s="5" t="s">
        <v>59</v>
      </c>
      <c r="H8" s="74"/>
      <c r="I8" s="5"/>
      <c r="J8" s="1" t="s">
        <v>15</v>
      </c>
      <c r="K8" s="75">
        <f t="shared" si="1"/>
        <v>1.23</v>
      </c>
      <c r="L8" s="75">
        <f t="shared" si="2"/>
        <v>1.45</v>
      </c>
      <c r="M8" s="75">
        <f t="shared" si="3"/>
        <v>1.43</v>
      </c>
      <c r="N8" s="75">
        <f t="shared" si="4"/>
        <v>1.39</v>
      </c>
      <c r="O8" s="75">
        <f t="shared" si="5"/>
        <v>1.38</v>
      </c>
      <c r="P8" s="75">
        <f t="shared" si="26"/>
        <v>1.39</v>
      </c>
      <c r="Q8" s="75">
        <f t="shared" si="6"/>
        <v>1.26</v>
      </c>
      <c r="R8" s="75">
        <f t="shared" si="7"/>
        <v>1.49</v>
      </c>
      <c r="S8" s="75">
        <f t="shared" si="8"/>
        <v>1.44</v>
      </c>
      <c r="T8" s="75">
        <f t="shared" si="9"/>
        <v>1.51</v>
      </c>
      <c r="U8" s="75">
        <f t="shared" si="10"/>
        <v>1.51</v>
      </c>
      <c r="V8" s="75">
        <f t="shared" si="11"/>
        <v>1.54</v>
      </c>
      <c r="W8" s="75">
        <f t="shared" si="12"/>
        <v>1.37</v>
      </c>
      <c r="X8" s="75">
        <f t="shared" si="13"/>
        <v>1.39</v>
      </c>
      <c r="Y8" s="75">
        <f t="shared" si="14"/>
        <v>1.39</v>
      </c>
      <c r="Z8" s="75">
        <f t="shared" si="15"/>
        <v>1.39</v>
      </c>
      <c r="AA8" s="75">
        <f t="shared" si="16"/>
        <v>1.2</v>
      </c>
      <c r="AB8" s="75">
        <f t="shared" si="17"/>
        <v>1.57</v>
      </c>
      <c r="AC8" s="75">
        <f t="shared" si="18"/>
        <v>1.54</v>
      </c>
      <c r="AD8" s="75">
        <f t="shared" si="19"/>
        <v>1.45</v>
      </c>
      <c r="AE8" s="75">
        <f t="shared" si="20"/>
        <v>1.4</v>
      </c>
      <c r="AF8" s="75">
        <f t="shared" si="21"/>
        <v>1.45</v>
      </c>
      <c r="AG8" s="75">
        <f t="shared" si="22"/>
        <v>1.23</v>
      </c>
      <c r="AH8" s="75">
        <f t="shared" si="23"/>
        <v>1.36</v>
      </c>
      <c r="AI8" s="75">
        <f t="shared" si="24"/>
        <v>1.37</v>
      </c>
      <c r="AJ8" s="75">
        <f t="shared" si="25"/>
        <v>1.36</v>
      </c>
    </row>
    <row r="9" spans="1:36" ht="12.95" customHeight="1" x14ac:dyDescent="0.15">
      <c r="A9" s="91">
        <v>416</v>
      </c>
      <c r="B9" s="143" t="s">
        <v>51</v>
      </c>
      <c r="C9" s="144"/>
      <c r="D9" s="74">
        <v>36</v>
      </c>
      <c r="E9" s="74">
        <v>26</v>
      </c>
      <c r="F9" s="4">
        <f t="shared" si="0"/>
        <v>1.2</v>
      </c>
      <c r="G9" s="5"/>
      <c r="H9" s="74"/>
      <c r="I9" s="5"/>
      <c r="J9" s="1" t="s">
        <v>15</v>
      </c>
      <c r="K9" s="75">
        <f t="shared" si="1"/>
        <v>1.07</v>
      </c>
      <c r="L9" s="75">
        <f t="shared" si="2"/>
        <v>1.25</v>
      </c>
      <c r="M9" s="75">
        <f t="shared" si="3"/>
        <v>1.24</v>
      </c>
      <c r="N9" s="75">
        <f t="shared" si="4"/>
        <v>1.2</v>
      </c>
      <c r="O9" s="75">
        <f t="shared" si="5"/>
        <v>1.19</v>
      </c>
      <c r="P9" s="75">
        <f t="shared" si="26"/>
        <v>1.2</v>
      </c>
      <c r="Q9" s="75">
        <f t="shared" si="6"/>
        <v>1.08</v>
      </c>
      <c r="R9" s="75">
        <f t="shared" si="7"/>
        <v>1.27</v>
      </c>
      <c r="S9" s="75">
        <f t="shared" si="8"/>
        <v>1.25</v>
      </c>
      <c r="T9" s="75">
        <f t="shared" si="9"/>
        <v>1.34</v>
      </c>
      <c r="U9" s="75">
        <f t="shared" si="10"/>
        <v>1.34</v>
      </c>
      <c r="V9" s="75">
        <f t="shared" si="11"/>
        <v>1.3</v>
      </c>
      <c r="W9" s="75">
        <f t="shared" si="12"/>
        <v>1.17</v>
      </c>
      <c r="X9" s="75">
        <f t="shared" si="13"/>
        <v>1.19</v>
      </c>
      <c r="Y9" s="75">
        <f t="shared" si="14"/>
        <v>1.17</v>
      </c>
      <c r="Z9" s="75">
        <f t="shared" si="15"/>
        <v>1.19</v>
      </c>
      <c r="AA9" s="75">
        <f t="shared" si="16"/>
        <v>1.03</v>
      </c>
      <c r="AB9" s="75">
        <f t="shared" si="17"/>
        <v>1.33</v>
      </c>
      <c r="AC9" s="75">
        <f t="shared" si="18"/>
        <v>1.32</v>
      </c>
      <c r="AD9" s="75">
        <f t="shared" si="19"/>
        <v>1.28</v>
      </c>
      <c r="AE9" s="75">
        <f t="shared" si="20"/>
        <v>1.2</v>
      </c>
      <c r="AF9" s="75">
        <f t="shared" si="21"/>
        <v>1.28</v>
      </c>
      <c r="AG9" s="75">
        <f t="shared" si="22"/>
        <v>1.04</v>
      </c>
      <c r="AH9" s="75">
        <f t="shared" si="23"/>
        <v>1.1499999999999999</v>
      </c>
      <c r="AI9" s="75">
        <f t="shared" si="24"/>
        <v>1.18</v>
      </c>
      <c r="AJ9" s="75">
        <f t="shared" si="25"/>
        <v>1.1499999999999999</v>
      </c>
    </row>
    <row r="10" spans="1:36" ht="12.95" customHeight="1" x14ac:dyDescent="0.15">
      <c r="A10" s="91">
        <v>417</v>
      </c>
      <c r="B10" s="143" t="s">
        <v>51</v>
      </c>
      <c r="C10" s="144"/>
      <c r="D10" s="74">
        <v>24</v>
      </c>
      <c r="E10" s="74">
        <v>23</v>
      </c>
      <c r="F10" s="4">
        <f t="shared" si="0"/>
        <v>0.53</v>
      </c>
      <c r="G10" s="74"/>
      <c r="H10" s="91"/>
      <c r="I10" s="89"/>
      <c r="J10" s="1" t="s">
        <v>15</v>
      </c>
      <c r="K10" s="75">
        <f t="shared" si="1"/>
        <v>0.46</v>
      </c>
      <c r="L10" s="75">
        <f t="shared" si="2"/>
        <v>0.52</v>
      </c>
      <c r="M10" s="75">
        <f t="shared" si="3"/>
        <v>0.53</v>
      </c>
      <c r="N10" s="75">
        <f t="shared" si="4"/>
        <v>0.52</v>
      </c>
      <c r="O10" s="75">
        <f t="shared" si="5"/>
        <v>0.51</v>
      </c>
      <c r="P10" s="75">
        <f t="shared" si="26"/>
        <v>0.53</v>
      </c>
      <c r="Q10" s="75">
        <f t="shared" si="6"/>
        <v>0.46</v>
      </c>
      <c r="R10" s="75">
        <f t="shared" si="7"/>
        <v>0.52</v>
      </c>
      <c r="S10" s="75">
        <f t="shared" si="8"/>
        <v>0.53</v>
      </c>
      <c r="T10" s="75">
        <f t="shared" si="9"/>
        <v>0.56999999999999995</v>
      </c>
      <c r="U10" s="75">
        <f t="shared" si="10"/>
        <v>0.53</v>
      </c>
      <c r="V10" s="75">
        <f t="shared" si="11"/>
        <v>0.53</v>
      </c>
      <c r="W10" s="75">
        <f t="shared" si="12"/>
        <v>0.49</v>
      </c>
      <c r="X10" s="75">
        <f t="shared" si="13"/>
        <v>0.51</v>
      </c>
      <c r="Y10" s="75">
        <f t="shared" si="14"/>
        <v>0.46</v>
      </c>
      <c r="Z10" s="75">
        <f t="shared" si="15"/>
        <v>0.51</v>
      </c>
      <c r="AA10" s="75">
        <f t="shared" si="16"/>
        <v>0.44</v>
      </c>
      <c r="AB10" s="75">
        <f t="shared" si="17"/>
        <v>0.53</v>
      </c>
      <c r="AC10" s="75">
        <f t="shared" si="18"/>
        <v>0.53</v>
      </c>
      <c r="AD10" s="75">
        <f t="shared" si="19"/>
        <v>0.56999999999999995</v>
      </c>
      <c r="AE10" s="75">
        <f t="shared" si="20"/>
        <v>0.48</v>
      </c>
      <c r="AF10" s="75">
        <f t="shared" si="21"/>
        <v>0.53</v>
      </c>
      <c r="AG10" s="75">
        <f t="shared" si="22"/>
        <v>0.43</v>
      </c>
      <c r="AH10" s="75">
        <f t="shared" si="23"/>
        <v>0.47</v>
      </c>
      <c r="AI10" s="75">
        <f t="shared" si="24"/>
        <v>0.5</v>
      </c>
      <c r="AJ10" s="75">
        <f t="shared" si="25"/>
        <v>0.47</v>
      </c>
    </row>
    <row r="11" spans="1:36" ht="12.95" customHeight="1" x14ac:dyDescent="0.15">
      <c r="A11" s="91">
        <v>418</v>
      </c>
      <c r="B11" s="143" t="s">
        <v>51</v>
      </c>
      <c r="C11" s="144"/>
      <c r="D11" s="74">
        <v>44</v>
      </c>
      <c r="E11" s="74">
        <v>24</v>
      </c>
      <c r="F11" s="4">
        <f t="shared" si="0"/>
        <v>1.58</v>
      </c>
      <c r="G11" s="5"/>
      <c r="H11" s="74"/>
      <c r="I11" s="5"/>
      <c r="J11" s="1" t="s">
        <v>15</v>
      </c>
      <c r="K11" s="75">
        <f t="shared" si="1"/>
        <v>1.4</v>
      </c>
      <c r="L11" s="75">
        <f t="shared" si="2"/>
        <v>1.66</v>
      </c>
      <c r="M11" s="75">
        <f t="shared" si="3"/>
        <v>1.6</v>
      </c>
      <c r="N11" s="75">
        <f t="shared" si="4"/>
        <v>1.57</v>
      </c>
      <c r="O11" s="75">
        <f t="shared" si="5"/>
        <v>1.58</v>
      </c>
      <c r="P11" s="75">
        <f t="shared" si="26"/>
        <v>1.58</v>
      </c>
      <c r="Q11" s="75">
        <f t="shared" si="6"/>
        <v>1.44</v>
      </c>
      <c r="R11" s="75">
        <f t="shared" si="7"/>
        <v>1.71</v>
      </c>
      <c r="S11" s="75">
        <f t="shared" si="8"/>
        <v>1.63</v>
      </c>
      <c r="T11" s="75">
        <f t="shared" si="9"/>
        <v>1.68</v>
      </c>
      <c r="U11" s="75">
        <f t="shared" si="10"/>
        <v>1.68</v>
      </c>
      <c r="V11" s="75">
        <f t="shared" si="11"/>
        <v>1.78</v>
      </c>
      <c r="W11" s="75">
        <f t="shared" si="12"/>
        <v>1.57</v>
      </c>
      <c r="X11" s="75">
        <f t="shared" si="13"/>
        <v>1.58</v>
      </c>
      <c r="Y11" s="75">
        <f t="shared" si="14"/>
        <v>1.62</v>
      </c>
      <c r="Z11" s="75">
        <f t="shared" si="15"/>
        <v>1.62</v>
      </c>
      <c r="AA11" s="75">
        <f t="shared" si="16"/>
        <v>1.37</v>
      </c>
      <c r="AB11" s="75">
        <f t="shared" si="17"/>
        <v>1.83</v>
      </c>
      <c r="AC11" s="75">
        <f t="shared" si="18"/>
        <v>1.77</v>
      </c>
      <c r="AD11" s="75">
        <f t="shared" si="19"/>
        <v>1.63</v>
      </c>
      <c r="AE11" s="75">
        <f t="shared" si="20"/>
        <v>1.61</v>
      </c>
      <c r="AF11" s="75">
        <f t="shared" si="21"/>
        <v>1.61</v>
      </c>
      <c r="AG11" s="75">
        <f t="shared" si="22"/>
        <v>1.43</v>
      </c>
      <c r="AH11" s="75">
        <f t="shared" si="23"/>
        <v>1.58</v>
      </c>
      <c r="AI11" s="75">
        <f t="shared" si="24"/>
        <v>1.57</v>
      </c>
      <c r="AJ11" s="75">
        <f t="shared" si="25"/>
        <v>1.57</v>
      </c>
    </row>
    <row r="12" spans="1:36" ht="12.95" customHeight="1" x14ac:dyDescent="0.15">
      <c r="A12" s="91">
        <v>419</v>
      </c>
      <c r="B12" s="143" t="s">
        <v>51</v>
      </c>
      <c r="C12" s="144"/>
      <c r="D12" s="74">
        <v>26</v>
      </c>
      <c r="E12" s="74">
        <v>24</v>
      </c>
      <c r="F12" s="4">
        <f t="shared" si="0"/>
        <v>0.64</v>
      </c>
      <c r="G12" s="5"/>
      <c r="H12" s="74"/>
      <c r="I12" s="74"/>
      <c r="J12" s="1" t="s">
        <v>15</v>
      </c>
      <c r="K12" s="75">
        <f t="shared" si="1"/>
        <v>0.56000000000000005</v>
      </c>
      <c r="L12" s="75">
        <f t="shared" si="2"/>
        <v>0.63</v>
      </c>
      <c r="M12" s="75">
        <f t="shared" si="3"/>
        <v>0.64</v>
      </c>
      <c r="N12" s="75">
        <f t="shared" si="4"/>
        <v>0.62</v>
      </c>
      <c r="O12" s="75">
        <f t="shared" si="5"/>
        <v>0.61</v>
      </c>
      <c r="P12" s="75">
        <f t="shared" si="26"/>
        <v>0.64</v>
      </c>
      <c r="Q12" s="75">
        <f t="shared" si="6"/>
        <v>0.56000000000000005</v>
      </c>
      <c r="R12" s="75">
        <f t="shared" si="7"/>
        <v>0.63</v>
      </c>
      <c r="S12" s="75">
        <f t="shared" si="8"/>
        <v>0.64</v>
      </c>
      <c r="T12" s="75">
        <f t="shared" si="9"/>
        <v>0.7</v>
      </c>
      <c r="U12" s="75">
        <f t="shared" si="10"/>
        <v>0.64</v>
      </c>
      <c r="V12" s="75">
        <f t="shared" si="11"/>
        <v>0.64</v>
      </c>
      <c r="W12" s="75">
        <f t="shared" si="12"/>
        <v>0.59</v>
      </c>
      <c r="X12" s="75">
        <f t="shared" si="13"/>
        <v>0.61</v>
      </c>
      <c r="Y12" s="75">
        <f t="shared" si="14"/>
        <v>0.56000000000000005</v>
      </c>
      <c r="Z12" s="75">
        <f t="shared" si="15"/>
        <v>0.61</v>
      </c>
      <c r="AA12" s="75">
        <f t="shared" si="16"/>
        <v>0.53</v>
      </c>
      <c r="AB12" s="75">
        <f t="shared" si="17"/>
        <v>0.64</v>
      </c>
      <c r="AC12" s="75">
        <f t="shared" si="18"/>
        <v>0.65</v>
      </c>
      <c r="AD12" s="75">
        <f t="shared" si="19"/>
        <v>0.69</v>
      </c>
      <c r="AE12" s="75">
        <f t="shared" si="20"/>
        <v>0.59</v>
      </c>
      <c r="AF12" s="75">
        <f t="shared" si="21"/>
        <v>0.65</v>
      </c>
      <c r="AG12" s="75">
        <f t="shared" si="22"/>
        <v>0.52</v>
      </c>
      <c r="AH12" s="75">
        <f t="shared" si="23"/>
        <v>0.56999999999999995</v>
      </c>
      <c r="AI12" s="75">
        <f t="shared" si="24"/>
        <v>0.6</v>
      </c>
      <c r="AJ12" s="75">
        <f t="shared" si="25"/>
        <v>0.56999999999999995</v>
      </c>
    </row>
    <row r="13" spans="1:36" ht="12.95" customHeight="1" x14ac:dyDescent="0.15">
      <c r="A13" s="91">
        <v>420</v>
      </c>
      <c r="B13" s="143" t="s">
        <v>51</v>
      </c>
      <c r="C13" s="144"/>
      <c r="D13" s="74">
        <v>34</v>
      </c>
      <c r="E13" s="74">
        <v>24</v>
      </c>
      <c r="F13" s="4">
        <f t="shared" si="0"/>
        <v>1</v>
      </c>
      <c r="G13" s="5" t="s">
        <v>68</v>
      </c>
      <c r="H13" s="91" t="s">
        <v>62</v>
      </c>
      <c r="I13" s="5" t="s">
        <v>68</v>
      </c>
      <c r="J13" s="1" t="s">
        <v>15</v>
      </c>
      <c r="K13" s="75">
        <f t="shared" si="1"/>
        <v>0.89</v>
      </c>
      <c r="L13" s="75">
        <f t="shared" si="2"/>
        <v>1.03</v>
      </c>
      <c r="M13" s="75">
        <f t="shared" si="3"/>
        <v>1.02</v>
      </c>
      <c r="N13" s="75">
        <f t="shared" si="4"/>
        <v>1</v>
      </c>
      <c r="O13" s="75">
        <f t="shared" si="5"/>
        <v>0.99</v>
      </c>
      <c r="P13" s="75">
        <f t="shared" si="26"/>
        <v>1</v>
      </c>
      <c r="Q13" s="75">
        <f t="shared" si="6"/>
        <v>0.9</v>
      </c>
      <c r="R13" s="75">
        <f t="shared" si="7"/>
        <v>1.05</v>
      </c>
      <c r="S13" s="75">
        <f t="shared" si="8"/>
        <v>1.03</v>
      </c>
      <c r="T13" s="75">
        <f t="shared" si="9"/>
        <v>1.0900000000000001</v>
      </c>
      <c r="U13" s="75">
        <f t="shared" si="10"/>
        <v>1.0900000000000001</v>
      </c>
      <c r="V13" s="75">
        <f t="shared" si="11"/>
        <v>1.08</v>
      </c>
      <c r="W13" s="75">
        <f t="shared" si="12"/>
        <v>0.97</v>
      </c>
      <c r="X13" s="75">
        <f t="shared" si="13"/>
        <v>0.99</v>
      </c>
      <c r="Y13" s="75">
        <f t="shared" si="14"/>
        <v>0.97</v>
      </c>
      <c r="Z13" s="75">
        <f t="shared" si="15"/>
        <v>0.99</v>
      </c>
      <c r="AA13" s="75">
        <f t="shared" si="16"/>
        <v>0.86</v>
      </c>
      <c r="AB13" s="75">
        <f t="shared" si="17"/>
        <v>1.1000000000000001</v>
      </c>
      <c r="AC13" s="75">
        <f t="shared" si="18"/>
        <v>1.08</v>
      </c>
      <c r="AD13" s="75">
        <f t="shared" si="19"/>
        <v>1.06</v>
      </c>
      <c r="AE13" s="75">
        <f t="shared" si="20"/>
        <v>0.99</v>
      </c>
      <c r="AF13" s="75">
        <f t="shared" si="21"/>
        <v>1.06</v>
      </c>
      <c r="AG13" s="75">
        <f t="shared" si="22"/>
        <v>0.87</v>
      </c>
      <c r="AH13" s="75">
        <f t="shared" si="23"/>
        <v>0.96</v>
      </c>
      <c r="AI13" s="75">
        <f t="shared" si="24"/>
        <v>0.98</v>
      </c>
      <c r="AJ13" s="75">
        <f t="shared" si="25"/>
        <v>0.96</v>
      </c>
    </row>
    <row r="14" spans="1:36" ht="12.95" customHeight="1" x14ac:dyDescent="0.15">
      <c r="A14" s="91">
        <v>421</v>
      </c>
      <c r="B14" s="143" t="s">
        <v>51</v>
      </c>
      <c r="C14" s="144"/>
      <c r="D14" s="74">
        <v>52</v>
      </c>
      <c r="E14" s="74">
        <v>28</v>
      </c>
      <c r="F14" s="4">
        <f t="shared" si="0"/>
        <v>2.48</v>
      </c>
      <c r="G14" s="5"/>
      <c r="H14" s="74"/>
      <c r="I14" s="74"/>
      <c r="J14" s="1" t="s">
        <v>15</v>
      </c>
      <c r="K14" s="75">
        <f t="shared" si="1"/>
        <v>2.1800000000000002</v>
      </c>
      <c r="L14" s="75">
        <f t="shared" si="2"/>
        <v>2.65</v>
      </c>
      <c r="M14" s="75">
        <f t="shared" si="3"/>
        <v>2.57</v>
      </c>
      <c r="N14" s="75">
        <f t="shared" si="4"/>
        <v>2.4900000000000002</v>
      </c>
      <c r="O14" s="75">
        <f t="shared" si="5"/>
        <v>2.48</v>
      </c>
      <c r="P14" s="75">
        <f t="shared" si="26"/>
        <v>2.48</v>
      </c>
      <c r="Q14" s="75">
        <f t="shared" si="6"/>
        <v>2.27</v>
      </c>
      <c r="R14" s="75">
        <f t="shared" si="7"/>
        <v>2.75</v>
      </c>
      <c r="S14" s="75">
        <f t="shared" si="8"/>
        <v>2.61</v>
      </c>
      <c r="T14" s="75">
        <f t="shared" si="9"/>
        <v>2.74</v>
      </c>
      <c r="U14" s="75">
        <f t="shared" si="10"/>
        <v>2.74</v>
      </c>
      <c r="V14" s="75">
        <f t="shared" si="11"/>
        <v>2.85</v>
      </c>
      <c r="W14" s="75">
        <f t="shared" si="12"/>
        <v>2.4700000000000002</v>
      </c>
      <c r="X14" s="75">
        <f t="shared" si="13"/>
        <v>2.5</v>
      </c>
      <c r="Y14" s="75">
        <f t="shared" si="14"/>
        <v>2.63</v>
      </c>
      <c r="Z14" s="75">
        <f t="shared" si="15"/>
        <v>2.63</v>
      </c>
      <c r="AA14" s="75">
        <f t="shared" si="16"/>
        <v>2.15</v>
      </c>
      <c r="AB14" s="75">
        <f t="shared" si="17"/>
        <v>2.96</v>
      </c>
      <c r="AC14" s="75">
        <f t="shared" si="18"/>
        <v>2.87</v>
      </c>
      <c r="AD14" s="75">
        <f t="shared" si="19"/>
        <v>2.5299999999999998</v>
      </c>
      <c r="AE14" s="75">
        <f t="shared" si="20"/>
        <v>2.62</v>
      </c>
      <c r="AF14" s="75">
        <f t="shared" si="21"/>
        <v>2.62</v>
      </c>
      <c r="AG14" s="75">
        <f t="shared" si="22"/>
        <v>2.2599999999999998</v>
      </c>
      <c r="AH14" s="75">
        <f t="shared" si="23"/>
        <v>2.5299999999999998</v>
      </c>
      <c r="AI14" s="75">
        <f t="shared" si="24"/>
        <v>2.4700000000000002</v>
      </c>
      <c r="AJ14" s="75">
        <f t="shared" si="25"/>
        <v>2.4700000000000002</v>
      </c>
    </row>
    <row r="15" spans="1:36" ht="12.95" customHeight="1" x14ac:dyDescent="0.15">
      <c r="A15" s="91">
        <v>422</v>
      </c>
      <c r="B15" s="143" t="s">
        <v>51</v>
      </c>
      <c r="C15" s="144"/>
      <c r="D15" s="74">
        <v>44</v>
      </c>
      <c r="E15" s="74">
        <v>24</v>
      </c>
      <c r="F15" s="4">
        <f t="shared" si="0"/>
        <v>1.58</v>
      </c>
      <c r="G15" s="74"/>
      <c r="H15" s="74"/>
      <c r="I15" s="74"/>
      <c r="J15" s="1" t="s">
        <v>15</v>
      </c>
      <c r="K15" s="75">
        <f t="shared" si="1"/>
        <v>1.4</v>
      </c>
      <c r="L15" s="75">
        <f t="shared" si="2"/>
        <v>1.66</v>
      </c>
      <c r="M15" s="75">
        <f t="shared" si="3"/>
        <v>1.6</v>
      </c>
      <c r="N15" s="75">
        <f t="shared" si="4"/>
        <v>1.57</v>
      </c>
      <c r="O15" s="75">
        <f t="shared" si="5"/>
        <v>1.58</v>
      </c>
      <c r="P15" s="75">
        <f t="shared" si="26"/>
        <v>1.58</v>
      </c>
      <c r="Q15" s="75">
        <f t="shared" si="6"/>
        <v>1.44</v>
      </c>
      <c r="R15" s="75">
        <f t="shared" si="7"/>
        <v>1.71</v>
      </c>
      <c r="S15" s="75">
        <f t="shared" si="8"/>
        <v>1.63</v>
      </c>
      <c r="T15" s="75">
        <f t="shared" si="9"/>
        <v>1.68</v>
      </c>
      <c r="U15" s="75">
        <f t="shared" si="10"/>
        <v>1.68</v>
      </c>
      <c r="V15" s="75">
        <f t="shared" si="11"/>
        <v>1.78</v>
      </c>
      <c r="W15" s="75">
        <f t="shared" si="12"/>
        <v>1.57</v>
      </c>
      <c r="X15" s="75">
        <f t="shared" si="13"/>
        <v>1.58</v>
      </c>
      <c r="Y15" s="75">
        <f t="shared" si="14"/>
        <v>1.62</v>
      </c>
      <c r="Z15" s="75">
        <f t="shared" si="15"/>
        <v>1.62</v>
      </c>
      <c r="AA15" s="75">
        <f t="shared" si="16"/>
        <v>1.37</v>
      </c>
      <c r="AB15" s="75">
        <f t="shared" si="17"/>
        <v>1.83</v>
      </c>
      <c r="AC15" s="75">
        <f t="shared" si="18"/>
        <v>1.77</v>
      </c>
      <c r="AD15" s="75">
        <f t="shared" si="19"/>
        <v>1.63</v>
      </c>
      <c r="AE15" s="75">
        <f t="shared" si="20"/>
        <v>1.61</v>
      </c>
      <c r="AF15" s="75">
        <f t="shared" si="21"/>
        <v>1.61</v>
      </c>
      <c r="AG15" s="75">
        <f t="shared" si="22"/>
        <v>1.43</v>
      </c>
      <c r="AH15" s="75">
        <f t="shared" si="23"/>
        <v>1.58</v>
      </c>
      <c r="AI15" s="75">
        <f t="shared" si="24"/>
        <v>1.57</v>
      </c>
      <c r="AJ15" s="75">
        <f t="shared" si="25"/>
        <v>1.57</v>
      </c>
    </row>
    <row r="16" spans="1:36" ht="12.95" customHeight="1" x14ac:dyDescent="0.15">
      <c r="A16" s="91">
        <v>423</v>
      </c>
      <c r="B16" s="143" t="s">
        <v>51</v>
      </c>
      <c r="C16" s="144"/>
      <c r="D16" s="74">
        <v>36</v>
      </c>
      <c r="E16" s="74">
        <v>21</v>
      </c>
      <c r="F16" s="4">
        <f t="shared" si="0"/>
        <v>0.96</v>
      </c>
      <c r="G16" s="5"/>
      <c r="H16" s="74"/>
      <c r="I16" s="74"/>
      <c r="J16" s="1" t="s">
        <v>15</v>
      </c>
      <c r="K16" s="75">
        <f t="shared" si="1"/>
        <v>0.86</v>
      </c>
      <c r="L16" s="75">
        <f t="shared" si="2"/>
        <v>0.99</v>
      </c>
      <c r="M16" s="75">
        <f t="shared" si="3"/>
        <v>0.97</v>
      </c>
      <c r="N16" s="75">
        <f t="shared" si="4"/>
        <v>0.96</v>
      </c>
      <c r="O16" s="75">
        <f t="shared" si="5"/>
        <v>0.96</v>
      </c>
      <c r="P16" s="75">
        <f t="shared" si="26"/>
        <v>0.96</v>
      </c>
      <c r="Q16" s="75">
        <f t="shared" si="6"/>
        <v>0.88</v>
      </c>
      <c r="R16" s="75">
        <f t="shared" si="7"/>
        <v>1.02</v>
      </c>
      <c r="S16" s="75">
        <f t="shared" si="8"/>
        <v>0.98</v>
      </c>
      <c r="T16" s="75">
        <f t="shared" si="9"/>
        <v>1</v>
      </c>
      <c r="U16" s="75">
        <f t="shared" si="10"/>
        <v>1</v>
      </c>
      <c r="V16" s="75">
        <f t="shared" si="11"/>
        <v>1.06</v>
      </c>
      <c r="W16" s="75">
        <f t="shared" si="12"/>
        <v>0.95</v>
      </c>
      <c r="X16" s="75">
        <f t="shared" si="13"/>
        <v>0.96</v>
      </c>
      <c r="Y16" s="75">
        <f t="shared" si="14"/>
        <v>0.95</v>
      </c>
      <c r="Z16" s="75">
        <f t="shared" si="15"/>
        <v>0.96</v>
      </c>
      <c r="AA16" s="75">
        <f t="shared" si="16"/>
        <v>0.84</v>
      </c>
      <c r="AB16" s="75">
        <f t="shared" si="17"/>
        <v>1.07</v>
      </c>
      <c r="AC16" s="75">
        <f t="shared" si="18"/>
        <v>1.05</v>
      </c>
      <c r="AD16" s="75">
        <f t="shared" si="19"/>
        <v>1.01</v>
      </c>
      <c r="AE16" s="75">
        <f t="shared" si="20"/>
        <v>0.95</v>
      </c>
      <c r="AF16" s="75">
        <f t="shared" si="21"/>
        <v>1.01</v>
      </c>
      <c r="AG16" s="75">
        <f t="shared" si="22"/>
        <v>0.87</v>
      </c>
      <c r="AH16" s="75">
        <f t="shared" si="23"/>
        <v>0.94</v>
      </c>
      <c r="AI16" s="75">
        <f t="shared" si="24"/>
        <v>0.95</v>
      </c>
      <c r="AJ16" s="75">
        <f t="shared" si="25"/>
        <v>0.94</v>
      </c>
    </row>
    <row r="17" spans="1:36" ht="12.95" customHeight="1" x14ac:dyDescent="0.15">
      <c r="A17" s="74"/>
      <c r="B17" s="143"/>
      <c r="C17" s="144"/>
      <c r="D17" s="74"/>
      <c r="E17" s="74"/>
      <c r="F17" s="4" t="str">
        <f t="shared" si="0"/>
        <v/>
      </c>
      <c r="G17" s="74"/>
      <c r="H17" s="74"/>
      <c r="I17" s="74"/>
      <c r="J17" s="1" t="s">
        <v>15</v>
      </c>
      <c r="K17" s="75" t="e">
        <f t="shared" si="1"/>
        <v>#NUM!</v>
      </c>
      <c r="L17" s="75" t="e">
        <f t="shared" si="2"/>
        <v>#NUM!</v>
      </c>
      <c r="M17" s="75" t="e">
        <f t="shared" si="3"/>
        <v>#NUM!</v>
      </c>
      <c r="N17" s="75" t="e">
        <f t="shared" si="4"/>
        <v>#NUM!</v>
      </c>
      <c r="O17" s="75" t="e">
        <f t="shared" si="5"/>
        <v>#NUM!</v>
      </c>
      <c r="P17" s="75" t="e">
        <f t="shared" si="26"/>
        <v>#N/A</v>
      </c>
      <c r="Q17" s="75" t="e">
        <f t="shared" si="6"/>
        <v>#NUM!</v>
      </c>
      <c r="R17" s="75" t="e">
        <f t="shared" si="7"/>
        <v>#NUM!</v>
      </c>
      <c r="S17" s="75" t="e">
        <f t="shared" si="8"/>
        <v>#NUM!</v>
      </c>
      <c r="T17" s="75" t="e">
        <f t="shared" si="9"/>
        <v>#NUM!</v>
      </c>
      <c r="U17" s="75" t="e">
        <f t="shared" si="10"/>
        <v>#N/A</v>
      </c>
      <c r="V17" s="75" t="e">
        <f t="shared" si="11"/>
        <v>#NUM!</v>
      </c>
      <c r="W17" s="75" t="e">
        <f t="shared" si="12"/>
        <v>#NUM!</v>
      </c>
      <c r="X17" s="75" t="e">
        <f t="shared" si="13"/>
        <v>#NUM!</v>
      </c>
      <c r="Y17" s="75" t="e">
        <f t="shared" si="14"/>
        <v>#NUM!</v>
      </c>
      <c r="Z17" s="75" t="e">
        <f t="shared" si="15"/>
        <v>#N/A</v>
      </c>
      <c r="AA17" s="75" t="e">
        <f t="shared" si="16"/>
        <v>#NUM!</v>
      </c>
      <c r="AB17" s="75" t="e">
        <f t="shared" si="17"/>
        <v>#NUM!</v>
      </c>
      <c r="AC17" s="75" t="e">
        <f t="shared" si="18"/>
        <v>#NUM!</v>
      </c>
      <c r="AD17" s="75" t="e">
        <f t="shared" si="19"/>
        <v>#NUM!</v>
      </c>
      <c r="AE17" s="75" t="e">
        <f t="shared" si="20"/>
        <v>#NUM!</v>
      </c>
      <c r="AF17" s="75" t="e">
        <f t="shared" si="21"/>
        <v>#N/A</v>
      </c>
      <c r="AG17" s="75" t="e">
        <f t="shared" si="22"/>
        <v>#NUM!</v>
      </c>
      <c r="AH17" s="75" t="e">
        <f t="shared" si="23"/>
        <v>#NUM!</v>
      </c>
      <c r="AI17" s="75" t="e">
        <f t="shared" si="24"/>
        <v>#NUM!</v>
      </c>
      <c r="AJ17" s="75" t="e">
        <f t="shared" si="25"/>
        <v>#N/A</v>
      </c>
    </row>
    <row r="18" spans="1:36" ht="12.95" customHeight="1" x14ac:dyDescent="0.15">
      <c r="A18" s="74"/>
      <c r="B18" s="143"/>
      <c r="C18" s="144"/>
      <c r="D18" s="74"/>
      <c r="E18" s="74"/>
      <c r="F18" s="4" t="str">
        <f t="shared" si="0"/>
        <v/>
      </c>
      <c r="G18" s="5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43"/>
      <c r="C19" s="144"/>
      <c r="D19" s="74"/>
      <c r="E19" s="74"/>
      <c r="F19" s="4" t="str">
        <f t="shared" si="0"/>
        <v/>
      </c>
      <c r="G19" s="5"/>
      <c r="H19" s="74"/>
      <c r="I19" s="74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43"/>
      <c r="C20" s="144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43"/>
      <c r="C21" s="144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43"/>
      <c r="C22" s="144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43"/>
      <c r="C23" s="144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43"/>
      <c r="C24" s="144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43"/>
      <c r="C25" s="144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43"/>
      <c r="C26" s="144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43"/>
      <c r="C27" s="144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43"/>
      <c r="C28" s="144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43"/>
      <c r="C29" s="144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43"/>
      <c r="C30" s="144"/>
      <c r="D30" s="74"/>
      <c r="E30" s="74"/>
      <c r="F30" s="4" t="str">
        <f t="shared" si="0"/>
        <v/>
      </c>
      <c r="G30" s="74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125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25</v>
      </c>
      <c r="D48" s="14" t="str">
        <f>IF(D47&gt;0,ROUND(SUMIF(G4:G43,"*下層*",E4:E43)/D47,0),"")</f>
        <v/>
      </c>
      <c r="E48" s="14">
        <f>ROUND(SUM(E4:E43)/E47,0)</f>
        <v>25</v>
      </c>
      <c r="F48" s="13"/>
      <c r="G48" s="15">
        <f>C48</f>
        <v>25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38</v>
      </c>
      <c r="D49" s="14" t="str">
        <f>IF(D47&gt;0,ROUND(SUMIF(G4:G43,"*下層*",D4:D43)/D47,0),"")</f>
        <v/>
      </c>
      <c r="E49" s="14">
        <f>ROUND(SUM(D4:D43)/E47,0)</f>
        <v>38</v>
      </c>
      <c r="F49" s="13"/>
      <c r="G49" s="15">
        <f>C49</f>
        <v>38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17.12</v>
      </c>
      <c r="D50" s="16">
        <f>SUMIF(G4:G43,"*下層*",F4:F43)</f>
        <v>0</v>
      </c>
      <c r="E50" s="4">
        <f>SUM(F4:F43)</f>
        <v>17.12</v>
      </c>
      <c r="F50" s="13"/>
      <c r="G50" s="17">
        <f>C50*100</f>
        <v>1712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形状比＝66、Sr＝11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24</v>
      </c>
      <c r="D55" s="14" t="str">
        <f>IF(D54&gt;0,ROUND(SUMIF(H4:H43,"▲",E4:E43)/D54,0),"")</f>
        <v/>
      </c>
      <c r="E55" s="14">
        <f>ROUND(SUMIF(H4:H43,"*",E4:E43)/E54,0)</f>
        <v>24</v>
      </c>
      <c r="F55" s="13"/>
      <c r="G55" s="15">
        <f>C55</f>
        <v>24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33</v>
      </c>
      <c r="D56" s="14" t="str">
        <f>IF(D54&gt;0,ROUND(SUMIF(H4:H43,"▲",D4:D43)/D54,0),"")</f>
        <v/>
      </c>
      <c r="E56" s="14">
        <f>ROUND(SUMIF(H4:H43,"*",D4:D43)/E54,0)</f>
        <v>33</v>
      </c>
      <c r="F56" s="13"/>
      <c r="G56" s="15">
        <f>C56</f>
        <v>33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2.98</v>
      </c>
      <c r="D57" s="16">
        <f>SUMIF(H4:H43,"▲",F4:F43)</f>
        <v>0</v>
      </c>
      <c r="E57" s="16">
        <f>SUM(C57:D57)</f>
        <v>2.98</v>
      </c>
      <c r="F57" s="13"/>
      <c r="G57" s="19">
        <f>C57*100</f>
        <v>298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23.1</v>
      </c>
      <c r="D61" s="20" t="str">
        <f>IF(D47&gt;0,ROUND(D54/D47*100,1),"")</f>
        <v/>
      </c>
      <c r="E61" s="20">
        <f>ROUND(E54/E47*100,1)</f>
        <v>23.1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17.399999999999999</v>
      </c>
      <c r="D62" s="20" t="str">
        <f>IF(D47&gt;0,ROUND(D57/D50*100,1),"")</f>
        <v/>
      </c>
      <c r="E62" s="20">
        <f>ROUND(E57/E50*100,1)</f>
        <v>17.399999999999999</v>
      </c>
      <c r="F62" s="10"/>
      <c r="G62" s="10"/>
      <c r="H62" s="10"/>
      <c r="I62" s="113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3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25</v>
      </c>
      <c r="D67" s="14" t="str">
        <f>IF(D66&gt;0,ROUND(SUMIFS(E4:E43,G4:G43,"*下層*",H4:H43,"")/D66,0),"")</f>
        <v/>
      </c>
      <c r="E67" s="14">
        <f>IF(E66&gt;0,ROUND(SUMIF(H4:H43,"",E4:E43)/E66,0),"")</f>
        <v>25</v>
      </c>
      <c r="F67" s="13"/>
      <c r="G67" s="15">
        <f>C67</f>
        <v>25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39</v>
      </c>
      <c r="D68" s="14" t="str">
        <f>IF(D66&gt;0,ROUND(SUMIFS(D4:D43,G4:G43,"*下層*",H4:H43,"")/D66,0),"")</f>
        <v/>
      </c>
      <c r="E68" s="14">
        <f>IF(E66&gt;0,ROUND(SUMIF(H4:H43,"",D4:D43)/E66,0),"")</f>
        <v>39</v>
      </c>
      <c r="F68" s="13"/>
      <c r="G68" s="15">
        <f>C68</f>
        <v>39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14.14</v>
      </c>
      <c r="D69" s="16" t="str">
        <f>IF(D66&gt;0,D50-D57,"")</f>
        <v/>
      </c>
      <c r="E69" s="4">
        <f>SUM(C69:D69)</f>
        <v>14.14</v>
      </c>
      <c r="F69" s="13"/>
      <c r="G69" s="17">
        <f>C69*100</f>
        <v>1414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形状比＝64、Sr＝13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C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51" priority="16" stopIfTrue="1">
      <formula>AND(($H4="スギ"),(#REF!&lt;12))</formula>
    </cfRule>
  </conditionalFormatting>
  <conditionalFormatting sqref="L4:L43">
    <cfRule type="expression" dxfId="750" priority="15" stopIfTrue="1">
      <formula>AND(($H4="スギ"),(#REF!&lt;22),(#REF!&gt;=12))</formula>
    </cfRule>
  </conditionalFormatting>
  <conditionalFormatting sqref="M4:M43">
    <cfRule type="expression" dxfId="749" priority="14" stopIfTrue="1">
      <formula>AND(($H4="スギ"),(#REF!&lt;32),(#REF!&gt;=22))</formula>
    </cfRule>
  </conditionalFormatting>
  <conditionalFormatting sqref="N4:N43">
    <cfRule type="expression" dxfId="748" priority="13" stopIfTrue="1">
      <formula>AND(($H4="スギ"),(#REF!&lt;42),(#REF!&gt;=32))</formula>
    </cfRule>
  </conditionalFormatting>
  <conditionalFormatting sqref="U4:U43 Z4:AF43 AJ4:AJ43 O4:P43">
    <cfRule type="expression" dxfId="747" priority="12" stopIfTrue="1">
      <formula>AND(($H4="スギ"),(#REF!&gt;=42))</formula>
    </cfRule>
  </conditionalFormatting>
  <conditionalFormatting sqref="Q4:Q43 AA4:AA43">
    <cfRule type="expression" dxfId="746" priority="11" stopIfTrue="1">
      <formula>AND(($H4="ヒノキ"),(#REF!&lt;12))</formula>
    </cfRule>
  </conditionalFormatting>
  <conditionalFormatting sqref="R4:R43 AB4:AE43">
    <cfRule type="expression" dxfId="745" priority="10" stopIfTrue="1">
      <formula>AND(($H4="ヒノキ"),(#REF!&lt;22),(#REF!&gt;=12))</formula>
    </cfRule>
  </conditionalFormatting>
  <conditionalFormatting sqref="S4:S43">
    <cfRule type="expression" dxfId="744" priority="9" stopIfTrue="1">
      <formula>AND(($H4="ヒノキ"),(#REF!&lt;32),(#REF!&gt;=22))</formula>
    </cfRule>
  </conditionalFormatting>
  <conditionalFormatting sqref="T4:U43 Z4:AF43 AJ4:AJ43">
    <cfRule type="expression" dxfId="743" priority="8" stopIfTrue="1">
      <formula>AND(($H4="ヒノキ"),(#REF!&gt;=32))</formula>
    </cfRule>
  </conditionalFormatting>
  <conditionalFormatting sqref="V4:V43 AA4:AA43">
    <cfRule type="expression" dxfId="742" priority="7" stopIfTrue="1">
      <formula>AND(($H4="アカマツ"),(#REF!&lt;12))</formula>
    </cfRule>
  </conditionalFormatting>
  <conditionalFormatting sqref="W4:W43 AB4:AB43">
    <cfRule type="expression" dxfId="741" priority="6" stopIfTrue="1">
      <formula>AND(($H4="アカマツ"),(#REF!&lt;22),(#REF!&gt;=12))</formula>
    </cfRule>
  </conditionalFormatting>
  <conditionalFormatting sqref="X4:X43 AC4:AC43">
    <cfRule type="expression" dxfId="740" priority="5" stopIfTrue="1">
      <formula>AND(($H4="アカマツ"),(#REF!&lt;42),(#REF!&gt;=22))</formula>
    </cfRule>
  </conditionalFormatting>
  <conditionalFormatting sqref="Y4:AF43 AJ4:AJ43">
    <cfRule type="expression" dxfId="739" priority="4" stopIfTrue="1">
      <formula>AND(($H4="アカマツ"),(#REF!&gt;=42))</formula>
    </cfRule>
  </conditionalFormatting>
  <conditionalFormatting sqref="AG4:AG43">
    <cfRule type="expression" dxfId="738" priority="3" stopIfTrue="1">
      <formula>AND(($H4&lt;&gt;"スギ"),($H4&lt;&gt;"ヒノキ"),($H4&lt;&gt;"アカマツ"),(#REF!&lt;12))</formula>
    </cfRule>
  </conditionalFormatting>
  <conditionalFormatting sqref="AH4:AH43">
    <cfRule type="expression" dxfId="7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3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J120"/>
  <sheetViews>
    <sheetView showGridLines="0" tabSelected="1" view="pageBreakPreview" topLeftCell="A37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138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431</v>
      </c>
      <c r="B4" s="143" t="s">
        <v>51</v>
      </c>
      <c r="C4" s="144"/>
      <c r="D4" s="74">
        <v>32</v>
      </c>
      <c r="E4" s="74">
        <v>26</v>
      </c>
      <c r="F4" s="4">
        <f t="shared" ref="F4:F43" si="0">IF(D4&gt;0,IF(B4="スギ",P4,IF(B4="ヒノキ",U4,IF(B4="アカマツ",Z4,IF(B4="カラマツ",AF4,AJ4)))),"")</f>
        <v>0.98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0.87</v>
      </c>
      <c r="L4" s="75">
        <f t="shared" ref="L4:L43" si="2">ROUND(10^(-5+0.73504+1.83346*LOG(D4)+1.06569*LOG(E4)),2)</f>
        <v>1.01</v>
      </c>
      <c r="M4" s="75">
        <f t="shared" ref="M4:M43" si="3">ROUND(10^(-5+0.71514+1.74357*LOG(D4)+1.17719*LOG(E4)),2)</f>
        <v>1.01</v>
      </c>
      <c r="N4" s="75">
        <f t="shared" ref="N4:N43" si="4">ROUND(10^(-5+0.82956+1.76381*LOG(D4)+1.06412*LOG(E4)),2)</f>
        <v>0.98</v>
      </c>
      <c r="O4" s="75">
        <f t="shared" ref="O4:O43" si="5">ROUND(10^(-5+0.88226+1.79204*LOG(D4)+0.99303*LOG(E4)),2)</f>
        <v>0.97</v>
      </c>
      <c r="P4" s="75">
        <f>HLOOKUP($D4,K$3:O$43,MATCH($A4,$A$3:$A$43,0),1)</f>
        <v>0.98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0.88</v>
      </c>
      <c r="R4" s="75">
        <f t="shared" ref="R4:R43" si="7">ROUND(10^(1.905709*LOG(D4)+1.011385*LOG(E4)-4.293729),2)</f>
        <v>1.01</v>
      </c>
      <c r="S4" s="75">
        <f t="shared" ref="S4:S43" si="8">ROUND(10^(1.771888*LOG(D4)+1.138415*LOG(E4)-4.271259),2)</f>
        <v>1.02</v>
      </c>
      <c r="T4" s="75">
        <f t="shared" ref="T4:T43" si="9">ROUND(10^(1.671519*LOG(D4)+1.363617*LOG(E4)-4.404407),2)</f>
        <v>1.1000000000000001</v>
      </c>
      <c r="U4" s="75">
        <f t="shared" ref="U4:U43" si="10">HLOOKUP($D4,Q$3:T$43,MATCH($A4,$A$3:$A$43,0),1)</f>
        <v>1.1000000000000001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1.03</v>
      </c>
      <c r="W4" s="75">
        <f t="shared" ref="W4:W43" si="12">ROUND(10^(-4.155639+1.847898*LOG(D4)+0.951955*LOG(E4)),2)</f>
        <v>0.94</v>
      </c>
      <c r="X4" s="75">
        <f t="shared" ref="X4:X43" si="13">ROUND(10^(-4.194535+1.804172*LOG(D4)+1.034248*LOG(E4)),2)</f>
        <v>0.96</v>
      </c>
      <c r="Y4" s="75">
        <f t="shared" ref="Y4:Y43" si="14">ROUND(10^(-4.42347+2.006485*LOG(D4)+0.967757*LOG(E4)),2)</f>
        <v>0.92</v>
      </c>
      <c r="Z4" s="75">
        <f t="shared" ref="Z4:Z43" si="15">HLOOKUP($D4,V$3:Y$43,MATCH($A4,$A$3:$A$43,0),1)</f>
        <v>0.96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0.84</v>
      </c>
      <c r="AB4" s="75">
        <f t="shared" ref="AB4:AB43" si="17">ROUND(10^(1.979213*LOG(D4)+0.998347*LOG(E4)-4.369281),2)</f>
        <v>1.05</v>
      </c>
      <c r="AC4" s="75">
        <f t="shared" ref="AC4:AC43" si="18">ROUND(10^(1.904401*LOG(D4)+1.062478*LOG(E4)-4.348104),2)</f>
        <v>1.05</v>
      </c>
      <c r="AD4" s="75">
        <f t="shared" ref="AD4:AD43" si="19">ROUND(10^(1.640825*LOG(D4)+1.080387*LOG(E4)-3.976731),2)</f>
        <v>1.05</v>
      </c>
      <c r="AE4" s="75">
        <f t="shared" ref="AE4:AE43" si="20">ROUND(10^(1.90887*LOG(D4)+1.088002*LOG(E4)-4.431495),2)</f>
        <v>0.96</v>
      </c>
      <c r="AF4" s="75">
        <f t="shared" ref="AF4:AF43" si="21">HLOOKUP($D4,AA$3:AE$43,MATCH($A4,$A$3:$A$43,0),1)</f>
        <v>1.05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0.83</v>
      </c>
      <c r="AH4" s="75">
        <f t="shared" ref="AH4:AH43" si="23">ROUND(10^(1.93813902*LOG(D4)+0.96697002*LOG(E4)-4.32216295),2)</f>
        <v>0.92</v>
      </c>
      <c r="AI4" s="75">
        <f t="shared" ref="AI4:AI43" si="24">ROUND(10^(1.82464098*LOG(D4)+0.97625989*LOG(E4)-4.15096808),2)</f>
        <v>0.95</v>
      </c>
      <c r="AJ4" s="75">
        <f t="shared" ref="AJ4:AJ43" si="25">HLOOKUP($D4,AG$3:AI$43,MATCH($A4,$A$3:$A$43,0),1)</f>
        <v>0.92</v>
      </c>
    </row>
    <row r="5" spans="1:36" ht="12.95" customHeight="1" x14ac:dyDescent="0.15">
      <c r="A5" s="74">
        <v>432</v>
      </c>
      <c r="B5" s="143" t="s">
        <v>51</v>
      </c>
      <c r="C5" s="144"/>
      <c r="D5" s="74">
        <v>34</v>
      </c>
      <c r="E5" s="74">
        <v>25</v>
      </c>
      <c r="F5" s="4">
        <f t="shared" si="0"/>
        <v>1.04</v>
      </c>
      <c r="G5" s="5"/>
      <c r="H5" s="74"/>
      <c r="I5" s="74"/>
      <c r="J5" s="1" t="s">
        <v>15</v>
      </c>
      <c r="K5" s="75">
        <f t="shared" si="1"/>
        <v>0.93</v>
      </c>
      <c r="L5" s="75">
        <f t="shared" si="2"/>
        <v>1.08</v>
      </c>
      <c r="M5" s="75">
        <f t="shared" si="3"/>
        <v>1.07</v>
      </c>
      <c r="N5" s="75">
        <f t="shared" si="4"/>
        <v>1.04</v>
      </c>
      <c r="O5" s="75">
        <f t="shared" si="5"/>
        <v>1.03</v>
      </c>
      <c r="P5" s="75">
        <f t="shared" ref="P5:P43" si="26">HLOOKUP($D5,K$3:O$43,MATCH(A5,$A$3:$A$43,0),1)</f>
        <v>1.04</v>
      </c>
      <c r="Q5" s="75">
        <f t="shared" si="6"/>
        <v>0.94</v>
      </c>
      <c r="R5" s="75">
        <f t="shared" si="7"/>
        <v>1.0900000000000001</v>
      </c>
      <c r="S5" s="75">
        <f t="shared" si="8"/>
        <v>1.08</v>
      </c>
      <c r="T5" s="75">
        <f t="shared" si="9"/>
        <v>1.1499999999999999</v>
      </c>
      <c r="U5" s="75">
        <f t="shared" si="10"/>
        <v>1.1499999999999999</v>
      </c>
      <c r="V5" s="75">
        <f t="shared" si="11"/>
        <v>1.1200000000000001</v>
      </c>
      <c r="W5" s="75">
        <f t="shared" si="12"/>
        <v>1.01</v>
      </c>
      <c r="X5" s="75">
        <f t="shared" si="13"/>
        <v>1.03</v>
      </c>
      <c r="Y5" s="75">
        <f t="shared" si="14"/>
        <v>1.01</v>
      </c>
      <c r="Z5" s="75">
        <f t="shared" si="15"/>
        <v>1.03</v>
      </c>
      <c r="AA5" s="75">
        <f t="shared" si="16"/>
        <v>0.9</v>
      </c>
      <c r="AB5" s="75">
        <f t="shared" si="17"/>
        <v>1.1399999999999999</v>
      </c>
      <c r="AC5" s="75">
        <f t="shared" si="18"/>
        <v>1.1299999999999999</v>
      </c>
      <c r="AD5" s="75">
        <f t="shared" si="19"/>
        <v>1.1100000000000001</v>
      </c>
      <c r="AE5" s="75">
        <f t="shared" si="20"/>
        <v>1.03</v>
      </c>
      <c r="AF5" s="75">
        <f t="shared" si="21"/>
        <v>1.1100000000000001</v>
      </c>
      <c r="AG5" s="75">
        <f t="shared" si="22"/>
        <v>0.9</v>
      </c>
      <c r="AH5" s="75">
        <f t="shared" si="23"/>
        <v>0.99</v>
      </c>
      <c r="AI5" s="75">
        <f t="shared" si="24"/>
        <v>1.02</v>
      </c>
      <c r="AJ5" s="75">
        <f t="shared" si="25"/>
        <v>0.99</v>
      </c>
    </row>
    <row r="6" spans="1:36" ht="12.95" customHeight="1" x14ac:dyDescent="0.15">
      <c r="A6" s="91">
        <v>433</v>
      </c>
      <c r="B6" s="143" t="s">
        <v>51</v>
      </c>
      <c r="C6" s="144"/>
      <c r="D6" s="74">
        <v>20</v>
      </c>
      <c r="E6" s="74">
        <v>17</v>
      </c>
      <c r="F6" s="4">
        <f t="shared" si="0"/>
        <v>0.27</v>
      </c>
      <c r="G6" s="74" t="s">
        <v>67</v>
      </c>
      <c r="H6" s="91" t="s">
        <v>62</v>
      </c>
      <c r="I6" s="101" t="s">
        <v>67</v>
      </c>
      <c r="J6" s="1" t="s">
        <v>15</v>
      </c>
      <c r="K6" s="75">
        <f t="shared" si="1"/>
        <v>0.25</v>
      </c>
      <c r="L6" s="75">
        <f t="shared" si="2"/>
        <v>0.27</v>
      </c>
      <c r="M6" s="75">
        <f t="shared" si="3"/>
        <v>0.27</v>
      </c>
      <c r="N6" s="75">
        <f t="shared" si="4"/>
        <v>0.27</v>
      </c>
      <c r="O6" s="75">
        <f t="shared" si="5"/>
        <v>0.27</v>
      </c>
      <c r="P6" s="75">
        <f t="shared" si="26"/>
        <v>0.27</v>
      </c>
      <c r="Q6" s="75">
        <f t="shared" si="6"/>
        <v>0.25</v>
      </c>
      <c r="R6" s="75">
        <f t="shared" si="7"/>
        <v>0.27</v>
      </c>
      <c r="S6" s="75">
        <f t="shared" si="8"/>
        <v>0.27</v>
      </c>
      <c r="T6" s="75">
        <f t="shared" si="9"/>
        <v>0.28000000000000003</v>
      </c>
      <c r="U6" s="75">
        <f t="shared" si="10"/>
        <v>0.27</v>
      </c>
      <c r="V6" s="75">
        <f t="shared" si="11"/>
        <v>0.28000000000000003</v>
      </c>
      <c r="W6" s="75">
        <f t="shared" si="12"/>
        <v>0.26</v>
      </c>
      <c r="X6" s="75">
        <f t="shared" si="13"/>
        <v>0.27</v>
      </c>
      <c r="Y6" s="75">
        <f t="shared" si="14"/>
        <v>0.24</v>
      </c>
      <c r="Z6" s="75">
        <f t="shared" si="15"/>
        <v>0.26</v>
      </c>
      <c r="AA6" s="75">
        <f t="shared" si="16"/>
        <v>0.24</v>
      </c>
      <c r="AB6" s="75">
        <f t="shared" si="17"/>
        <v>0.27</v>
      </c>
      <c r="AC6" s="75">
        <f t="shared" si="18"/>
        <v>0.27</v>
      </c>
      <c r="AD6" s="75">
        <f t="shared" si="19"/>
        <v>0.31</v>
      </c>
      <c r="AE6" s="75">
        <f t="shared" si="20"/>
        <v>0.25</v>
      </c>
      <c r="AF6" s="75">
        <f t="shared" si="21"/>
        <v>0.27</v>
      </c>
      <c r="AG6" s="75">
        <f t="shared" si="22"/>
        <v>0.23</v>
      </c>
      <c r="AH6" s="75">
        <f t="shared" si="23"/>
        <v>0.25</v>
      </c>
      <c r="AI6" s="75">
        <f t="shared" si="24"/>
        <v>0.27</v>
      </c>
      <c r="AJ6" s="75">
        <f t="shared" si="25"/>
        <v>0.25</v>
      </c>
    </row>
    <row r="7" spans="1:36" ht="12.95" customHeight="1" x14ac:dyDescent="0.15">
      <c r="A7" s="91">
        <v>434</v>
      </c>
      <c r="B7" s="143" t="s">
        <v>51</v>
      </c>
      <c r="C7" s="144"/>
      <c r="D7" s="74">
        <v>36</v>
      </c>
      <c r="E7" s="74">
        <v>25</v>
      </c>
      <c r="F7" s="4">
        <f t="shared" si="0"/>
        <v>1.1499999999999999</v>
      </c>
      <c r="G7" s="5"/>
      <c r="H7" s="74"/>
      <c r="I7" s="5"/>
      <c r="J7" s="1" t="s">
        <v>15</v>
      </c>
      <c r="K7" s="75">
        <f t="shared" si="1"/>
        <v>1.03</v>
      </c>
      <c r="L7" s="75">
        <f t="shared" si="2"/>
        <v>1.2</v>
      </c>
      <c r="M7" s="75">
        <f t="shared" si="3"/>
        <v>1.19</v>
      </c>
      <c r="N7" s="75">
        <f t="shared" si="4"/>
        <v>1.1499999999999999</v>
      </c>
      <c r="O7" s="75">
        <f t="shared" si="5"/>
        <v>1.1499999999999999</v>
      </c>
      <c r="P7" s="75">
        <f t="shared" si="26"/>
        <v>1.1499999999999999</v>
      </c>
      <c r="Q7" s="75">
        <f t="shared" si="6"/>
        <v>1.04</v>
      </c>
      <c r="R7" s="75">
        <f t="shared" si="7"/>
        <v>1.22</v>
      </c>
      <c r="S7" s="75">
        <f t="shared" si="8"/>
        <v>1.2</v>
      </c>
      <c r="T7" s="75">
        <f t="shared" si="9"/>
        <v>1.27</v>
      </c>
      <c r="U7" s="75">
        <f t="shared" si="10"/>
        <v>1.27</v>
      </c>
      <c r="V7" s="75">
        <f t="shared" si="11"/>
        <v>1.25</v>
      </c>
      <c r="W7" s="75">
        <f t="shared" si="12"/>
        <v>1.1200000000000001</v>
      </c>
      <c r="X7" s="75">
        <f t="shared" si="13"/>
        <v>1.1499999999999999</v>
      </c>
      <c r="Y7" s="75">
        <f t="shared" si="14"/>
        <v>1.1299999999999999</v>
      </c>
      <c r="Z7" s="75">
        <f t="shared" si="15"/>
        <v>1.1499999999999999</v>
      </c>
      <c r="AA7" s="75">
        <f t="shared" si="16"/>
        <v>1</v>
      </c>
      <c r="AB7" s="75">
        <f t="shared" si="17"/>
        <v>1.28</v>
      </c>
      <c r="AC7" s="75">
        <f t="shared" si="18"/>
        <v>1.26</v>
      </c>
      <c r="AD7" s="75">
        <f t="shared" si="19"/>
        <v>1.22</v>
      </c>
      <c r="AE7" s="75">
        <f t="shared" si="20"/>
        <v>1.1499999999999999</v>
      </c>
      <c r="AF7" s="75">
        <f t="shared" si="21"/>
        <v>1.22</v>
      </c>
      <c r="AG7" s="75">
        <f t="shared" si="22"/>
        <v>1.01</v>
      </c>
      <c r="AH7" s="75">
        <f t="shared" si="23"/>
        <v>1.1100000000000001</v>
      </c>
      <c r="AI7" s="75">
        <f t="shared" si="24"/>
        <v>1.1299999999999999</v>
      </c>
      <c r="AJ7" s="75">
        <f t="shared" si="25"/>
        <v>1.1100000000000001</v>
      </c>
    </row>
    <row r="8" spans="1:36" ht="12.95" customHeight="1" x14ac:dyDescent="0.15">
      <c r="A8" s="91">
        <v>435</v>
      </c>
      <c r="B8" s="143" t="s">
        <v>51</v>
      </c>
      <c r="C8" s="144"/>
      <c r="D8" s="74">
        <v>32</v>
      </c>
      <c r="E8" s="74">
        <v>22</v>
      </c>
      <c r="F8" s="4">
        <f t="shared" si="0"/>
        <v>0.82</v>
      </c>
      <c r="G8" s="5"/>
      <c r="H8" s="74"/>
      <c r="I8" s="5"/>
      <c r="J8" s="1" t="s">
        <v>15</v>
      </c>
      <c r="K8" s="75">
        <f t="shared" si="1"/>
        <v>0.73</v>
      </c>
      <c r="L8" s="75">
        <f t="shared" si="2"/>
        <v>0.84</v>
      </c>
      <c r="M8" s="75">
        <f t="shared" si="3"/>
        <v>0.83</v>
      </c>
      <c r="N8" s="75">
        <f t="shared" si="4"/>
        <v>0.82</v>
      </c>
      <c r="O8" s="75">
        <f t="shared" si="5"/>
        <v>0.82</v>
      </c>
      <c r="P8" s="75">
        <f t="shared" si="26"/>
        <v>0.82</v>
      </c>
      <c r="Q8" s="75">
        <f t="shared" si="6"/>
        <v>0.74</v>
      </c>
      <c r="R8" s="75">
        <f t="shared" si="7"/>
        <v>0.86</v>
      </c>
      <c r="S8" s="75">
        <f t="shared" si="8"/>
        <v>0.84</v>
      </c>
      <c r="T8" s="75">
        <f t="shared" si="9"/>
        <v>0.88</v>
      </c>
      <c r="U8" s="75">
        <f t="shared" si="10"/>
        <v>0.88</v>
      </c>
      <c r="V8" s="75">
        <f t="shared" si="11"/>
        <v>0.88</v>
      </c>
      <c r="W8" s="75">
        <f t="shared" si="12"/>
        <v>0.8</v>
      </c>
      <c r="X8" s="75">
        <f t="shared" si="13"/>
        <v>0.81</v>
      </c>
      <c r="Y8" s="75">
        <f t="shared" si="14"/>
        <v>0.79</v>
      </c>
      <c r="Z8" s="75">
        <f t="shared" si="15"/>
        <v>0.81</v>
      </c>
      <c r="AA8" s="75">
        <f t="shared" si="16"/>
        <v>0.71</v>
      </c>
      <c r="AB8" s="75">
        <f t="shared" si="17"/>
        <v>0.89</v>
      </c>
      <c r="AC8" s="75">
        <f t="shared" si="18"/>
        <v>0.88</v>
      </c>
      <c r="AD8" s="75">
        <f t="shared" si="19"/>
        <v>0.88</v>
      </c>
      <c r="AE8" s="75">
        <f t="shared" si="20"/>
        <v>0.8</v>
      </c>
      <c r="AF8" s="75">
        <f t="shared" si="21"/>
        <v>0.88</v>
      </c>
      <c r="AG8" s="75">
        <f t="shared" si="22"/>
        <v>0.72</v>
      </c>
      <c r="AH8" s="75">
        <f t="shared" si="23"/>
        <v>0.78</v>
      </c>
      <c r="AI8" s="75">
        <f t="shared" si="24"/>
        <v>0.81</v>
      </c>
      <c r="AJ8" s="75">
        <f t="shared" si="25"/>
        <v>0.78</v>
      </c>
    </row>
    <row r="9" spans="1:36" ht="12.95" customHeight="1" x14ac:dyDescent="0.15">
      <c r="A9" s="91">
        <v>436</v>
      </c>
      <c r="B9" s="143" t="s">
        <v>51</v>
      </c>
      <c r="C9" s="144"/>
      <c r="D9" s="74">
        <v>22</v>
      </c>
      <c r="E9" s="74">
        <v>19</v>
      </c>
      <c r="F9" s="4">
        <f t="shared" si="0"/>
        <v>0.36</v>
      </c>
      <c r="G9" s="5"/>
      <c r="H9" s="91" t="s">
        <v>62</v>
      </c>
      <c r="I9" s="5" t="s">
        <v>92</v>
      </c>
      <c r="J9" s="1" t="s">
        <v>15</v>
      </c>
      <c r="K9" s="75">
        <f t="shared" si="1"/>
        <v>0.33</v>
      </c>
      <c r="L9" s="75">
        <f t="shared" si="2"/>
        <v>0.36</v>
      </c>
      <c r="M9" s="75">
        <f t="shared" si="3"/>
        <v>0.36</v>
      </c>
      <c r="N9" s="75">
        <f t="shared" si="4"/>
        <v>0.36</v>
      </c>
      <c r="O9" s="75">
        <f t="shared" si="5"/>
        <v>0.36</v>
      </c>
      <c r="P9" s="75">
        <f t="shared" si="26"/>
        <v>0.36</v>
      </c>
      <c r="Q9" s="75">
        <f t="shared" si="6"/>
        <v>0.33</v>
      </c>
      <c r="R9" s="75">
        <f t="shared" si="7"/>
        <v>0.36</v>
      </c>
      <c r="S9" s="75">
        <f t="shared" si="8"/>
        <v>0.37</v>
      </c>
      <c r="T9" s="75">
        <f t="shared" si="9"/>
        <v>0.38</v>
      </c>
      <c r="U9" s="75">
        <f t="shared" si="10"/>
        <v>0.37</v>
      </c>
      <c r="V9" s="75">
        <f t="shared" si="11"/>
        <v>0.37</v>
      </c>
      <c r="W9" s="75">
        <f t="shared" si="12"/>
        <v>0.35</v>
      </c>
      <c r="X9" s="75">
        <f t="shared" si="13"/>
        <v>0.35</v>
      </c>
      <c r="Y9" s="75">
        <f t="shared" si="14"/>
        <v>0.32</v>
      </c>
      <c r="Z9" s="75">
        <f t="shared" si="15"/>
        <v>0.35</v>
      </c>
      <c r="AA9" s="75">
        <f t="shared" si="16"/>
        <v>0.31</v>
      </c>
      <c r="AB9" s="75">
        <f t="shared" si="17"/>
        <v>0.37</v>
      </c>
      <c r="AC9" s="75">
        <f t="shared" si="18"/>
        <v>0.37</v>
      </c>
      <c r="AD9" s="75">
        <f t="shared" si="19"/>
        <v>0.41</v>
      </c>
      <c r="AE9" s="75">
        <f t="shared" si="20"/>
        <v>0.33</v>
      </c>
      <c r="AF9" s="75">
        <f t="shared" si="21"/>
        <v>0.37</v>
      </c>
      <c r="AG9" s="75">
        <f t="shared" si="22"/>
        <v>0.31</v>
      </c>
      <c r="AH9" s="75">
        <f t="shared" si="23"/>
        <v>0.33</v>
      </c>
      <c r="AI9" s="75">
        <f t="shared" si="24"/>
        <v>0.35</v>
      </c>
      <c r="AJ9" s="75">
        <f t="shared" si="25"/>
        <v>0.33</v>
      </c>
    </row>
    <row r="10" spans="1:36" ht="12.95" customHeight="1" x14ac:dyDescent="0.15">
      <c r="A10" s="91">
        <v>437</v>
      </c>
      <c r="B10" s="143" t="s">
        <v>51</v>
      </c>
      <c r="C10" s="144"/>
      <c r="D10" s="74">
        <v>40</v>
      </c>
      <c r="E10" s="74">
        <v>25</v>
      </c>
      <c r="F10" s="4">
        <f t="shared" si="0"/>
        <v>1.39</v>
      </c>
      <c r="G10" s="74"/>
      <c r="H10" s="74"/>
      <c r="I10" s="101"/>
      <c r="J10" s="1" t="s">
        <v>15</v>
      </c>
      <c r="K10" s="75">
        <f t="shared" si="1"/>
        <v>1.23</v>
      </c>
      <c r="L10" s="75">
        <f t="shared" si="2"/>
        <v>1.45</v>
      </c>
      <c r="M10" s="75">
        <f t="shared" si="3"/>
        <v>1.43</v>
      </c>
      <c r="N10" s="75">
        <f t="shared" si="4"/>
        <v>1.39</v>
      </c>
      <c r="O10" s="75">
        <f t="shared" si="5"/>
        <v>1.38</v>
      </c>
      <c r="P10" s="75">
        <f t="shared" si="26"/>
        <v>1.39</v>
      </c>
      <c r="Q10" s="75">
        <f t="shared" si="6"/>
        <v>1.26</v>
      </c>
      <c r="R10" s="75">
        <f t="shared" si="7"/>
        <v>1.49</v>
      </c>
      <c r="S10" s="75">
        <f t="shared" si="8"/>
        <v>1.44</v>
      </c>
      <c r="T10" s="75">
        <f t="shared" si="9"/>
        <v>1.51</v>
      </c>
      <c r="U10" s="75">
        <f t="shared" si="10"/>
        <v>1.51</v>
      </c>
      <c r="V10" s="75">
        <f t="shared" si="11"/>
        <v>1.54</v>
      </c>
      <c r="W10" s="75">
        <f t="shared" si="12"/>
        <v>1.37</v>
      </c>
      <c r="X10" s="75">
        <f t="shared" si="13"/>
        <v>1.39</v>
      </c>
      <c r="Y10" s="75">
        <f t="shared" si="14"/>
        <v>1.39</v>
      </c>
      <c r="Z10" s="75">
        <f t="shared" si="15"/>
        <v>1.39</v>
      </c>
      <c r="AA10" s="75">
        <f t="shared" si="16"/>
        <v>1.2</v>
      </c>
      <c r="AB10" s="75">
        <f t="shared" si="17"/>
        <v>1.57</v>
      </c>
      <c r="AC10" s="75">
        <f t="shared" si="18"/>
        <v>1.54</v>
      </c>
      <c r="AD10" s="75">
        <f t="shared" si="19"/>
        <v>1.45</v>
      </c>
      <c r="AE10" s="75">
        <f t="shared" si="20"/>
        <v>1.4</v>
      </c>
      <c r="AF10" s="75">
        <f t="shared" si="21"/>
        <v>1.45</v>
      </c>
      <c r="AG10" s="75">
        <f t="shared" si="22"/>
        <v>1.23</v>
      </c>
      <c r="AH10" s="75">
        <f t="shared" si="23"/>
        <v>1.36</v>
      </c>
      <c r="AI10" s="75">
        <f t="shared" si="24"/>
        <v>1.37</v>
      </c>
      <c r="AJ10" s="75">
        <f t="shared" si="25"/>
        <v>1.36</v>
      </c>
    </row>
    <row r="11" spans="1:36" ht="12.95" customHeight="1" x14ac:dyDescent="0.15">
      <c r="A11" s="91">
        <v>438</v>
      </c>
      <c r="B11" s="143" t="s">
        <v>51</v>
      </c>
      <c r="C11" s="144"/>
      <c r="D11" s="74">
        <v>36</v>
      </c>
      <c r="E11" s="74">
        <v>26</v>
      </c>
      <c r="F11" s="4">
        <f t="shared" si="0"/>
        <v>1.2</v>
      </c>
      <c r="G11" s="5"/>
      <c r="H11" s="74"/>
      <c r="I11" s="5"/>
      <c r="J11" s="1" t="s">
        <v>15</v>
      </c>
      <c r="K11" s="75">
        <f t="shared" si="1"/>
        <v>1.07</v>
      </c>
      <c r="L11" s="75">
        <f t="shared" si="2"/>
        <v>1.25</v>
      </c>
      <c r="M11" s="75">
        <f t="shared" si="3"/>
        <v>1.24</v>
      </c>
      <c r="N11" s="75">
        <f t="shared" si="4"/>
        <v>1.2</v>
      </c>
      <c r="O11" s="75">
        <f t="shared" si="5"/>
        <v>1.19</v>
      </c>
      <c r="P11" s="75">
        <f t="shared" si="26"/>
        <v>1.2</v>
      </c>
      <c r="Q11" s="75">
        <f t="shared" si="6"/>
        <v>1.08</v>
      </c>
      <c r="R11" s="75">
        <f t="shared" si="7"/>
        <v>1.27</v>
      </c>
      <c r="S11" s="75">
        <f t="shared" si="8"/>
        <v>1.25</v>
      </c>
      <c r="T11" s="75">
        <f t="shared" si="9"/>
        <v>1.34</v>
      </c>
      <c r="U11" s="75">
        <f t="shared" si="10"/>
        <v>1.34</v>
      </c>
      <c r="V11" s="75">
        <f t="shared" si="11"/>
        <v>1.3</v>
      </c>
      <c r="W11" s="75">
        <f t="shared" si="12"/>
        <v>1.17</v>
      </c>
      <c r="X11" s="75">
        <f t="shared" si="13"/>
        <v>1.19</v>
      </c>
      <c r="Y11" s="75">
        <f t="shared" si="14"/>
        <v>1.17</v>
      </c>
      <c r="Z11" s="75">
        <f t="shared" si="15"/>
        <v>1.19</v>
      </c>
      <c r="AA11" s="75">
        <f t="shared" si="16"/>
        <v>1.03</v>
      </c>
      <c r="AB11" s="75">
        <f t="shared" si="17"/>
        <v>1.33</v>
      </c>
      <c r="AC11" s="75">
        <f t="shared" si="18"/>
        <v>1.32</v>
      </c>
      <c r="AD11" s="75">
        <f t="shared" si="19"/>
        <v>1.28</v>
      </c>
      <c r="AE11" s="75">
        <f t="shared" si="20"/>
        <v>1.2</v>
      </c>
      <c r="AF11" s="75">
        <f t="shared" si="21"/>
        <v>1.28</v>
      </c>
      <c r="AG11" s="75">
        <f t="shared" si="22"/>
        <v>1.04</v>
      </c>
      <c r="AH11" s="75">
        <f t="shared" si="23"/>
        <v>1.1499999999999999</v>
      </c>
      <c r="AI11" s="75">
        <f t="shared" si="24"/>
        <v>1.18</v>
      </c>
      <c r="AJ11" s="75">
        <f t="shared" si="25"/>
        <v>1.1499999999999999</v>
      </c>
    </row>
    <row r="12" spans="1:36" ht="12.95" customHeight="1" x14ac:dyDescent="0.15">
      <c r="A12" s="91">
        <v>439</v>
      </c>
      <c r="B12" s="143" t="s">
        <v>51</v>
      </c>
      <c r="C12" s="144"/>
      <c r="D12" s="74">
        <v>36</v>
      </c>
      <c r="E12" s="74">
        <v>25</v>
      </c>
      <c r="F12" s="4">
        <f t="shared" si="0"/>
        <v>1.1499999999999999</v>
      </c>
      <c r="G12" s="5"/>
      <c r="H12" s="74"/>
      <c r="I12" s="5"/>
      <c r="J12" s="1" t="s">
        <v>15</v>
      </c>
      <c r="K12" s="75">
        <f t="shared" si="1"/>
        <v>1.03</v>
      </c>
      <c r="L12" s="75">
        <f t="shared" si="2"/>
        <v>1.2</v>
      </c>
      <c r="M12" s="75">
        <f t="shared" si="3"/>
        <v>1.19</v>
      </c>
      <c r="N12" s="75">
        <f t="shared" si="4"/>
        <v>1.1499999999999999</v>
      </c>
      <c r="O12" s="75">
        <f t="shared" si="5"/>
        <v>1.1499999999999999</v>
      </c>
      <c r="P12" s="75">
        <f t="shared" si="26"/>
        <v>1.1499999999999999</v>
      </c>
      <c r="Q12" s="75">
        <f t="shared" si="6"/>
        <v>1.04</v>
      </c>
      <c r="R12" s="75">
        <f t="shared" si="7"/>
        <v>1.22</v>
      </c>
      <c r="S12" s="75">
        <f t="shared" si="8"/>
        <v>1.2</v>
      </c>
      <c r="T12" s="75">
        <f t="shared" si="9"/>
        <v>1.27</v>
      </c>
      <c r="U12" s="75">
        <f t="shared" si="10"/>
        <v>1.27</v>
      </c>
      <c r="V12" s="75">
        <f t="shared" si="11"/>
        <v>1.25</v>
      </c>
      <c r="W12" s="75">
        <f t="shared" si="12"/>
        <v>1.1200000000000001</v>
      </c>
      <c r="X12" s="75">
        <f t="shared" si="13"/>
        <v>1.1499999999999999</v>
      </c>
      <c r="Y12" s="75">
        <f t="shared" si="14"/>
        <v>1.1299999999999999</v>
      </c>
      <c r="Z12" s="75">
        <f t="shared" si="15"/>
        <v>1.1499999999999999</v>
      </c>
      <c r="AA12" s="75">
        <f t="shared" si="16"/>
        <v>1</v>
      </c>
      <c r="AB12" s="75">
        <f t="shared" si="17"/>
        <v>1.28</v>
      </c>
      <c r="AC12" s="75">
        <f t="shared" si="18"/>
        <v>1.26</v>
      </c>
      <c r="AD12" s="75">
        <f t="shared" si="19"/>
        <v>1.22</v>
      </c>
      <c r="AE12" s="75">
        <f t="shared" si="20"/>
        <v>1.1499999999999999</v>
      </c>
      <c r="AF12" s="75">
        <f t="shared" si="21"/>
        <v>1.22</v>
      </c>
      <c r="AG12" s="75">
        <f t="shared" si="22"/>
        <v>1.01</v>
      </c>
      <c r="AH12" s="75">
        <f t="shared" si="23"/>
        <v>1.1100000000000001</v>
      </c>
      <c r="AI12" s="75">
        <f t="shared" si="24"/>
        <v>1.1299999999999999</v>
      </c>
      <c r="AJ12" s="75">
        <f t="shared" si="25"/>
        <v>1.1100000000000001</v>
      </c>
    </row>
    <row r="13" spans="1:36" ht="12.95" customHeight="1" x14ac:dyDescent="0.15">
      <c r="A13" s="91">
        <v>440</v>
      </c>
      <c r="B13" s="143" t="s">
        <v>51</v>
      </c>
      <c r="C13" s="144"/>
      <c r="D13" s="74">
        <v>40</v>
      </c>
      <c r="E13" s="74">
        <v>26</v>
      </c>
      <c r="F13" s="4">
        <f t="shared" si="0"/>
        <v>1.45</v>
      </c>
      <c r="G13" s="5"/>
      <c r="H13" s="74"/>
      <c r="I13" s="5"/>
      <c r="J13" s="1" t="s">
        <v>15</v>
      </c>
      <c r="K13" s="75">
        <f t="shared" si="1"/>
        <v>1.28</v>
      </c>
      <c r="L13" s="75">
        <f t="shared" si="2"/>
        <v>1.51</v>
      </c>
      <c r="M13" s="75">
        <f t="shared" si="3"/>
        <v>1.49</v>
      </c>
      <c r="N13" s="75">
        <f t="shared" si="4"/>
        <v>1.45</v>
      </c>
      <c r="O13" s="75">
        <f t="shared" si="5"/>
        <v>1.44</v>
      </c>
      <c r="P13" s="75">
        <f t="shared" si="26"/>
        <v>1.45</v>
      </c>
      <c r="Q13" s="75">
        <f t="shared" si="6"/>
        <v>1.31</v>
      </c>
      <c r="R13" s="75">
        <f t="shared" si="7"/>
        <v>1.55</v>
      </c>
      <c r="S13" s="75">
        <f t="shared" si="8"/>
        <v>1.51</v>
      </c>
      <c r="T13" s="75">
        <f t="shared" si="9"/>
        <v>1.6</v>
      </c>
      <c r="U13" s="75">
        <f t="shared" si="10"/>
        <v>1.6</v>
      </c>
      <c r="V13" s="75">
        <f t="shared" si="11"/>
        <v>1.6</v>
      </c>
      <c r="W13" s="75">
        <f t="shared" si="12"/>
        <v>1.42</v>
      </c>
      <c r="X13" s="75">
        <f t="shared" si="13"/>
        <v>1.44</v>
      </c>
      <c r="Y13" s="75">
        <f t="shared" si="14"/>
        <v>1.45</v>
      </c>
      <c r="Z13" s="75">
        <f t="shared" si="15"/>
        <v>1.44</v>
      </c>
      <c r="AA13" s="75">
        <f t="shared" si="16"/>
        <v>1.25</v>
      </c>
      <c r="AB13" s="75">
        <f t="shared" si="17"/>
        <v>1.64</v>
      </c>
      <c r="AC13" s="75">
        <f t="shared" si="18"/>
        <v>1.61</v>
      </c>
      <c r="AD13" s="75">
        <f t="shared" si="19"/>
        <v>1.52</v>
      </c>
      <c r="AE13" s="75">
        <f t="shared" si="20"/>
        <v>1.47</v>
      </c>
      <c r="AF13" s="75">
        <f t="shared" si="21"/>
        <v>1.52</v>
      </c>
      <c r="AG13" s="75">
        <f t="shared" si="22"/>
        <v>1.28</v>
      </c>
      <c r="AH13" s="75">
        <f t="shared" si="23"/>
        <v>1.42</v>
      </c>
      <c r="AI13" s="75">
        <f t="shared" si="24"/>
        <v>1.42</v>
      </c>
      <c r="AJ13" s="75">
        <f t="shared" si="25"/>
        <v>1.42</v>
      </c>
    </row>
    <row r="14" spans="1:36" ht="12.95" customHeight="1" x14ac:dyDescent="0.15">
      <c r="A14" s="91">
        <v>441</v>
      </c>
      <c r="B14" s="143" t="s">
        <v>51</v>
      </c>
      <c r="C14" s="144"/>
      <c r="D14" s="74">
        <v>34</v>
      </c>
      <c r="E14" s="74">
        <v>24</v>
      </c>
      <c r="F14" s="4">
        <f t="shared" si="0"/>
        <v>1</v>
      </c>
      <c r="G14" s="91" t="s">
        <v>67</v>
      </c>
      <c r="H14" s="91" t="s">
        <v>62</v>
      </c>
      <c r="I14" s="101" t="s">
        <v>67</v>
      </c>
      <c r="J14" s="1" t="s">
        <v>15</v>
      </c>
      <c r="K14" s="75">
        <f t="shared" si="1"/>
        <v>0.89</v>
      </c>
      <c r="L14" s="75">
        <f t="shared" si="2"/>
        <v>1.03</v>
      </c>
      <c r="M14" s="75">
        <f t="shared" si="3"/>
        <v>1.02</v>
      </c>
      <c r="N14" s="75">
        <f t="shared" si="4"/>
        <v>1</v>
      </c>
      <c r="O14" s="75">
        <f t="shared" si="5"/>
        <v>0.99</v>
      </c>
      <c r="P14" s="75">
        <f t="shared" si="26"/>
        <v>1</v>
      </c>
      <c r="Q14" s="75">
        <f t="shared" si="6"/>
        <v>0.9</v>
      </c>
      <c r="R14" s="75">
        <f t="shared" si="7"/>
        <v>1.05</v>
      </c>
      <c r="S14" s="75">
        <f t="shared" si="8"/>
        <v>1.03</v>
      </c>
      <c r="T14" s="75">
        <f t="shared" si="9"/>
        <v>1.0900000000000001</v>
      </c>
      <c r="U14" s="75">
        <f t="shared" si="10"/>
        <v>1.0900000000000001</v>
      </c>
      <c r="V14" s="75">
        <f t="shared" si="11"/>
        <v>1.08</v>
      </c>
      <c r="W14" s="75">
        <f t="shared" si="12"/>
        <v>0.97</v>
      </c>
      <c r="X14" s="75">
        <f t="shared" si="13"/>
        <v>0.99</v>
      </c>
      <c r="Y14" s="75">
        <f t="shared" si="14"/>
        <v>0.97</v>
      </c>
      <c r="Z14" s="75">
        <f t="shared" si="15"/>
        <v>0.99</v>
      </c>
      <c r="AA14" s="75">
        <f t="shared" si="16"/>
        <v>0.86</v>
      </c>
      <c r="AB14" s="75">
        <f t="shared" si="17"/>
        <v>1.1000000000000001</v>
      </c>
      <c r="AC14" s="75">
        <f t="shared" si="18"/>
        <v>1.08</v>
      </c>
      <c r="AD14" s="75">
        <f t="shared" si="19"/>
        <v>1.06</v>
      </c>
      <c r="AE14" s="75">
        <f t="shared" si="20"/>
        <v>0.99</v>
      </c>
      <c r="AF14" s="75">
        <f t="shared" si="21"/>
        <v>1.06</v>
      </c>
      <c r="AG14" s="75">
        <f t="shared" si="22"/>
        <v>0.87</v>
      </c>
      <c r="AH14" s="75">
        <f t="shared" si="23"/>
        <v>0.96</v>
      </c>
      <c r="AI14" s="75">
        <f t="shared" si="24"/>
        <v>0.98</v>
      </c>
      <c r="AJ14" s="75">
        <f t="shared" si="25"/>
        <v>0.96</v>
      </c>
    </row>
    <row r="15" spans="1:36" ht="12.95" customHeight="1" x14ac:dyDescent="0.15">
      <c r="A15" s="74"/>
      <c r="B15" s="143"/>
      <c r="C15" s="144"/>
      <c r="D15" s="74"/>
      <c r="E15" s="74"/>
      <c r="F15" s="4" t="str">
        <f t="shared" si="0"/>
        <v/>
      </c>
      <c r="G15" s="74"/>
      <c r="H15" s="74"/>
      <c r="I15" s="74"/>
      <c r="J15" s="1" t="s">
        <v>15</v>
      </c>
      <c r="K15" s="75" t="e">
        <f t="shared" si="1"/>
        <v>#NUM!</v>
      </c>
      <c r="L15" s="75" t="e">
        <f t="shared" si="2"/>
        <v>#NUM!</v>
      </c>
      <c r="M15" s="75" t="e">
        <f t="shared" si="3"/>
        <v>#NUM!</v>
      </c>
      <c r="N15" s="75" t="e">
        <f t="shared" si="4"/>
        <v>#NUM!</v>
      </c>
      <c r="O15" s="75" t="e">
        <f t="shared" si="5"/>
        <v>#NUM!</v>
      </c>
      <c r="P15" s="75" t="e">
        <f t="shared" si="26"/>
        <v>#N/A</v>
      </c>
      <c r="Q15" s="75" t="e">
        <f t="shared" si="6"/>
        <v>#NUM!</v>
      </c>
      <c r="R15" s="75" t="e">
        <f t="shared" si="7"/>
        <v>#NUM!</v>
      </c>
      <c r="S15" s="75" t="e">
        <f t="shared" si="8"/>
        <v>#NUM!</v>
      </c>
      <c r="T15" s="75" t="e">
        <f t="shared" si="9"/>
        <v>#NUM!</v>
      </c>
      <c r="U15" s="75" t="e">
        <f t="shared" si="10"/>
        <v>#N/A</v>
      </c>
      <c r="V15" s="75" t="e">
        <f t="shared" si="11"/>
        <v>#NUM!</v>
      </c>
      <c r="W15" s="75" t="e">
        <f t="shared" si="12"/>
        <v>#NUM!</v>
      </c>
      <c r="X15" s="75" t="e">
        <f t="shared" si="13"/>
        <v>#NUM!</v>
      </c>
      <c r="Y15" s="75" t="e">
        <f t="shared" si="14"/>
        <v>#NUM!</v>
      </c>
      <c r="Z15" s="75" t="e">
        <f t="shared" si="15"/>
        <v>#N/A</v>
      </c>
      <c r="AA15" s="75" t="e">
        <f t="shared" si="16"/>
        <v>#NUM!</v>
      </c>
      <c r="AB15" s="75" t="e">
        <f t="shared" si="17"/>
        <v>#NUM!</v>
      </c>
      <c r="AC15" s="75" t="e">
        <f t="shared" si="18"/>
        <v>#NUM!</v>
      </c>
      <c r="AD15" s="75" t="e">
        <f t="shared" si="19"/>
        <v>#NUM!</v>
      </c>
      <c r="AE15" s="75" t="e">
        <f t="shared" si="20"/>
        <v>#NUM!</v>
      </c>
      <c r="AF15" s="75" t="e">
        <f t="shared" si="21"/>
        <v>#N/A</v>
      </c>
      <c r="AG15" s="75" t="e">
        <f t="shared" si="22"/>
        <v>#NUM!</v>
      </c>
      <c r="AH15" s="75" t="e">
        <f t="shared" si="23"/>
        <v>#NUM!</v>
      </c>
      <c r="AI15" s="75" t="e">
        <f t="shared" si="24"/>
        <v>#NUM!</v>
      </c>
      <c r="AJ15" s="75" t="e">
        <f t="shared" si="25"/>
        <v>#N/A</v>
      </c>
    </row>
    <row r="16" spans="1:36" ht="12.95" customHeight="1" x14ac:dyDescent="0.15">
      <c r="A16" s="74"/>
      <c r="B16" s="143"/>
      <c r="C16" s="144"/>
      <c r="D16" s="74"/>
      <c r="E16" s="74"/>
      <c r="F16" s="4" t="str">
        <f t="shared" si="0"/>
        <v/>
      </c>
      <c r="G16" s="5"/>
      <c r="H16" s="74"/>
      <c r="I16" s="74"/>
      <c r="J16" s="1" t="s">
        <v>15</v>
      </c>
      <c r="K16" s="75" t="e">
        <f t="shared" si="1"/>
        <v>#NUM!</v>
      </c>
      <c r="L16" s="75" t="e">
        <f t="shared" si="2"/>
        <v>#NUM!</v>
      </c>
      <c r="M16" s="75" t="e">
        <f t="shared" si="3"/>
        <v>#NUM!</v>
      </c>
      <c r="N16" s="75" t="e">
        <f t="shared" si="4"/>
        <v>#NUM!</v>
      </c>
      <c r="O16" s="75" t="e">
        <f t="shared" si="5"/>
        <v>#NUM!</v>
      </c>
      <c r="P16" s="75" t="e">
        <f t="shared" si="26"/>
        <v>#N/A</v>
      </c>
      <c r="Q16" s="75" t="e">
        <f t="shared" si="6"/>
        <v>#NUM!</v>
      </c>
      <c r="R16" s="75" t="e">
        <f t="shared" si="7"/>
        <v>#NUM!</v>
      </c>
      <c r="S16" s="75" t="e">
        <f t="shared" si="8"/>
        <v>#NUM!</v>
      </c>
      <c r="T16" s="75" t="e">
        <f t="shared" si="9"/>
        <v>#NUM!</v>
      </c>
      <c r="U16" s="75" t="e">
        <f t="shared" si="10"/>
        <v>#N/A</v>
      </c>
      <c r="V16" s="75" t="e">
        <f t="shared" si="11"/>
        <v>#NUM!</v>
      </c>
      <c r="W16" s="75" t="e">
        <f t="shared" si="12"/>
        <v>#NUM!</v>
      </c>
      <c r="X16" s="75" t="e">
        <f t="shared" si="13"/>
        <v>#NUM!</v>
      </c>
      <c r="Y16" s="75" t="e">
        <f t="shared" si="14"/>
        <v>#NUM!</v>
      </c>
      <c r="Z16" s="75" t="e">
        <f t="shared" si="15"/>
        <v>#N/A</v>
      </c>
      <c r="AA16" s="75" t="e">
        <f t="shared" si="16"/>
        <v>#NUM!</v>
      </c>
      <c r="AB16" s="75" t="e">
        <f t="shared" si="17"/>
        <v>#NUM!</v>
      </c>
      <c r="AC16" s="75" t="e">
        <f t="shared" si="18"/>
        <v>#NUM!</v>
      </c>
      <c r="AD16" s="75" t="e">
        <f t="shared" si="19"/>
        <v>#NUM!</v>
      </c>
      <c r="AE16" s="75" t="e">
        <f t="shared" si="20"/>
        <v>#NUM!</v>
      </c>
      <c r="AF16" s="75" t="e">
        <f t="shared" si="21"/>
        <v>#N/A</v>
      </c>
      <c r="AG16" s="75" t="e">
        <f t="shared" si="22"/>
        <v>#NUM!</v>
      </c>
      <c r="AH16" s="75" t="e">
        <f t="shared" si="23"/>
        <v>#NUM!</v>
      </c>
      <c r="AI16" s="75" t="e">
        <f t="shared" si="24"/>
        <v>#NUM!</v>
      </c>
      <c r="AJ16" s="75" t="e">
        <f t="shared" si="25"/>
        <v>#N/A</v>
      </c>
    </row>
    <row r="17" spans="1:36" ht="12.95" customHeight="1" x14ac:dyDescent="0.15">
      <c r="A17" s="74"/>
      <c r="B17" s="143"/>
      <c r="C17" s="144"/>
      <c r="D17" s="74"/>
      <c r="E17" s="74"/>
      <c r="F17" s="4" t="str">
        <f t="shared" si="0"/>
        <v/>
      </c>
      <c r="G17" s="74"/>
      <c r="H17" s="74"/>
      <c r="I17" s="74"/>
      <c r="J17" s="1" t="s">
        <v>15</v>
      </c>
      <c r="K17" s="75" t="e">
        <f t="shared" si="1"/>
        <v>#NUM!</v>
      </c>
      <c r="L17" s="75" t="e">
        <f t="shared" si="2"/>
        <v>#NUM!</v>
      </c>
      <c r="M17" s="75" t="e">
        <f t="shared" si="3"/>
        <v>#NUM!</v>
      </c>
      <c r="N17" s="75" t="e">
        <f t="shared" si="4"/>
        <v>#NUM!</v>
      </c>
      <c r="O17" s="75" t="e">
        <f t="shared" si="5"/>
        <v>#NUM!</v>
      </c>
      <c r="P17" s="75" t="e">
        <f t="shared" si="26"/>
        <v>#N/A</v>
      </c>
      <c r="Q17" s="75" t="e">
        <f t="shared" si="6"/>
        <v>#NUM!</v>
      </c>
      <c r="R17" s="75" t="e">
        <f t="shared" si="7"/>
        <v>#NUM!</v>
      </c>
      <c r="S17" s="75" t="e">
        <f t="shared" si="8"/>
        <v>#NUM!</v>
      </c>
      <c r="T17" s="75" t="e">
        <f t="shared" si="9"/>
        <v>#NUM!</v>
      </c>
      <c r="U17" s="75" t="e">
        <f t="shared" si="10"/>
        <v>#N/A</v>
      </c>
      <c r="V17" s="75" t="e">
        <f t="shared" si="11"/>
        <v>#NUM!</v>
      </c>
      <c r="W17" s="75" t="e">
        <f t="shared" si="12"/>
        <v>#NUM!</v>
      </c>
      <c r="X17" s="75" t="e">
        <f t="shared" si="13"/>
        <v>#NUM!</v>
      </c>
      <c r="Y17" s="75" t="e">
        <f t="shared" si="14"/>
        <v>#NUM!</v>
      </c>
      <c r="Z17" s="75" t="e">
        <f t="shared" si="15"/>
        <v>#N/A</v>
      </c>
      <c r="AA17" s="75" t="e">
        <f t="shared" si="16"/>
        <v>#NUM!</v>
      </c>
      <c r="AB17" s="75" t="e">
        <f t="shared" si="17"/>
        <v>#NUM!</v>
      </c>
      <c r="AC17" s="75" t="e">
        <f t="shared" si="18"/>
        <v>#NUM!</v>
      </c>
      <c r="AD17" s="75" t="e">
        <f t="shared" si="19"/>
        <v>#NUM!</v>
      </c>
      <c r="AE17" s="75" t="e">
        <f t="shared" si="20"/>
        <v>#NUM!</v>
      </c>
      <c r="AF17" s="75" t="e">
        <f t="shared" si="21"/>
        <v>#N/A</v>
      </c>
      <c r="AG17" s="75" t="e">
        <f t="shared" si="22"/>
        <v>#NUM!</v>
      </c>
      <c r="AH17" s="75" t="e">
        <f t="shared" si="23"/>
        <v>#NUM!</v>
      </c>
      <c r="AI17" s="75" t="e">
        <f t="shared" si="24"/>
        <v>#NUM!</v>
      </c>
      <c r="AJ17" s="75" t="e">
        <f t="shared" si="25"/>
        <v>#N/A</v>
      </c>
    </row>
    <row r="18" spans="1:36" ht="12.95" customHeight="1" x14ac:dyDescent="0.15">
      <c r="A18" s="74"/>
      <c r="B18" s="143"/>
      <c r="C18" s="144"/>
      <c r="D18" s="74"/>
      <c r="E18" s="74"/>
      <c r="F18" s="4" t="str">
        <f t="shared" si="0"/>
        <v/>
      </c>
      <c r="G18" s="5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43"/>
      <c r="C19" s="144"/>
      <c r="D19" s="74"/>
      <c r="E19" s="74"/>
      <c r="F19" s="4" t="str">
        <f t="shared" si="0"/>
        <v/>
      </c>
      <c r="G19" s="5"/>
      <c r="H19" s="74"/>
      <c r="I19" s="74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43"/>
      <c r="C20" s="144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43"/>
      <c r="C21" s="144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43"/>
      <c r="C22" s="144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43"/>
      <c r="C23" s="144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43"/>
      <c r="C24" s="144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43"/>
      <c r="C25" s="144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43"/>
      <c r="C26" s="144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43"/>
      <c r="C27" s="144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43"/>
      <c r="C28" s="144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43"/>
      <c r="C29" s="144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43"/>
      <c r="C30" s="144"/>
      <c r="D30" s="74"/>
      <c r="E30" s="74"/>
      <c r="F30" s="4" t="str">
        <f t="shared" si="0"/>
        <v/>
      </c>
      <c r="G30" s="74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139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24</v>
      </c>
      <c r="D48" s="14" t="str">
        <f>IF(D47&gt;0,ROUND(SUMIF(G4:G43,"*下層*",E4:E43)/D47,0),"")</f>
        <v/>
      </c>
      <c r="E48" s="14">
        <f>ROUND(SUM(E4:E43)/E47,0)</f>
        <v>24</v>
      </c>
      <c r="F48" s="13"/>
      <c r="G48" s="15">
        <f>C48</f>
        <v>24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33</v>
      </c>
      <c r="D49" s="14" t="str">
        <f>IF(D47&gt;0,ROUND(SUMIF(G4:G43,"*下層*",D4:D43)/D47,0),"")</f>
        <v/>
      </c>
      <c r="E49" s="14">
        <f>ROUND(SUM(D4:D43)/E47,0)</f>
        <v>33</v>
      </c>
      <c r="F49" s="13"/>
      <c r="G49" s="15">
        <f>C49</f>
        <v>33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10.809999999999999</v>
      </c>
      <c r="D50" s="16">
        <f>SUMIF(G4:G43,"*下層*",F4:F43)</f>
        <v>0</v>
      </c>
      <c r="E50" s="4">
        <f>SUM(F4:F43)</f>
        <v>10.809999999999999</v>
      </c>
      <c r="F50" s="13"/>
      <c r="G50" s="17">
        <f>C50*100</f>
        <v>1080.9999999999998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25</v>
      </c>
      <c r="D56" s="14" t="str">
        <f>IF(D54&gt;0,ROUND(SUMIF(H4:H43,"▲",D4:D43)/D54,0),"")</f>
        <v/>
      </c>
      <c r="E56" s="14">
        <f>ROUND(SUMIF(H4:H43,"*",D4:D43)/E54,0)</f>
        <v>25</v>
      </c>
      <c r="F56" s="13"/>
      <c r="G56" s="15">
        <f>C56</f>
        <v>25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1.63</v>
      </c>
      <c r="D57" s="16">
        <f>SUMIF(H4:H43,"▲",F4:F43)</f>
        <v>0</v>
      </c>
      <c r="E57" s="16">
        <f>SUM(C57:D57)</f>
        <v>1.63</v>
      </c>
      <c r="F57" s="13"/>
      <c r="G57" s="19">
        <f>C57*100</f>
        <v>163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15.1</v>
      </c>
      <c r="D62" s="20" t="str">
        <f>IF(D47&gt;0,ROUND(D57/D50*100,1),"")</f>
        <v/>
      </c>
      <c r="E62" s="20">
        <f>ROUND(E57/E50*100,1)</f>
        <v>15.1</v>
      </c>
      <c r="F62" s="10"/>
      <c r="G62" s="10"/>
      <c r="H62" s="10"/>
      <c r="I62" s="113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3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25</v>
      </c>
      <c r="D67" s="14" t="str">
        <f>IF(D66&gt;0,ROUND(SUMIFS(E4:E43,G4:G43,"*下層*",H4:H43,"")/D66,0),"")</f>
        <v/>
      </c>
      <c r="E67" s="14">
        <f>IF(E66&gt;0,ROUND(SUMIF(H4:H43,"",E4:E43)/E66,0),"")</f>
        <v>25</v>
      </c>
      <c r="F67" s="13"/>
      <c r="G67" s="15">
        <f>C67</f>
        <v>25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36</v>
      </c>
      <c r="D68" s="14" t="str">
        <f>IF(D66&gt;0,ROUND(SUMIFS(D4:D43,G4:G43,"*下層*",H4:H43,"")/D66,0),"")</f>
        <v/>
      </c>
      <c r="E68" s="14">
        <f>IF(E66&gt;0,ROUND(SUMIF(H4:H43,"",D4:D43)/E66,0),"")</f>
        <v>36</v>
      </c>
      <c r="F68" s="13"/>
      <c r="G68" s="15">
        <f>C68</f>
        <v>36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9.18</v>
      </c>
      <c r="D69" s="16" t="str">
        <f>IF(D66&gt;0,D50-D57,"")</f>
        <v/>
      </c>
      <c r="E69" s="4">
        <f>SUM(C69:D69)</f>
        <v>9.18</v>
      </c>
      <c r="F69" s="13"/>
      <c r="G69" s="17">
        <f>C69*100</f>
        <v>918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形状比＝69、Sr＝14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35" priority="16" stopIfTrue="1">
      <formula>AND(($H4="スギ"),(#REF!&lt;12))</formula>
    </cfRule>
  </conditionalFormatting>
  <conditionalFormatting sqref="L4:L43">
    <cfRule type="expression" dxfId="734" priority="15" stopIfTrue="1">
      <formula>AND(($H4="スギ"),(#REF!&lt;22),(#REF!&gt;=12))</formula>
    </cfRule>
  </conditionalFormatting>
  <conditionalFormatting sqref="M4:M43">
    <cfRule type="expression" dxfId="733" priority="14" stopIfTrue="1">
      <formula>AND(($H4="スギ"),(#REF!&lt;32),(#REF!&gt;=22))</formula>
    </cfRule>
  </conditionalFormatting>
  <conditionalFormatting sqref="N4:N43">
    <cfRule type="expression" dxfId="732" priority="13" stopIfTrue="1">
      <formula>AND(($H4="スギ"),(#REF!&lt;42),(#REF!&gt;=32))</formula>
    </cfRule>
  </conditionalFormatting>
  <conditionalFormatting sqref="U4:U43 Z4:AF43 AJ4:AJ43 O4:P43">
    <cfRule type="expression" dxfId="731" priority="12" stopIfTrue="1">
      <formula>AND(($H4="スギ"),(#REF!&gt;=42))</formula>
    </cfRule>
  </conditionalFormatting>
  <conditionalFormatting sqref="Q4:Q43 AA4:AA43">
    <cfRule type="expression" dxfId="730" priority="11" stopIfTrue="1">
      <formula>AND(($H4="ヒノキ"),(#REF!&lt;12))</formula>
    </cfRule>
  </conditionalFormatting>
  <conditionalFormatting sqref="R4:R43 AB4:AE43">
    <cfRule type="expression" dxfId="729" priority="10" stopIfTrue="1">
      <formula>AND(($H4="ヒノキ"),(#REF!&lt;22),(#REF!&gt;=12))</formula>
    </cfRule>
  </conditionalFormatting>
  <conditionalFormatting sqref="S4:S43">
    <cfRule type="expression" dxfId="728" priority="9" stopIfTrue="1">
      <formula>AND(($H4="ヒノキ"),(#REF!&lt;32),(#REF!&gt;=22))</formula>
    </cfRule>
  </conditionalFormatting>
  <conditionalFormatting sqref="T4:U43 Z4:AF43 AJ4:AJ43">
    <cfRule type="expression" dxfId="727" priority="8" stopIfTrue="1">
      <formula>AND(($H4="ヒノキ"),(#REF!&gt;=32))</formula>
    </cfRule>
  </conditionalFormatting>
  <conditionalFormatting sqref="V4:V43 AA4:AA43">
    <cfRule type="expression" dxfId="726" priority="7" stopIfTrue="1">
      <formula>AND(($H4="アカマツ"),(#REF!&lt;12))</formula>
    </cfRule>
  </conditionalFormatting>
  <conditionalFormatting sqref="W4:W43 AB4:AB43">
    <cfRule type="expression" dxfId="725" priority="6" stopIfTrue="1">
      <formula>AND(($H4="アカマツ"),(#REF!&lt;22),(#REF!&gt;=12))</formula>
    </cfRule>
  </conditionalFormatting>
  <conditionalFormatting sqref="X4:X43 AC4:AC43">
    <cfRule type="expression" dxfId="724" priority="5" stopIfTrue="1">
      <formula>AND(($H4="アカマツ"),(#REF!&lt;42),(#REF!&gt;=22))</formula>
    </cfRule>
  </conditionalFormatting>
  <conditionalFormatting sqref="Y4:AF43 AJ4:AJ43">
    <cfRule type="expression" dxfId="723" priority="4" stopIfTrue="1">
      <formula>AND(($H4="アカマツ"),(#REF!&gt;=42))</formula>
    </cfRule>
  </conditionalFormatting>
  <conditionalFormatting sqref="AG4:AG43">
    <cfRule type="expression" dxfId="722" priority="3" stopIfTrue="1">
      <formula>AND(($H4&lt;&gt;"スギ"),($H4&lt;&gt;"ヒノキ"),($H4&lt;&gt;"アカマツ"),(#REF!&lt;12))</formula>
    </cfRule>
  </conditionalFormatting>
  <conditionalFormatting sqref="AH4:AH43">
    <cfRule type="expression" dxfId="7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0033"/>
  </sheetPr>
  <dimension ref="A1:AJ120"/>
  <sheetViews>
    <sheetView showGridLines="0" tabSelected="1" view="pageBreakPreview" topLeftCell="A43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126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4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63">
        <v>451</v>
      </c>
      <c r="B4" s="143" t="s">
        <v>66</v>
      </c>
      <c r="C4" s="144"/>
      <c r="D4" s="63">
        <v>26</v>
      </c>
      <c r="E4" s="63">
        <v>18</v>
      </c>
      <c r="F4" s="4">
        <f t="shared" ref="F4:F43" si="0">IF(D4&gt;0,IF(B4="スギ",P4,IF(B4="ヒノキ",U4,IF(B4="アカマツ",Z4,IF(B4="カラマツ",AF4,AJ4)))),"")</f>
        <v>0.46</v>
      </c>
      <c r="G4" s="5"/>
      <c r="H4" s="63"/>
      <c r="I4" s="83" t="s">
        <v>91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0.42</v>
      </c>
      <c r="L4" s="45">
        <f t="shared" ref="L4:L43" si="2">ROUND(10^(-5+0.73504+1.83346*LOG(D4)+1.06569*LOG(E4)),2)</f>
        <v>0.46</v>
      </c>
      <c r="M4" s="45">
        <f t="shared" ref="M4:M43" si="3">ROUND(10^(-5+0.71514+1.74357*LOG(D4)+1.17719*LOG(E4)),2)</f>
        <v>0.46</v>
      </c>
      <c r="N4" s="45">
        <f t="shared" ref="N4:N43" si="4">ROUND(10^(-5+0.82956+1.76381*LOG(D4)+1.06412*LOG(E4)),2)</f>
        <v>0.46</v>
      </c>
      <c r="O4" s="45">
        <f t="shared" ref="O4:O43" si="5">ROUND(10^(-5+0.88226+1.79204*LOG(D4)+0.99303*LOG(E4)),2)</f>
        <v>0.46</v>
      </c>
      <c r="P4" s="45">
        <f>HLOOKUP($D4,K$3:O$43,MATCH($A4,$A$3:$A$43,0),1)</f>
        <v>0.46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0.42</v>
      </c>
      <c r="R4" s="45">
        <f t="shared" ref="R4:R43" si="7">ROUND(10^(1.905709*LOG(D4)+1.011385*LOG(E4)-4.293729),2)</f>
        <v>0.47</v>
      </c>
      <c r="S4" s="45">
        <f t="shared" ref="S4:S43" si="8">ROUND(10^(1.771888*LOG(D4)+1.138415*LOG(E4)-4.271259),2)</f>
        <v>0.46</v>
      </c>
      <c r="T4" s="45">
        <f t="shared" ref="T4:T43" si="9">ROUND(10^(1.671519*LOG(D4)+1.363617*LOG(E4)-4.404407),2)</f>
        <v>0.47</v>
      </c>
      <c r="U4" s="45">
        <f t="shared" ref="U4:U43" si="10">HLOOKUP($D4,Q$3:T$43,MATCH($A4,$A$3:$A$43,0),1)</f>
        <v>0.46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0.49</v>
      </c>
      <c r="W4" s="45">
        <f t="shared" ref="W4:W43" si="12">ROUND(10^(-4.155639+1.847898*LOG(D4)+0.951955*LOG(E4)),2)</f>
        <v>0.45</v>
      </c>
      <c r="X4" s="45">
        <f t="shared" ref="X4:X43" si="13">ROUND(10^(-4.194535+1.804172*LOG(D4)+1.034248*LOG(E4)),2)</f>
        <v>0.45</v>
      </c>
      <c r="Y4" s="45">
        <f t="shared" ref="Y4:Y43" si="14">ROUND(10^(-4.42347+2.006485*LOG(D4)+0.967757*LOG(E4)),2)</f>
        <v>0.43</v>
      </c>
      <c r="Z4" s="45">
        <f t="shared" ref="Z4:Z43" si="15">HLOOKUP($D4,V$3:Y$43,MATCH($A4,$A$3:$A$43,0),1)</f>
        <v>0.45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0.4</v>
      </c>
      <c r="AB4" s="45">
        <f t="shared" ref="AB4:AB43" si="17">ROUND(10^(1.979213*LOG(D4)+0.998347*LOG(E4)-4.369281),2)</f>
        <v>0.48</v>
      </c>
      <c r="AC4" s="45">
        <f t="shared" ref="AC4:AC43" si="18">ROUND(10^(1.904401*LOG(D4)+1.062478*LOG(E4)-4.348104),2)</f>
        <v>0.48</v>
      </c>
      <c r="AD4" s="45">
        <f t="shared" ref="AD4:AD43" si="19">ROUND(10^(1.640825*LOG(D4)+1.080387*LOG(E4)-3.976731),2)</f>
        <v>0.5</v>
      </c>
      <c r="AE4" s="45">
        <f t="shared" ref="AE4:AE43" si="20">ROUND(10^(1.90887*LOG(D4)+1.088002*LOG(E4)-4.431495),2)</f>
        <v>0.43</v>
      </c>
      <c r="AF4" s="45">
        <f t="shared" ref="AF4:AF43" si="21">HLOOKUP($D4,AA$3:AE$43,MATCH($A4,$A$3:$A$43,0),1)</f>
        <v>0.48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0.41</v>
      </c>
      <c r="AH4" s="45">
        <f t="shared" ref="AH4:AH43" si="23">ROUND(10^(1.93813902*LOG(D4)+0.96697002*LOG(E4)-4.32216295),2)</f>
        <v>0.43</v>
      </c>
      <c r="AI4" s="45">
        <f t="shared" ref="AI4:AI43" si="24">ROUND(10^(1.82464098*LOG(D4)+0.97625989*LOG(E4)-4.15096808),2)</f>
        <v>0.45</v>
      </c>
      <c r="AJ4" s="45">
        <f t="shared" ref="AJ4:AJ43" si="25">HLOOKUP($D4,AG$3:AI$43,MATCH($A4,$A$3:$A$43,0),1)</f>
        <v>0.43</v>
      </c>
    </row>
    <row r="5" spans="1:36" ht="12.95" customHeight="1" x14ac:dyDescent="0.15">
      <c r="A5" s="63">
        <v>452</v>
      </c>
      <c r="B5" s="143" t="s">
        <v>66</v>
      </c>
      <c r="C5" s="144"/>
      <c r="D5" s="63">
        <v>30</v>
      </c>
      <c r="E5" s="63">
        <v>18</v>
      </c>
      <c r="F5" s="4">
        <f t="shared" si="0"/>
        <v>0.6</v>
      </c>
      <c r="G5" s="5"/>
      <c r="H5" s="74"/>
      <c r="I5" s="5"/>
      <c r="J5" s="1" t="s">
        <v>15</v>
      </c>
      <c r="K5" s="45">
        <f t="shared" si="1"/>
        <v>0.53</v>
      </c>
      <c r="L5" s="45">
        <f t="shared" si="2"/>
        <v>0.6</v>
      </c>
      <c r="M5" s="45">
        <f t="shared" si="3"/>
        <v>0.59</v>
      </c>
      <c r="N5" s="45">
        <f t="shared" si="4"/>
        <v>0.59</v>
      </c>
      <c r="O5" s="45">
        <f t="shared" si="5"/>
        <v>0.6</v>
      </c>
      <c r="P5" s="45">
        <f t="shared" ref="P5:P43" si="26">HLOOKUP($D5,K$3:O$43,MATCH(A5,$A$3:$A$43,0),1)</f>
        <v>0.59</v>
      </c>
      <c r="Q5" s="45">
        <f t="shared" si="6"/>
        <v>0.54</v>
      </c>
      <c r="R5" s="45">
        <f t="shared" si="7"/>
        <v>0.62</v>
      </c>
      <c r="S5" s="45">
        <f t="shared" si="8"/>
        <v>0.6</v>
      </c>
      <c r="T5" s="45">
        <f t="shared" si="9"/>
        <v>0.6</v>
      </c>
      <c r="U5" s="45">
        <f t="shared" si="10"/>
        <v>0.6</v>
      </c>
      <c r="V5" s="45">
        <f t="shared" si="11"/>
        <v>0.64</v>
      </c>
      <c r="W5" s="45">
        <f t="shared" si="12"/>
        <v>0.59</v>
      </c>
      <c r="X5" s="45">
        <f t="shared" si="13"/>
        <v>0.59</v>
      </c>
      <c r="Y5" s="45">
        <f t="shared" si="14"/>
        <v>0.56999999999999995</v>
      </c>
      <c r="Z5" s="45">
        <f t="shared" si="15"/>
        <v>0.59</v>
      </c>
      <c r="AA5" s="45">
        <f t="shared" si="16"/>
        <v>0.52</v>
      </c>
      <c r="AB5" s="45">
        <f t="shared" si="17"/>
        <v>0.64</v>
      </c>
      <c r="AC5" s="45">
        <f t="shared" si="18"/>
        <v>0.63</v>
      </c>
      <c r="AD5" s="45">
        <f t="shared" si="19"/>
        <v>0.64</v>
      </c>
      <c r="AE5" s="45">
        <f t="shared" si="20"/>
        <v>0.56999999999999995</v>
      </c>
      <c r="AF5" s="45">
        <f t="shared" si="21"/>
        <v>0.63</v>
      </c>
      <c r="AG5" s="45">
        <f t="shared" si="22"/>
        <v>0.53</v>
      </c>
      <c r="AH5" s="45">
        <f t="shared" si="23"/>
        <v>0.56999999999999995</v>
      </c>
      <c r="AI5" s="45">
        <f t="shared" si="24"/>
        <v>0.59</v>
      </c>
      <c r="AJ5" s="45">
        <f t="shared" si="25"/>
        <v>0.56999999999999995</v>
      </c>
    </row>
    <row r="6" spans="1:36" ht="12.95" customHeight="1" x14ac:dyDescent="0.15">
      <c r="A6" s="91">
        <v>453</v>
      </c>
      <c r="B6" s="143" t="s">
        <v>66</v>
      </c>
      <c r="C6" s="144"/>
      <c r="D6" s="63">
        <v>30</v>
      </c>
      <c r="E6" s="63">
        <v>18</v>
      </c>
      <c r="F6" s="4">
        <f t="shared" si="0"/>
        <v>0.6</v>
      </c>
      <c r="G6" s="69"/>
      <c r="H6" s="70"/>
      <c r="I6" s="63"/>
      <c r="J6" s="1" t="s">
        <v>15</v>
      </c>
      <c r="K6" s="45">
        <f t="shared" si="1"/>
        <v>0.53</v>
      </c>
      <c r="L6" s="45">
        <f t="shared" si="2"/>
        <v>0.6</v>
      </c>
      <c r="M6" s="45">
        <f t="shared" si="3"/>
        <v>0.59</v>
      </c>
      <c r="N6" s="45">
        <f t="shared" si="4"/>
        <v>0.59</v>
      </c>
      <c r="O6" s="45">
        <f t="shared" si="5"/>
        <v>0.6</v>
      </c>
      <c r="P6" s="45">
        <f t="shared" si="26"/>
        <v>0.59</v>
      </c>
      <c r="Q6" s="45">
        <f t="shared" si="6"/>
        <v>0.54</v>
      </c>
      <c r="R6" s="45">
        <f t="shared" si="7"/>
        <v>0.62</v>
      </c>
      <c r="S6" s="45">
        <f t="shared" si="8"/>
        <v>0.6</v>
      </c>
      <c r="T6" s="45">
        <f t="shared" si="9"/>
        <v>0.6</v>
      </c>
      <c r="U6" s="45">
        <f t="shared" si="10"/>
        <v>0.6</v>
      </c>
      <c r="V6" s="45">
        <f t="shared" si="11"/>
        <v>0.64</v>
      </c>
      <c r="W6" s="45">
        <f t="shared" si="12"/>
        <v>0.59</v>
      </c>
      <c r="X6" s="45">
        <f t="shared" si="13"/>
        <v>0.59</v>
      </c>
      <c r="Y6" s="45">
        <f t="shared" si="14"/>
        <v>0.56999999999999995</v>
      </c>
      <c r="Z6" s="45">
        <f t="shared" si="15"/>
        <v>0.59</v>
      </c>
      <c r="AA6" s="45">
        <f t="shared" si="16"/>
        <v>0.52</v>
      </c>
      <c r="AB6" s="45">
        <f t="shared" si="17"/>
        <v>0.64</v>
      </c>
      <c r="AC6" s="45">
        <f t="shared" si="18"/>
        <v>0.63</v>
      </c>
      <c r="AD6" s="45">
        <f t="shared" si="19"/>
        <v>0.64</v>
      </c>
      <c r="AE6" s="45">
        <f t="shared" si="20"/>
        <v>0.56999999999999995</v>
      </c>
      <c r="AF6" s="45">
        <f t="shared" si="21"/>
        <v>0.63</v>
      </c>
      <c r="AG6" s="45">
        <f t="shared" si="22"/>
        <v>0.53</v>
      </c>
      <c r="AH6" s="45">
        <f t="shared" si="23"/>
        <v>0.56999999999999995</v>
      </c>
      <c r="AI6" s="45">
        <f t="shared" si="24"/>
        <v>0.59</v>
      </c>
      <c r="AJ6" s="45">
        <f t="shared" si="25"/>
        <v>0.56999999999999995</v>
      </c>
    </row>
    <row r="7" spans="1:36" ht="12.95" customHeight="1" x14ac:dyDescent="0.15">
      <c r="A7" s="91">
        <v>454</v>
      </c>
      <c r="B7" s="143" t="s">
        <v>66</v>
      </c>
      <c r="C7" s="144"/>
      <c r="D7" s="63">
        <v>24</v>
      </c>
      <c r="E7" s="63">
        <v>16</v>
      </c>
      <c r="F7" s="4">
        <f t="shared" si="0"/>
        <v>0.35</v>
      </c>
      <c r="G7" s="5"/>
      <c r="H7" s="91" t="s">
        <v>62</v>
      </c>
      <c r="I7" s="63" t="s">
        <v>92</v>
      </c>
      <c r="J7" s="1" t="s">
        <v>15</v>
      </c>
      <c r="K7" s="45">
        <f t="shared" si="1"/>
        <v>0.32</v>
      </c>
      <c r="L7" s="45">
        <f t="shared" si="2"/>
        <v>0.35</v>
      </c>
      <c r="M7" s="45">
        <f t="shared" si="3"/>
        <v>0.35</v>
      </c>
      <c r="N7" s="45">
        <f t="shared" si="4"/>
        <v>0.35</v>
      </c>
      <c r="O7" s="45">
        <f t="shared" si="5"/>
        <v>0.36</v>
      </c>
      <c r="P7" s="45">
        <f t="shared" si="26"/>
        <v>0.35</v>
      </c>
      <c r="Q7" s="45">
        <f t="shared" si="6"/>
        <v>0.32</v>
      </c>
      <c r="R7" s="45">
        <f t="shared" si="7"/>
        <v>0.36</v>
      </c>
      <c r="S7" s="45">
        <f t="shared" si="8"/>
        <v>0.35</v>
      </c>
      <c r="T7" s="45">
        <f t="shared" si="9"/>
        <v>0.35</v>
      </c>
      <c r="U7" s="45">
        <f t="shared" si="10"/>
        <v>0.35</v>
      </c>
      <c r="V7" s="45">
        <f t="shared" si="11"/>
        <v>0.37</v>
      </c>
      <c r="W7" s="45">
        <f t="shared" si="12"/>
        <v>0.35</v>
      </c>
      <c r="X7" s="45">
        <f t="shared" si="13"/>
        <v>0.35</v>
      </c>
      <c r="Y7" s="45">
        <f t="shared" si="14"/>
        <v>0.32</v>
      </c>
      <c r="Z7" s="45">
        <f t="shared" si="15"/>
        <v>0.35</v>
      </c>
      <c r="AA7" s="45">
        <f t="shared" si="16"/>
        <v>0.31</v>
      </c>
      <c r="AB7" s="45">
        <f t="shared" si="17"/>
        <v>0.37</v>
      </c>
      <c r="AC7" s="45">
        <f t="shared" si="18"/>
        <v>0.36</v>
      </c>
      <c r="AD7" s="45">
        <f t="shared" si="19"/>
        <v>0.39</v>
      </c>
      <c r="AE7" s="45">
        <f t="shared" si="20"/>
        <v>0.33</v>
      </c>
      <c r="AF7" s="45">
        <f t="shared" si="21"/>
        <v>0.36</v>
      </c>
      <c r="AG7" s="45">
        <f t="shared" si="22"/>
        <v>0.31</v>
      </c>
      <c r="AH7" s="45">
        <f t="shared" si="23"/>
        <v>0.33</v>
      </c>
      <c r="AI7" s="45">
        <f t="shared" si="24"/>
        <v>0.35</v>
      </c>
      <c r="AJ7" s="45">
        <f t="shared" si="25"/>
        <v>0.33</v>
      </c>
    </row>
    <row r="8" spans="1:36" ht="12.95" customHeight="1" x14ac:dyDescent="0.15">
      <c r="A8" s="91">
        <v>455</v>
      </c>
      <c r="B8" s="143" t="s">
        <v>66</v>
      </c>
      <c r="C8" s="144"/>
      <c r="D8" s="63">
        <v>28</v>
      </c>
      <c r="E8" s="63">
        <v>18</v>
      </c>
      <c r="F8" s="4">
        <f t="shared" si="0"/>
        <v>0.53</v>
      </c>
      <c r="G8" s="5"/>
      <c r="H8" s="74"/>
      <c r="I8" s="63"/>
      <c r="J8" s="1" t="s">
        <v>15</v>
      </c>
      <c r="K8" s="45">
        <f t="shared" si="1"/>
        <v>0.47</v>
      </c>
      <c r="L8" s="45">
        <f t="shared" si="2"/>
        <v>0.53</v>
      </c>
      <c r="M8" s="45">
        <f t="shared" si="3"/>
        <v>0.52</v>
      </c>
      <c r="N8" s="45">
        <f t="shared" si="4"/>
        <v>0.52</v>
      </c>
      <c r="O8" s="45">
        <f t="shared" si="5"/>
        <v>0.53</v>
      </c>
      <c r="P8" s="45">
        <f t="shared" si="26"/>
        <v>0.52</v>
      </c>
      <c r="Q8" s="45">
        <f t="shared" si="6"/>
        <v>0.48</v>
      </c>
      <c r="R8" s="45">
        <f t="shared" si="7"/>
        <v>0.54</v>
      </c>
      <c r="S8" s="45">
        <f t="shared" si="8"/>
        <v>0.53</v>
      </c>
      <c r="T8" s="45">
        <f t="shared" si="9"/>
        <v>0.53</v>
      </c>
      <c r="U8" s="45">
        <f t="shared" si="10"/>
        <v>0.53</v>
      </c>
      <c r="V8" s="45">
        <f t="shared" si="11"/>
        <v>0.56000000000000005</v>
      </c>
      <c r="W8" s="45">
        <f t="shared" si="12"/>
        <v>0.52</v>
      </c>
      <c r="X8" s="45">
        <f t="shared" si="13"/>
        <v>0.52</v>
      </c>
      <c r="Y8" s="45">
        <f t="shared" si="14"/>
        <v>0.5</v>
      </c>
      <c r="Z8" s="45">
        <f t="shared" si="15"/>
        <v>0.52</v>
      </c>
      <c r="AA8" s="45">
        <f t="shared" si="16"/>
        <v>0.46</v>
      </c>
      <c r="AB8" s="45">
        <f t="shared" si="17"/>
        <v>0.56000000000000005</v>
      </c>
      <c r="AC8" s="45">
        <f t="shared" si="18"/>
        <v>0.55000000000000004</v>
      </c>
      <c r="AD8" s="45">
        <f t="shared" si="19"/>
        <v>0.56999999999999995</v>
      </c>
      <c r="AE8" s="45">
        <f t="shared" si="20"/>
        <v>0.5</v>
      </c>
      <c r="AF8" s="45">
        <f t="shared" si="21"/>
        <v>0.55000000000000004</v>
      </c>
      <c r="AG8" s="45">
        <f t="shared" si="22"/>
        <v>0.47</v>
      </c>
      <c r="AH8" s="45">
        <f t="shared" si="23"/>
        <v>0.5</v>
      </c>
      <c r="AI8" s="45">
        <f t="shared" si="24"/>
        <v>0.52</v>
      </c>
      <c r="AJ8" s="45">
        <f t="shared" si="25"/>
        <v>0.5</v>
      </c>
    </row>
    <row r="9" spans="1:36" ht="12.95" customHeight="1" x14ac:dyDescent="0.15">
      <c r="A9" s="91">
        <v>456</v>
      </c>
      <c r="B9" s="143" t="s">
        <v>66</v>
      </c>
      <c r="C9" s="144"/>
      <c r="D9" s="63">
        <v>26</v>
      </c>
      <c r="E9" s="63">
        <v>18</v>
      </c>
      <c r="F9" s="4">
        <f t="shared" si="0"/>
        <v>0.46</v>
      </c>
      <c r="G9" s="5" t="s">
        <v>67</v>
      </c>
      <c r="H9" s="91" t="s">
        <v>62</v>
      </c>
      <c r="I9" s="5" t="s">
        <v>67</v>
      </c>
      <c r="J9" s="1" t="s">
        <v>15</v>
      </c>
      <c r="K9" s="45">
        <f t="shared" si="1"/>
        <v>0.42</v>
      </c>
      <c r="L9" s="45">
        <f t="shared" si="2"/>
        <v>0.46</v>
      </c>
      <c r="M9" s="45">
        <f t="shared" si="3"/>
        <v>0.46</v>
      </c>
      <c r="N9" s="45">
        <f t="shared" si="4"/>
        <v>0.46</v>
      </c>
      <c r="O9" s="45">
        <f t="shared" si="5"/>
        <v>0.46</v>
      </c>
      <c r="P9" s="45">
        <f t="shared" si="26"/>
        <v>0.46</v>
      </c>
      <c r="Q9" s="45">
        <f t="shared" si="6"/>
        <v>0.42</v>
      </c>
      <c r="R9" s="45">
        <f t="shared" si="7"/>
        <v>0.47</v>
      </c>
      <c r="S9" s="45">
        <f t="shared" si="8"/>
        <v>0.46</v>
      </c>
      <c r="T9" s="45">
        <f t="shared" si="9"/>
        <v>0.47</v>
      </c>
      <c r="U9" s="45">
        <f t="shared" si="10"/>
        <v>0.46</v>
      </c>
      <c r="V9" s="45">
        <f t="shared" si="11"/>
        <v>0.49</v>
      </c>
      <c r="W9" s="45">
        <f t="shared" si="12"/>
        <v>0.45</v>
      </c>
      <c r="X9" s="45">
        <f t="shared" si="13"/>
        <v>0.45</v>
      </c>
      <c r="Y9" s="45">
        <f t="shared" si="14"/>
        <v>0.43</v>
      </c>
      <c r="Z9" s="45">
        <f t="shared" si="15"/>
        <v>0.45</v>
      </c>
      <c r="AA9" s="45">
        <f t="shared" si="16"/>
        <v>0.4</v>
      </c>
      <c r="AB9" s="45">
        <f t="shared" si="17"/>
        <v>0.48</v>
      </c>
      <c r="AC9" s="45">
        <f t="shared" si="18"/>
        <v>0.48</v>
      </c>
      <c r="AD9" s="45">
        <f t="shared" si="19"/>
        <v>0.5</v>
      </c>
      <c r="AE9" s="45">
        <f t="shared" si="20"/>
        <v>0.43</v>
      </c>
      <c r="AF9" s="45">
        <f t="shared" si="21"/>
        <v>0.48</v>
      </c>
      <c r="AG9" s="45">
        <f t="shared" si="22"/>
        <v>0.41</v>
      </c>
      <c r="AH9" s="45">
        <f t="shared" si="23"/>
        <v>0.43</v>
      </c>
      <c r="AI9" s="45">
        <f t="shared" si="24"/>
        <v>0.45</v>
      </c>
      <c r="AJ9" s="45">
        <f t="shared" si="25"/>
        <v>0.43</v>
      </c>
    </row>
    <row r="10" spans="1:36" ht="12.95" customHeight="1" x14ac:dyDescent="0.15">
      <c r="A10" s="91">
        <v>457</v>
      </c>
      <c r="B10" s="143" t="s">
        <v>66</v>
      </c>
      <c r="C10" s="144"/>
      <c r="D10" s="63">
        <v>36</v>
      </c>
      <c r="E10" s="63">
        <v>19</v>
      </c>
      <c r="F10" s="4">
        <f t="shared" si="0"/>
        <v>0.87</v>
      </c>
      <c r="G10" s="69"/>
      <c r="H10" s="63"/>
      <c r="I10" s="101"/>
      <c r="J10" s="1" t="s">
        <v>15</v>
      </c>
      <c r="K10" s="45">
        <f t="shared" si="1"/>
        <v>0.78</v>
      </c>
      <c r="L10" s="45">
        <f t="shared" si="2"/>
        <v>0.89</v>
      </c>
      <c r="M10" s="45">
        <f t="shared" si="3"/>
        <v>0.86</v>
      </c>
      <c r="N10" s="45">
        <f t="shared" si="4"/>
        <v>0.86</v>
      </c>
      <c r="O10" s="45">
        <f t="shared" si="5"/>
        <v>0.87</v>
      </c>
      <c r="P10" s="45">
        <f t="shared" si="26"/>
        <v>0.86</v>
      </c>
      <c r="Q10" s="45">
        <f t="shared" si="6"/>
        <v>0.8</v>
      </c>
      <c r="R10" s="45">
        <f t="shared" si="7"/>
        <v>0.92</v>
      </c>
      <c r="S10" s="45">
        <f t="shared" si="8"/>
        <v>0.88</v>
      </c>
      <c r="T10" s="45">
        <f t="shared" si="9"/>
        <v>0.87</v>
      </c>
      <c r="U10" s="45">
        <f t="shared" si="10"/>
        <v>0.87</v>
      </c>
      <c r="V10" s="45">
        <f t="shared" si="11"/>
        <v>0.97</v>
      </c>
      <c r="W10" s="45">
        <f t="shared" si="12"/>
        <v>0.87</v>
      </c>
      <c r="X10" s="45">
        <f t="shared" si="13"/>
        <v>0.86</v>
      </c>
      <c r="Y10" s="45">
        <f t="shared" si="14"/>
        <v>0.86</v>
      </c>
      <c r="Z10" s="45">
        <f t="shared" si="15"/>
        <v>0.86</v>
      </c>
      <c r="AA10" s="45">
        <f t="shared" si="16"/>
        <v>0.76</v>
      </c>
      <c r="AB10" s="45">
        <f t="shared" si="17"/>
        <v>0.97</v>
      </c>
      <c r="AC10" s="45">
        <f t="shared" si="18"/>
        <v>0.94</v>
      </c>
      <c r="AD10" s="45">
        <f t="shared" si="19"/>
        <v>0.91</v>
      </c>
      <c r="AE10" s="45">
        <f t="shared" si="20"/>
        <v>0.85</v>
      </c>
      <c r="AF10" s="45">
        <f t="shared" si="21"/>
        <v>0.91</v>
      </c>
      <c r="AG10" s="45">
        <f t="shared" si="22"/>
        <v>0.8</v>
      </c>
      <c r="AH10" s="45">
        <f t="shared" si="23"/>
        <v>0.85</v>
      </c>
      <c r="AI10" s="45">
        <f t="shared" si="24"/>
        <v>0.87</v>
      </c>
      <c r="AJ10" s="45">
        <f t="shared" si="25"/>
        <v>0.85</v>
      </c>
    </row>
    <row r="11" spans="1:36" ht="12.95" customHeight="1" x14ac:dyDescent="0.15">
      <c r="A11" s="91">
        <v>458</v>
      </c>
      <c r="B11" s="143" t="s">
        <v>66</v>
      </c>
      <c r="C11" s="144"/>
      <c r="D11" s="63">
        <v>36</v>
      </c>
      <c r="E11" s="63">
        <v>17</v>
      </c>
      <c r="F11" s="4">
        <f t="shared" si="0"/>
        <v>0.75</v>
      </c>
      <c r="G11" s="5" t="s">
        <v>67</v>
      </c>
      <c r="H11" s="74" t="s">
        <v>62</v>
      </c>
      <c r="I11" s="5" t="s">
        <v>67</v>
      </c>
      <c r="J11" s="1" t="s">
        <v>15</v>
      </c>
      <c r="K11" s="45">
        <f t="shared" si="1"/>
        <v>0.69</v>
      </c>
      <c r="L11" s="45">
        <f t="shared" si="2"/>
        <v>0.79</v>
      </c>
      <c r="M11" s="45">
        <f t="shared" si="3"/>
        <v>0.75</v>
      </c>
      <c r="N11" s="45">
        <f t="shared" si="4"/>
        <v>0.77</v>
      </c>
      <c r="O11" s="45">
        <f t="shared" si="5"/>
        <v>0.78</v>
      </c>
      <c r="P11" s="45">
        <f t="shared" si="26"/>
        <v>0.77</v>
      </c>
      <c r="Q11" s="45">
        <f t="shared" si="6"/>
        <v>0.71</v>
      </c>
      <c r="R11" s="45">
        <f t="shared" si="7"/>
        <v>0.83</v>
      </c>
      <c r="S11" s="45">
        <f t="shared" si="8"/>
        <v>0.77</v>
      </c>
      <c r="T11" s="45">
        <f t="shared" si="9"/>
        <v>0.75</v>
      </c>
      <c r="U11" s="45">
        <f t="shared" si="10"/>
        <v>0.75</v>
      </c>
      <c r="V11" s="45">
        <f t="shared" si="11"/>
        <v>0.87</v>
      </c>
      <c r="W11" s="45">
        <f t="shared" si="12"/>
        <v>0.78</v>
      </c>
      <c r="X11" s="45">
        <f t="shared" si="13"/>
        <v>0.77</v>
      </c>
      <c r="Y11" s="45">
        <f t="shared" si="14"/>
        <v>0.78</v>
      </c>
      <c r="Z11" s="45">
        <f t="shared" si="15"/>
        <v>0.77</v>
      </c>
      <c r="AA11" s="45">
        <f t="shared" si="16"/>
        <v>0.69</v>
      </c>
      <c r="AB11" s="45">
        <f t="shared" si="17"/>
        <v>0.87</v>
      </c>
      <c r="AC11" s="45">
        <f t="shared" si="18"/>
        <v>0.84</v>
      </c>
      <c r="AD11" s="45">
        <f t="shared" si="19"/>
        <v>0.81</v>
      </c>
      <c r="AE11" s="45">
        <f t="shared" si="20"/>
        <v>0.76</v>
      </c>
      <c r="AF11" s="45">
        <f t="shared" si="21"/>
        <v>0.81</v>
      </c>
      <c r="AG11" s="45">
        <f t="shared" si="22"/>
        <v>0.73</v>
      </c>
      <c r="AH11" s="45">
        <f t="shared" si="23"/>
        <v>0.77</v>
      </c>
      <c r="AI11" s="45">
        <f t="shared" si="24"/>
        <v>0.78</v>
      </c>
      <c r="AJ11" s="45">
        <f t="shared" si="25"/>
        <v>0.77</v>
      </c>
    </row>
    <row r="12" spans="1:36" ht="12.95" customHeight="1" x14ac:dyDescent="0.15">
      <c r="A12" s="91">
        <v>459</v>
      </c>
      <c r="B12" s="143" t="s">
        <v>66</v>
      </c>
      <c r="C12" s="144"/>
      <c r="D12" s="63">
        <v>24</v>
      </c>
      <c r="E12" s="63">
        <v>18</v>
      </c>
      <c r="F12" s="4">
        <f t="shared" si="0"/>
        <v>0.4</v>
      </c>
      <c r="G12" s="5"/>
      <c r="H12" s="70"/>
      <c r="I12" s="5"/>
      <c r="J12" s="1" t="s">
        <v>15</v>
      </c>
      <c r="K12" s="45">
        <f t="shared" si="1"/>
        <v>0.36</v>
      </c>
      <c r="L12" s="45">
        <f t="shared" si="2"/>
        <v>0.4</v>
      </c>
      <c r="M12" s="45">
        <f t="shared" si="3"/>
        <v>0.4</v>
      </c>
      <c r="N12" s="45">
        <f t="shared" si="4"/>
        <v>0.4</v>
      </c>
      <c r="O12" s="45">
        <f t="shared" si="5"/>
        <v>0.4</v>
      </c>
      <c r="P12" s="45">
        <f t="shared" si="26"/>
        <v>0.4</v>
      </c>
      <c r="Q12" s="45">
        <f t="shared" si="6"/>
        <v>0.36</v>
      </c>
      <c r="R12" s="45">
        <f t="shared" si="7"/>
        <v>0.4</v>
      </c>
      <c r="S12" s="45">
        <f t="shared" si="8"/>
        <v>0.4</v>
      </c>
      <c r="T12" s="45">
        <f t="shared" si="9"/>
        <v>0.41</v>
      </c>
      <c r="U12" s="45">
        <f t="shared" si="10"/>
        <v>0.4</v>
      </c>
      <c r="V12" s="45">
        <f t="shared" si="11"/>
        <v>0.42</v>
      </c>
      <c r="W12" s="45">
        <f t="shared" si="12"/>
        <v>0.39</v>
      </c>
      <c r="X12" s="45">
        <f t="shared" si="13"/>
        <v>0.39</v>
      </c>
      <c r="Y12" s="45">
        <f t="shared" si="14"/>
        <v>0.36</v>
      </c>
      <c r="Z12" s="45">
        <f t="shared" si="15"/>
        <v>0.39</v>
      </c>
      <c r="AA12" s="45">
        <f t="shared" si="16"/>
        <v>0.35</v>
      </c>
      <c r="AB12" s="45">
        <f t="shared" si="17"/>
        <v>0.41</v>
      </c>
      <c r="AC12" s="45">
        <f t="shared" si="18"/>
        <v>0.41</v>
      </c>
      <c r="AD12" s="45">
        <f t="shared" si="19"/>
        <v>0.44</v>
      </c>
      <c r="AE12" s="45">
        <f t="shared" si="20"/>
        <v>0.37</v>
      </c>
      <c r="AF12" s="45">
        <f t="shared" si="21"/>
        <v>0.41</v>
      </c>
      <c r="AG12" s="45">
        <f t="shared" si="22"/>
        <v>0.35</v>
      </c>
      <c r="AH12" s="45">
        <f t="shared" si="23"/>
        <v>0.37</v>
      </c>
      <c r="AI12" s="45">
        <f t="shared" si="24"/>
        <v>0.39</v>
      </c>
      <c r="AJ12" s="45">
        <f t="shared" si="25"/>
        <v>0.37</v>
      </c>
    </row>
    <row r="13" spans="1:36" ht="12.95" customHeight="1" x14ac:dyDescent="0.15">
      <c r="A13" s="91">
        <v>460</v>
      </c>
      <c r="B13" s="143" t="s">
        <v>66</v>
      </c>
      <c r="C13" s="144"/>
      <c r="D13" s="63">
        <v>28</v>
      </c>
      <c r="E13" s="63">
        <v>19</v>
      </c>
      <c r="F13" s="4">
        <f t="shared" si="0"/>
        <v>0.56000000000000005</v>
      </c>
      <c r="G13" s="5"/>
      <c r="H13" s="63"/>
      <c r="I13" s="5"/>
      <c r="J13" s="1" t="s">
        <v>15</v>
      </c>
      <c r="K13" s="45">
        <f t="shared" si="1"/>
        <v>0.5</v>
      </c>
      <c r="L13" s="45">
        <f t="shared" si="2"/>
        <v>0.56000000000000005</v>
      </c>
      <c r="M13" s="45">
        <f t="shared" si="3"/>
        <v>0.55000000000000004</v>
      </c>
      <c r="N13" s="45">
        <f t="shared" si="4"/>
        <v>0.55000000000000004</v>
      </c>
      <c r="O13" s="45">
        <f t="shared" si="5"/>
        <v>0.56000000000000005</v>
      </c>
      <c r="P13" s="45">
        <f t="shared" si="26"/>
        <v>0.55000000000000004</v>
      </c>
      <c r="Q13" s="45">
        <f t="shared" si="6"/>
        <v>0.51</v>
      </c>
      <c r="R13" s="45">
        <f t="shared" si="7"/>
        <v>0.56999999999999995</v>
      </c>
      <c r="S13" s="45">
        <f t="shared" si="8"/>
        <v>0.56000000000000005</v>
      </c>
      <c r="T13" s="45">
        <f t="shared" si="9"/>
        <v>0.56999999999999995</v>
      </c>
      <c r="U13" s="45">
        <f t="shared" si="10"/>
        <v>0.56000000000000005</v>
      </c>
      <c r="V13" s="45">
        <f t="shared" si="11"/>
        <v>0.59</v>
      </c>
      <c r="W13" s="45">
        <f t="shared" si="12"/>
        <v>0.54</v>
      </c>
      <c r="X13" s="45">
        <f t="shared" si="13"/>
        <v>0.55000000000000004</v>
      </c>
      <c r="Y13" s="45">
        <f t="shared" si="14"/>
        <v>0.52</v>
      </c>
      <c r="Z13" s="45">
        <f t="shared" si="15"/>
        <v>0.55000000000000004</v>
      </c>
      <c r="AA13" s="45">
        <f t="shared" si="16"/>
        <v>0.49</v>
      </c>
      <c r="AB13" s="45">
        <f t="shared" si="17"/>
        <v>0.59</v>
      </c>
      <c r="AC13" s="45">
        <f t="shared" si="18"/>
        <v>0.57999999999999996</v>
      </c>
      <c r="AD13" s="45">
        <f t="shared" si="19"/>
        <v>0.6</v>
      </c>
      <c r="AE13" s="45">
        <f t="shared" si="20"/>
        <v>0.53</v>
      </c>
      <c r="AF13" s="45">
        <f t="shared" si="21"/>
        <v>0.57999999999999996</v>
      </c>
      <c r="AG13" s="45">
        <f t="shared" si="22"/>
        <v>0.49</v>
      </c>
      <c r="AH13" s="45">
        <f t="shared" si="23"/>
        <v>0.52</v>
      </c>
      <c r="AI13" s="45">
        <f t="shared" si="24"/>
        <v>0.55000000000000004</v>
      </c>
      <c r="AJ13" s="45">
        <f t="shared" si="25"/>
        <v>0.52</v>
      </c>
    </row>
    <row r="14" spans="1:36" ht="12.95" customHeight="1" x14ac:dyDescent="0.15">
      <c r="A14" s="74"/>
      <c r="B14" s="143"/>
      <c r="C14" s="144"/>
      <c r="D14" s="63"/>
      <c r="E14" s="63"/>
      <c r="F14" s="4" t="str">
        <f t="shared" si="0"/>
        <v/>
      </c>
      <c r="G14" s="5"/>
      <c r="H14" s="63"/>
      <c r="I14" s="5"/>
      <c r="J14" s="1" t="s">
        <v>15</v>
      </c>
      <c r="K14" s="45" t="e">
        <f t="shared" si="1"/>
        <v>#NUM!</v>
      </c>
      <c r="L14" s="45" t="e">
        <f t="shared" si="2"/>
        <v>#NUM!</v>
      </c>
      <c r="M14" s="45" t="e">
        <f t="shared" si="3"/>
        <v>#NUM!</v>
      </c>
      <c r="N14" s="45" t="e">
        <f t="shared" si="4"/>
        <v>#NUM!</v>
      </c>
      <c r="O14" s="45" t="e">
        <f t="shared" si="5"/>
        <v>#NUM!</v>
      </c>
      <c r="P14" s="45" t="e">
        <f t="shared" si="26"/>
        <v>#N/A</v>
      </c>
      <c r="Q14" s="45" t="e">
        <f t="shared" si="6"/>
        <v>#NUM!</v>
      </c>
      <c r="R14" s="45" t="e">
        <f t="shared" si="7"/>
        <v>#NUM!</v>
      </c>
      <c r="S14" s="45" t="e">
        <f t="shared" si="8"/>
        <v>#NUM!</v>
      </c>
      <c r="T14" s="45" t="e">
        <f t="shared" si="9"/>
        <v>#NUM!</v>
      </c>
      <c r="U14" s="45" t="e">
        <f t="shared" si="10"/>
        <v>#N/A</v>
      </c>
      <c r="V14" s="45" t="e">
        <f t="shared" si="11"/>
        <v>#NUM!</v>
      </c>
      <c r="W14" s="45" t="e">
        <f t="shared" si="12"/>
        <v>#NUM!</v>
      </c>
      <c r="X14" s="45" t="e">
        <f t="shared" si="13"/>
        <v>#NUM!</v>
      </c>
      <c r="Y14" s="45" t="e">
        <f t="shared" si="14"/>
        <v>#NUM!</v>
      </c>
      <c r="Z14" s="45" t="e">
        <f t="shared" si="15"/>
        <v>#N/A</v>
      </c>
      <c r="AA14" s="45" t="e">
        <f t="shared" si="16"/>
        <v>#NUM!</v>
      </c>
      <c r="AB14" s="45" t="e">
        <f t="shared" si="17"/>
        <v>#NUM!</v>
      </c>
      <c r="AC14" s="45" t="e">
        <f t="shared" si="18"/>
        <v>#NUM!</v>
      </c>
      <c r="AD14" s="45" t="e">
        <f t="shared" si="19"/>
        <v>#NUM!</v>
      </c>
      <c r="AE14" s="45" t="e">
        <f t="shared" si="20"/>
        <v>#NUM!</v>
      </c>
      <c r="AF14" s="45" t="e">
        <f t="shared" si="21"/>
        <v>#N/A</v>
      </c>
      <c r="AG14" s="45" t="e">
        <f t="shared" si="22"/>
        <v>#NUM!</v>
      </c>
      <c r="AH14" s="45" t="e">
        <f t="shared" si="23"/>
        <v>#NUM!</v>
      </c>
      <c r="AI14" s="45" t="e">
        <f t="shared" si="24"/>
        <v>#NUM!</v>
      </c>
      <c r="AJ14" s="45" t="e">
        <f t="shared" si="25"/>
        <v>#N/A</v>
      </c>
    </row>
    <row r="15" spans="1:36" ht="12.95" customHeight="1" x14ac:dyDescent="0.15">
      <c r="A15" s="74"/>
      <c r="B15" s="143"/>
      <c r="C15" s="144"/>
      <c r="D15" s="63"/>
      <c r="E15" s="63"/>
      <c r="F15" s="4" t="str">
        <f t="shared" si="0"/>
        <v/>
      </c>
      <c r="G15" s="69"/>
      <c r="H15" s="70"/>
      <c r="I15" s="89"/>
      <c r="J15" s="1" t="s">
        <v>15</v>
      </c>
      <c r="K15" s="45" t="e">
        <f t="shared" si="1"/>
        <v>#NUM!</v>
      </c>
      <c r="L15" s="45" t="e">
        <f t="shared" si="2"/>
        <v>#NUM!</v>
      </c>
      <c r="M15" s="45" t="e">
        <f t="shared" si="3"/>
        <v>#NUM!</v>
      </c>
      <c r="N15" s="45" t="e">
        <f t="shared" si="4"/>
        <v>#NUM!</v>
      </c>
      <c r="O15" s="45" t="e">
        <f t="shared" si="5"/>
        <v>#NUM!</v>
      </c>
      <c r="P15" s="45" t="e">
        <f t="shared" si="26"/>
        <v>#N/A</v>
      </c>
      <c r="Q15" s="45" t="e">
        <f t="shared" si="6"/>
        <v>#NUM!</v>
      </c>
      <c r="R15" s="45" t="e">
        <f t="shared" si="7"/>
        <v>#NUM!</v>
      </c>
      <c r="S15" s="45" t="e">
        <f t="shared" si="8"/>
        <v>#NUM!</v>
      </c>
      <c r="T15" s="45" t="e">
        <f t="shared" si="9"/>
        <v>#NUM!</v>
      </c>
      <c r="U15" s="45" t="e">
        <f t="shared" si="10"/>
        <v>#N/A</v>
      </c>
      <c r="V15" s="45" t="e">
        <f t="shared" si="11"/>
        <v>#NUM!</v>
      </c>
      <c r="W15" s="45" t="e">
        <f t="shared" si="12"/>
        <v>#NUM!</v>
      </c>
      <c r="X15" s="45" t="e">
        <f t="shared" si="13"/>
        <v>#NUM!</v>
      </c>
      <c r="Y15" s="45" t="e">
        <f t="shared" si="14"/>
        <v>#NUM!</v>
      </c>
      <c r="Z15" s="45" t="e">
        <f t="shared" si="15"/>
        <v>#N/A</v>
      </c>
      <c r="AA15" s="45" t="e">
        <f t="shared" si="16"/>
        <v>#NUM!</v>
      </c>
      <c r="AB15" s="45" t="e">
        <f t="shared" si="17"/>
        <v>#NUM!</v>
      </c>
      <c r="AC15" s="45" t="e">
        <f t="shared" si="18"/>
        <v>#NUM!</v>
      </c>
      <c r="AD15" s="45" t="e">
        <f t="shared" si="19"/>
        <v>#NUM!</v>
      </c>
      <c r="AE15" s="45" t="e">
        <f t="shared" si="20"/>
        <v>#NUM!</v>
      </c>
      <c r="AF15" s="45" t="e">
        <f t="shared" si="21"/>
        <v>#N/A</v>
      </c>
      <c r="AG15" s="45" t="e">
        <f t="shared" si="22"/>
        <v>#NUM!</v>
      </c>
      <c r="AH15" s="45" t="e">
        <f t="shared" si="23"/>
        <v>#NUM!</v>
      </c>
      <c r="AI15" s="45" t="e">
        <f t="shared" si="24"/>
        <v>#NUM!</v>
      </c>
      <c r="AJ15" s="45" t="e">
        <f t="shared" si="25"/>
        <v>#N/A</v>
      </c>
    </row>
    <row r="16" spans="1:36" ht="12.95" customHeight="1" x14ac:dyDescent="0.15">
      <c r="A16" s="74"/>
      <c r="B16" s="143"/>
      <c r="C16" s="144"/>
      <c r="D16" s="44"/>
      <c r="E16" s="44"/>
      <c r="F16" s="4" t="str">
        <f t="shared" si="0"/>
        <v/>
      </c>
      <c r="G16" s="5"/>
      <c r="H16" s="44"/>
      <c r="I16" s="5"/>
      <c r="J16" s="1" t="s">
        <v>15</v>
      </c>
      <c r="K16" s="45" t="e">
        <f t="shared" si="1"/>
        <v>#NUM!</v>
      </c>
      <c r="L16" s="45" t="e">
        <f t="shared" si="2"/>
        <v>#NUM!</v>
      </c>
      <c r="M16" s="45" t="e">
        <f t="shared" si="3"/>
        <v>#NUM!</v>
      </c>
      <c r="N16" s="45" t="e">
        <f t="shared" si="4"/>
        <v>#NUM!</v>
      </c>
      <c r="O16" s="45" t="e">
        <f t="shared" si="5"/>
        <v>#NUM!</v>
      </c>
      <c r="P16" s="45" t="e">
        <f t="shared" si="26"/>
        <v>#N/A</v>
      </c>
      <c r="Q16" s="45" t="e">
        <f t="shared" si="6"/>
        <v>#NUM!</v>
      </c>
      <c r="R16" s="45" t="e">
        <f t="shared" si="7"/>
        <v>#NUM!</v>
      </c>
      <c r="S16" s="45" t="e">
        <f t="shared" si="8"/>
        <v>#NUM!</v>
      </c>
      <c r="T16" s="45" t="e">
        <f t="shared" si="9"/>
        <v>#NUM!</v>
      </c>
      <c r="U16" s="45" t="e">
        <f t="shared" si="10"/>
        <v>#N/A</v>
      </c>
      <c r="V16" s="45" t="e">
        <f t="shared" si="11"/>
        <v>#NUM!</v>
      </c>
      <c r="W16" s="45" t="e">
        <f t="shared" si="12"/>
        <v>#NUM!</v>
      </c>
      <c r="X16" s="45" t="e">
        <f t="shared" si="13"/>
        <v>#NUM!</v>
      </c>
      <c r="Y16" s="45" t="e">
        <f t="shared" si="14"/>
        <v>#NUM!</v>
      </c>
      <c r="Z16" s="45" t="e">
        <f t="shared" si="15"/>
        <v>#N/A</v>
      </c>
      <c r="AA16" s="45" t="e">
        <f t="shared" si="16"/>
        <v>#NUM!</v>
      </c>
      <c r="AB16" s="45" t="e">
        <f t="shared" si="17"/>
        <v>#NUM!</v>
      </c>
      <c r="AC16" s="45" t="e">
        <f t="shared" si="18"/>
        <v>#NUM!</v>
      </c>
      <c r="AD16" s="45" t="e">
        <f t="shared" si="19"/>
        <v>#NUM!</v>
      </c>
      <c r="AE16" s="45" t="e">
        <f t="shared" si="20"/>
        <v>#NUM!</v>
      </c>
      <c r="AF16" s="45" t="e">
        <f t="shared" si="21"/>
        <v>#N/A</v>
      </c>
      <c r="AG16" s="45" t="e">
        <f t="shared" si="22"/>
        <v>#NUM!</v>
      </c>
      <c r="AH16" s="45" t="e">
        <f t="shared" si="23"/>
        <v>#NUM!</v>
      </c>
      <c r="AI16" s="45" t="e">
        <f t="shared" si="24"/>
        <v>#NUM!</v>
      </c>
      <c r="AJ16" s="45" t="e">
        <f t="shared" si="25"/>
        <v>#N/A</v>
      </c>
    </row>
    <row r="17" spans="1:36" ht="12.95" customHeight="1" x14ac:dyDescent="0.15">
      <c r="A17" s="74"/>
      <c r="B17" s="143"/>
      <c r="C17" s="144"/>
      <c r="D17" s="44"/>
      <c r="E17" s="44"/>
      <c r="F17" s="4" t="str">
        <f t="shared" si="0"/>
        <v/>
      </c>
      <c r="G17" s="69"/>
      <c r="H17" s="70"/>
      <c r="I17" s="89"/>
      <c r="J17" s="1" t="s">
        <v>15</v>
      </c>
      <c r="K17" s="45" t="e">
        <f t="shared" si="1"/>
        <v>#NUM!</v>
      </c>
      <c r="L17" s="45" t="e">
        <f t="shared" si="2"/>
        <v>#NUM!</v>
      </c>
      <c r="M17" s="45" t="e">
        <f t="shared" si="3"/>
        <v>#NUM!</v>
      </c>
      <c r="N17" s="45" t="e">
        <f t="shared" si="4"/>
        <v>#NUM!</v>
      </c>
      <c r="O17" s="45" t="e">
        <f t="shared" si="5"/>
        <v>#NUM!</v>
      </c>
      <c r="P17" s="45" t="e">
        <f t="shared" si="26"/>
        <v>#N/A</v>
      </c>
      <c r="Q17" s="45" t="e">
        <f t="shared" si="6"/>
        <v>#NUM!</v>
      </c>
      <c r="R17" s="45" t="e">
        <f t="shared" si="7"/>
        <v>#NUM!</v>
      </c>
      <c r="S17" s="45" t="e">
        <f t="shared" si="8"/>
        <v>#NUM!</v>
      </c>
      <c r="T17" s="45" t="e">
        <f t="shared" si="9"/>
        <v>#NUM!</v>
      </c>
      <c r="U17" s="45" t="e">
        <f t="shared" si="10"/>
        <v>#N/A</v>
      </c>
      <c r="V17" s="45" t="e">
        <f t="shared" si="11"/>
        <v>#NUM!</v>
      </c>
      <c r="W17" s="45" t="e">
        <f t="shared" si="12"/>
        <v>#NUM!</v>
      </c>
      <c r="X17" s="45" t="e">
        <f t="shared" si="13"/>
        <v>#NUM!</v>
      </c>
      <c r="Y17" s="45" t="e">
        <f t="shared" si="14"/>
        <v>#NUM!</v>
      </c>
      <c r="Z17" s="45" t="e">
        <f t="shared" si="15"/>
        <v>#N/A</v>
      </c>
      <c r="AA17" s="45" t="e">
        <f t="shared" si="16"/>
        <v>#NUM!</v>
      </c>
      <c r="AB17" s="45" t="e">
        <f t="shared" si="17"/>
        <v>#NUM!</v>
      </c>
      <c r="AC17" s="45" t="e">
        <f t="shared" si="18"/>
        <v>#NUM!</v>
      </c>
      <c r="AD17" s="45" t="e">
        <f t="shared" si="19"/>
        <v>#NUM!</v>
      </c>
      <c r="AE17" s="45" t="e">
        <f t="shared" si="20"/>
        <v>#NUM!</v>
      </c>
      <c r="AF17" s="45" t="e">
        <f t="shared" si="21"/>
        <v>#N/A</v>
      </c>
      <c r="AG17" s="45" t="e">
        <f t="shared" si="22"/>
        <v>#NUM!</v>
      </c>
      <c r="AH17" s="45" t="e">
        <f t="shared" si="23"/>
        <v>#NUM!</v>
      </c>
      <c r="AI17" s="45" t="e">
        <f t="shared" si="24"/>
        <v>#NUM!</v>
      </c>
      <c r="AJ17" s="45" t="e">
        <f t="shared" si="25"/>
        <v>#N/A</v>
      </c>
    </row>
    <row r="18" spans="1:36" ht="12.95" customHeight="1" x14ac:dyDescent="0.15">
      <c r="A18" s="74"/>
      <c r="B18" s="143"/>
      <c r="C18" s="144"/>
      <c r="D18" s="44"/>
      <c r="E18" s="44"/>
      <c r="F18" s="4" t="str">
        <f t="shared" si="0"/>
        <v/>
      </c>
      <c r="G18" s="5"/>
      <c r="H18" s="70"/>
      <c r="I18" s="5"/>
      <c r="J18" s="1" t="s">
        <v>15</v>
      </c>
      <c r="K18" s="45" t="e">
        <f t="shared" si="1"/>
        <v>#NUM!</v>
      </c>
      <c r="L18" s="45" t="e">
        <f t="shared" si="2"/>
        <v>#NUM!</v>
      </c>
      <c r="M18" s="45" t="e">
        <f t="shared" si="3"/>
        <v>#NUM!</v>
      </c>
      <c r="N18" s="45" t="e">
        <f t="shared" si="4"/>
        <v>#NUM!</v>
      </c>
      <c r="O18" s="45" t="e">
        <f t="shared" si="5"/>
        <v>#NUM!</v>
      </c>
      <c r="P18" s="45" t="e">
        <f t="shared" si="26"/>
        <v>#N/A</v>
      </c>
      <c r="Q18" s="45" t="e">
        <f t="shared" si="6"/>
        <v>#NUM!</v>
      </c>
      <c r="R18" s="45" t="e">
        <f t="shared" si="7"/>
        <v>#NUM!</v>
      </c>
      <c r="S18" s="45" t="e">
        <f t="shared" si="8"/>
        <v>#NUM!</v>
      </c>
      <c r="T18" s="45" t="e">
        <f t="shared" si="9"/>
        <v>#NUM!</v>
      </c>
      <c r="U18" s="45" t="e">
        <f t="shared" si="10"/>
        <v>#N/A</v>
      </c>
      <c r="V18" s="45" t="e">
        <f t="shared" si="11"/>
        <v>#NUM!</v>
      </c>
      <c r="W18" s="45" t="e">
        <f t="shared" si="12"/>
        <v>#NUM!</v>
      </c>
      <c r="X18" s="45" t="e">
        <f t="shared" si="13"/>
        <v>#NUM!</v>
      </c>
      <c r="Y18" s="45" t="e">
        <f t="shared" si="14"/>
        <v>#NUM!</v>
      </c>
      <c r="Z18" s="45" t="e">
        <f t="shared" si="15"/>
        <v>#N/A</v>
      </c>
      <c r="AA18" s="45" t="e">
        <f t="shared" si="16"/>
        <v>#NUM!</v>
      </c>
      <c r="AB18" s="45" t="e">
        <f t="shared" si="17"/>
        <v>#NUM!</v>
      </c>
      <c r="AC18" s="45" t="e">
        <f t="shared" si="18"/>
        <v>#NUM!</v>
      </c>
      <c r="AD18" s="45" t="e">
        <f t="shared" si="19"/>
        <v>#NUM!</v>
      </c>
      <c r="AE18" s="45" t="e">
        <f t="shared" si="20"/>
        <v>#NUM!</v>
      </c>
      <c r="AF18" s="45" t="e">
        <f t="shared" si="21"/>
        <v>#N/A</v>
      </c>
      <c r="AG18" s="45" t="e">
        <f t="shared" si="22"/>
        <v>#NUM!</v>
      </c>
      <c r="AH18" s="45" t="e">
        <f t="shared" si="23"/>
        <v>#NUM!</v>
      </c>
      <c r="AI18" s="45" t="e">
        <f t="shared" si="24"/>
        <v>#NUM!</v>
      </c>
      <c r="AJ18" s="45" t="e">
        <f t="shared" si="25"/>
        <v>#N/A</v>
      </c>
    </row>
    <row r="19" spans="1:36" ht="12.95" customHeight="1" x14ac:dyDescent="0.15">
      <c r="A19" s="74"/>
      <c r="B19" s="143"/>
      <c r="C19" s="144"/>
      <c r="D19" s="44"/>
      <c r="E19" s="44"/>
      <c r="F19" s="4" t="str">
        <f t="shared" si="0"/>
        <v/>
      </c>
      <c r="G19" s="5"/>
      <c r="H19" s="70"/>
      <c r="I19" s="5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74"/>
      <c r="B20" s="143"/>
      <c r="C20" s="144"/>
      <c r="D20" s="44"/>
      <c r="E20" s="44"/>
      <c r="F20" s="4" t="str">
        <f t="shared" si="0"/>
        <v/>
      </c>
      <c r="G20" s="5"/>
      <c r="H20" s="74"/>
      <c r="I20" s="5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74"/>
      <c r="B21" s="143"/>
      <c r="C21" s="144"/>
      <c r="D21" s="44"/>
      <c r="E21" s="44"/>
      <c r="F21" s="4" t="str">
        <f t="shared" si="0"/>
        <v/>
      </c>
      <c r="G21" s="5"/>
      <c r="H21" s="70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74"/>
      <c r="B22" s="143"/>
      <c r="C22" s="144"/>
      <c r="D22" s="44"/>
      <c r="E22" s="44"/>
      <c r="F22" s="4" t="str">
        <f t="shared" si="0"/>
        <v/>
      </c>
      <c r="G22" s="5"/>
      <c r="H22" s="7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74"/>
      <c r="B23" s="143"/>
      <c r="C23" s="144"/>
      <c r="D23" s="44"/>
      <c r="E23" s="44"/>
      <c r="F23" s="4" t="str">
        <f t="shared" si="0"/>
        <v/>
      </c>
      <c r="G23" s="5"/>
      <c r="H23" s="70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74"/>
      <c r="B24" s="143"/>
      <c r="C24" s="144"/>
      <c r="D24" s="44"/>
      <c r="E24" s="44"/>
      <c r="F24" s="4" t="str">
        <f t="shared" si="0"/>
        <v/>
      </c>
      <c r="G24" s="69"/>
      <c r="H24" s="70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74"/>
      <c r="B25" s="143"/>
      <c r="C25" s="144"/>
      <c r="D25" s="44"/>
      <c r="E25" s="44"/>
      <c r="F25" s="4" t="str">
        <f t="shared" si="0"/>
        <v/>
      </c>
      <c r="G25" s="69"/>
      <c r="H25" s="7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74"/>
      <c r="B26" s="143"/>
      <c r="C26" s="144"/>
      <c r="D26" s="44"/>
      <c r="E26" s="44"/>
      <c r="F26" s="4" t="str">
        <f t="shared" si="0"/>
        <v/>
      </c>
      <c r="G26" s="69"/>
      <c r="H26" s="7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74"/>
      <c r="B27" s="143"/>
      <c r="C27" s="144"/>
      <c r="D27" s="44"/>
      <c r="E27" s="44"/>
      <c r="F27" s="4" t="str">
        <f t="shared" si="0"/>
        <v/>
      </c>
      <c r="G27" s="69"/>
      <c r="H27" s="70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74"/>
      <c r="B28" s="143"/>
      <c r="C28" s="144"/>
      <c r="D28" s="44"/>
      <c r="E28" s="44"/>
      <c r="F28" s="4" t="str">
        <f t="shared" si="0"/>
        <v/>
      </c>
      <c r="G28" s="69"/>
      <c r="H28" s="70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67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74"/>
      <c r="B29" s="143"/>
      <c r="C29" s="144"/>
      <c r="D29" s="44"/>
      <c r="E29" s="44"/>
      <c r="F29" s="4" t="str">
        <f t="shared" si="0"/>
        <v/>
      </c>
      <c r="G29" s="69"/>
      <c r="H29" s="81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74"/>
      <c r="B30" s="143"/>
      <c r="C30" s="144"/>
      <c r="D30" s="44"/>
      <c r="E30" s="44"/>
      <c r="F30" s="4" t="str">
        <f t="shared" si="0"/>
        <v/>
      </c>
      <c r="G30" s="69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74"/>
      <c r="B31" s="115"/>
      <c r="C31" s="115"/>
      <c r="D31" s="44"/>
      <c r="E31" s="44"/>
      <c r="F31" s="4" t="str">
        <f t="shared" si="0"/>
        <v/>
      </c>
      <c r="G31" s="44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115"/>
      <c r="C32" s="115"/>
      <c r="D32" s="44"/>
      <c r="E32" s="44"/>
      <c r="F32" s="4" t="str">
        <f t="shared" si="0"/>
        <v/>
      </c>
      <c r="G32" s="44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115"/>
      <c r="C33" s="115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115"/>
      <c r="C34" s="115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115"/>
      <c r="C35" s="115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115"/>
      <c r="C36" s="115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115"/>
      <c r="C37" s="115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115"/>
      <c r="C38" s="115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115"/>
      <c r="C39" s="115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115"/>
      <c r="C40" s="115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115"/>
      <c r="C41" s="115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115"/>
      <c r="C42" s="115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115"/>
      <c r="C43" s="115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44" t="s">
        <v>18</v>
      </c>
      <c r="D46" s="44" t="s">
        <v>19</v>
      </c>
      <c r="E46" s="44" t="s">
        <v>20</v>
      </c>
      <c r="F46" s="10"/>
      <c r="G46" s="5" t="s">
        <v>21</v>
      </c>
      <c r="H46" s="12"/>
      <c r="I46" s="112" t="s">
        <v>127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18</v>
      </c>
      <c r="D48" s="14" t="str">
        <f>IF(D47&gt;0,ROUND(SUMIF(G4:G43,"*下層*",E4:E43)/D47,0),"")</f>
        <v/>
      </c>
      <c r="E48" s="14">
        <f>ROUND(SUM(E4:E43)/E47,0)</f>
        <v>18</v>
      </c>
      <c r="F48" s="13"/>
      <c r="G48" s="15">
        <f>C48</f>
        <v>18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29</v>
      </c>
      <c r="D49" s="14" t="str">
        <f>IF(D47&gt;0,ROUND(SUMIF(G4:G43,"*下層*",D4:D43)/D47,0),"")</f>
        <v/>
      </c>
      <c r="E49" s="14">
        <f>ROUND(SUM(D4:D43)/E47,0)</f>
        <v>29</v>
      </c>
      <c r="F49" s="13"/>
      <c r="G49" s="15">
        <f>C49</f>
        <v>29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5.58</v>
      </c>
      <c r="D50" s="16">
        <f>SUMIF(G4:G43,"*下層*",F4:F43)</f>
        <v>0</v>
      </c>
      <c r="E50" s="4">
        <f>SUM(F4:F43)</f>
        <v>5.58</v>
      </c>
      <c r="F50" s="13"/>
      <c r="G50" s="17">
        <f>C50*100</f>
        <v>558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形状比＝62、Sr＝18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44" t="s">
        <v>18</v>
      </c>
      <c r="D53" s="44" t="s">
        <v>19</v>
      </c>
      <c r="E53" s="4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29</v>
      </c>
      <c r="D56" s="14" t="str">
        <f>IF(D54&gt;0,ROUND(SUMIF(H4:H43,"▲",D4:D43)/D54,0),"")</f>
        <v/>
      </c>
      <c r="E56" s="14">
        <f>ROUND(SUMIF(H4:H43,"*",D4:D43)/E54,0)</f>
        <v>29</v>
      </c>
      <c r="F56" s="13"/>
      <c r="G56" s="15">
        <f>C56</f>
        <v>29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1.56</v>
      </c>
      <c r="D57" s="16">
        <f>SUMIF(H4:H43,"▲",F4:F43)</f>
        <v>0</v>
      </c>
      <c r="E57" s="16">
        <f>SUM(C57:D57)</f>
        <v>1.56</v>
      </c>
      <c r="F57" s="13"/>
      <c r="G57" s="19">
        <f>C57*100</f>
        <v>156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44" t="s">
        <v>18</v>
      </c>
      <c r="D60" s="44" t="s">
        <v>19</v>
      </c>
      <c r="E60" s="44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</v>
      </c>
      <c r="D61" s="20" t="str">
        <f>IF(D47&gt;0,ROUND(D54/D47*100,1),"")</f>
        <v/>
      </c>
      <c r="E61" s="20">
        <f>ROUND(E54/E47*100,1)</f>
        <v>30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28</v>
      </c>
      <c r="D62" s="20" t="str">
        <f>IF(D47&gt;0,ROUND(D57/D50*100,1),"")</f>
        <v/>
      </c>
      <c r="E62" s="20">
        <f>ROUND(E57/E50*100,1)</f>
        <v>28</v>
      </c>
      <c r="F62" s="10"/>
      <c r="G62" s="10"/>
      <c r="H62" s="10"/>
      <c r="I62" s="113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3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44" t="s">
        <v>18</v>
      </c>
      <c r="D65" s="44" t="s">
        <v>19</v>
      </c>
      <c r="E65" s="4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4.0199999999999996</v>
      </c>
      <c r="D69" s="16" t="str">
        <f>IF(D66&gt;0,D50-D57,"")</f>
        <v/>
      </c>
      <c r="E69" s="4">
        <f>SUM(C69:D69)</f>
        <v>4.0199999999999996</v>
      </c>
      <c r="F69" s="13"/>
      <c r="G69" s="17">
        <f>C69*100</f>
        <v>401.99999999999994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形状比＝62、Sr＝21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B42:C42"/>
    <mergeCell ref="A67:B67"/>
    <mergeCell ref="A68:B68"/>
    <mergeCell ref="A56:B56"/>
    <mergeCell ref="A46:B46"/>
    <mergeCell ref="A47:B47"/>
    <mergeCell ref="A48:B48"/>
    <mergeCell ref="A49:B49"/>
    <mergeCell ref="A53:B53"/>
    <mergeCell ref="A54:B54"/>
    <mergeCell ref="A55:B55"/>
    <mergeCell ref="B43:C43"/>
    <mergeCell ref="I46:I62"/>
    <mergeCell ref="A69:B69"/>
    <mergeCell ref="A57:B57"/>
    <mergeCell ref="A60:B60"/>
    <mergeCell ref="A61:B61"/>
    <mergeCell ref="A62:B62"/>
    <mergeCell ref="A65:B65"/>
    <mergeCell ref="A66:B66"/>
    <mergeCell ref="A50:B50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19" priority="16" stopIfTrue="1">
      <formula>AND(($H4="スギ"),(#REF!&lt;12))</formula>
    </cfRule>
  </conditionalFormatting>
  <conditionalFormatting sqref="L4:L43">
    <cfRule type="expression" dxfId="718" priority="15" stopIfTrue="1">
      <formula>AND(($H4="スギ"),(#REF!&lt;22),(#REF!&gt;=12))</formula>
    </cfRule>
  </conditionalFormatting>
  <conditionalFormatting sqref="M4:M43">
    <cfRule type="expression" dxfId="717" priority="14" stopIfTrue="1">
      <formula>AND(($H4="スギ"),(#REF!&lt;32),(#REF!&gt;=22))</formula>
    </cfRule>
  </conditionalFormatting>
  <conditionalFormatting sqref="N4:N43">
    <cfRule type="expression" dxfId="716" priority="13" stopIfTrue="1">
      <formula>AND(($H4="スギ"),(#REF!&lt;42),(#REF!&gt;=32))</formula>
    </cfRule>
  </conditionalFormatting>
  <conditionalFormatting sqref="U4:U43 Z4:AF43 AJ4:AJ43 O4:P43">
    <cfRule type="expression" dxfId="715" priority="12" stopIfTrue="1">
      <formula>AND(($H4="スギ"),(#REF!&gt;=42))</formula>
    </cfRule>
  </conditionalFormatting>
  <conditionalFormatting sqref="Q4:Q43 AA4:AA43">
    <cfRule type="expression" dxfId="714" priority="11" stopIfTrue="1">
      <formula>AND(($H4="ヒノキ"),(#REF!&lt;12))</formula>
    </cfRule>
  </conditionalFormatting>
  <conditionalFormatting sqref="R4:R43 AB4:AE43">
    <cfRule type="expression" dxfId="713" priority="10" stopIfTrue="1">
      <formula>AND(($H4="ヒノキ"),(#REF!&lt;22),(#REF!&gt;=12))</formula>
    </cfRule>
  </conditionalFormatting>
  <conditionalFormatting sqref="S4:S43">
    <cfRule type="expression" dxfId="712" priority="9" stopIfTrue="1">
      <formula>AND(($H4="ヒノキ"),(#REF!&lt;32),(#REF!&gt;=22))</formula>
    </cfRule>
  </conditionalFormatting>
  <conditionalFormatting sqref="T4:U43 Z4:AF43 AJ4:AJ43">
    <cfRule type="expression" dxfId="711" priority="8" stopIfTrue="1">
      <formula>AND(($H4="ヒノキ"),(#REF!&gt;=32))</formula>
    </cfRule>
  </conditionalFormatting>
  <conditionalFormatting sqref="V4:V43 AA4:AA43">
    <cfRule type="expression" dxfId="710" priority="7" stopIfTrue="1">
      <formula>AND(($H4="アカマツ"),(#REF!&lt;12))</formula>
    </cfRule>
  </conditionalFormatting>
  <conditionalFormatting sqref="W4:W43 AB4:AB43">
    <cfRule type="expression" dxfId="709" priority="6" stopIfTrue="1">
      <formula>AND(($H4="アカマツ"),(#REF!&lt;22),(#REF!&gt;=12))</formula>
    </cfRule>
  </conditionalFormatting>
  <conditionalFormatting sqref="X4:X43 AC4:AC43">
    <cfRule type="expression" dxfId="708" priority="5" stopIfTrue="1">
      <formula>AND(($H4="アカマツ"),(#REF!&lt;42),(#REF!&gt;=22))</formula>
    </cfRule>
  </conditionalFormatting>
  <conditionalFormatting sqref="Y4:AF43 AJ4:AJ43">
    <cfRule type="expression" dxfId="707" priority="4" stopIfTrue="1">
      <formula>AND(($H4="アカマツ"),(#REF!&gt;=42))</formula>
    </cfRule>
  </conditionalFormatting>
  <conditionalFormatting sqref="AG4:AG43">
    <cfRule type="expression" dxfId="706" priority="3" stopIfTrue="1">
      <formula>AND(($H4&lt;&gt;"スギ"),($H4&lt;&gt;"ヒノキ"),($H4&lt;&gt;"アカマツ"),(#REF!&lt;12))</formula>
    </cfRule>
  </conditionalFormatting>
  <conditionalFormatting sqref="AH4:AH43">
    <cfRule type="expression" dxfId="7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J120"/>
  <sheetViews>
    <sheetView showGridLines="0" tabSelected="1" view="pageBreakPreview" topLeftCell="A34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140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461</v>
      </c>
      <c r="B4" s="115" t="s">
        <v>58</v>
      </c>
      <c r="C4" s="115"/>
      <c r="D4" s="74">
        <v>28</v>
      </c>
      <c r="E4" s="74">
        <v>16</v>
      </c>
      <c r="F4" s="4">
        <f t="shared" ref="F4:F43" si="0">IF(D4&gt;0,IF(B4="スギ",P4,IF(B4="ヒノキ",U4,IF(B4="アカマツ",Z4,IF(B4="カラマツ",AF4,AJ4)))),"")</f>
        <v>0.44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0.42</v>
      </c>
      <c r="L4" s="75">
        <f t="shared" ref="L4:L43" si="2">ROUND(10^(-5+0.73504+1.83346*LOG(D4)+1.06569*LOG(E4)),2)</f>
        <v>0.47</v>
      </c>
      <c r="M4" s="75">
        <f t="shared" ref="M4:M43" si="3">ROUND(10^(-5+0.71514+1.74357*LOG(D4)+1.17719*LOG(E4)),2)</f>
        <v>0.45</v>
      </c>
      <c r="N4" s="75">
        <f t="shared" ref="N4:N43" si="4">ROUND(10^(-5+0.82956+1.76381*LOG(D4)+1.06412*LOG(E4)),2)</f>
        <v>0.46</v>
      </c>
      <c r="O4" s="75">
        <f t="shared" ref="O4:O43" si="5">ROUND(10^(-5+0.88226+1.79204*LOG(D4)+0.99303*LOG(E4)),2)</f>
        <v>0.47</v>
      </c>
      <c r="P4" s="75">
        <f>HLOOKUP($D4,K$3:O$43,MATCH($A4,$A$3:$A$43,0),1)</f>
        <v>0.45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0.43</v>
      </c>
      <c r="R4" s="75">
        <f t="shared" ref="R4:R43" si="7">ROUND(10^(1.905709*LOG(D4)+1.011385*LOG(E4)-4.293729),2)</f>
        <v>0.48</v>
      </c>
      <c r="S4" s="75">
        <f t="shared" ref="S4:S43" si="8">ROUND(10^(1.771888*LOG(D4)+1.138415*LOG(E4)-4.271259),2)</f>
        <v>0.46</v>
      </c>
      <c r="T4" s="75">
        <f t="shared" ref="T4:T43" si="9">ROUND(10^(1.671519*LOG(D4)+1.363617*LOG(E4)-4.404407),2)</f>
        <v>0.45</v>
      </c>
      <c r="U4" s="75">
        <f t="shared" ref="U4:U43" si="10">HLOOKUP($D4,Q$3:T$43,MATCH($A4,$A$3:$A$43,0),1)</f>
        <v>0.46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0.5</v>
      </c>
      <c r="W4" s="75">
        <f t="shared" ref="W4:W43" si="12">ROUND(10^(-4.155639+1.847898*LOG(D4)+0.951955*LOG(E4)),2)</f>
        <v>0.46</v>
      </c>
      <c r="X4" s="75">
        <f t="shared" ref="X4:X43" si="13">ROUND(10^(-4.194535+1.804172*LOG(D4)+1.034248*LOG(E4)),2)</f>
        <v>0.46</v>
      </c>
      <c r="Y4" s="75">
        <f t="shared" ref="Y4:Y43" si="14">ROUND(10^(-4.42347+2.006485*LOG(D4)+0.967757*LOG(E4)),2)</f>
        <v>0.44</v>
      </c>
      <c r="Z4" s="75">
        <f t="shared" ref="Z4:Z43" si="15">HLOOKUP($D4,V$3:Y$43,MATCH($A4,$A$3:$A$43,0),1)</f>
        <v>0.46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0.41</v>
      </c>
      <c r="AB4" s="75">
        <f t="shared" ref="AB4:AB43" si="17">ROUND(10^(1.979213*LOG(D4)+0.998347*LOG(E4)-4.369281),2)</f>
        <v>0.5</v>
      </c>
      <c r="AC4" s="75">
        <f t="shared" ref="AC4:AC43" si="18">ROUND(10^(1.904401*LOG(D4)+1.062478*LOG(E4)-4.348104),2)</f>
        <v>0.49</v>
      </c>
      <c r="AD4" s="75">
        <f t="shared" ref="AD4:AD43" si="19">ROUND(10^(1.640825*LOG(D4)+1.080387*LOG(E4)-3.976731),2)</f>
        <v>0.5</v>
      </c>
      <c r="AE4" s="75">
        <f t="shared" ref="AE4:AE43" si="20">ROUND(10^(1.90887*LOG(D4)+1.088002*LOG(E4)-4.431495),2)</f>
        <v>0.44</v>
      </c>
      <c r="AF4" s="75">
        <f t="shared" ref="AF4:AF43" si="21">HLOOKUP($D4,AA$3:AE$43,MATCH($A4,$A$3:$A$43,0),1)</f>
        <v>0.49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75">
        <f t="shared" ref="AH4:AH43" si="23">ROUND(10^(1.93813902*LOG(D4)+0.96697002*LOG(E4)-4.32216295),2)</f>
        <v>0.44</v>
      </c>
      <c r="AI4" s="75">
        <f t="shared" ref="AI4:AI43" si="24">ROUND(10^(1.82464098*LOG(D4)+0.97625989*LOG(E4)-4.15096808),2)</f>
        <v>0.46</v>
      </c>
      <c r="AJ4" s="75">
        <f t="shared" ref="AJ4:AJ43" si="25">HLOOKUP($D4,AG$3:AI$43,MATCH($A4,$A$3:$A$43,0),1)</f>
        <v>0.44</v>
      </c>
    </row>
    <row r="5" spans="1:36" ht="12.95" customHeight="1" x14ac:dyDescent="0.15">
      <c r="A5" s="74">
        <v>462</v>
      </c>
      <c r="B5" s="115" t="s">
        <v>58</v>
      </c>
      <c r="C5" s="115"/>
      <c r="D5" s="74">
        <v>10</v>
      </c>
      <c r="E5" s="74">
        <v>8</v>
      </c>
      <c r="F5" s="4">
        <f t="shared" si="0"/>
        <v>0.03</v>
      </c>
      <c r="G5" s="74"/>
      <c r="H5" s="74" t="s">
        <v>62</v>
      </c>
      <c r="I5" s="74"/>
      <c r="J5" s="1" t="s">
        <v>15</v>
      </c>
      <c r="K5" s="75">
        <f t="shared" si="1"/>
        <v>0.03</v>
      </c>
      <c r="L5" s="75">
        <f t="shared" si="2"/>
        <v>0.03</v>
      </c>
      <c r="M5" s="75">
        <f t="shared" si="3"/>
        <v>0.03</v>
      </c>
      <c r="N5" s="75">
        <f t="shared" si="4"/>
        <v>0.04</v>
      </c>
      <c r="O5" s="75">
        <f t="shared" si="5"/>
        <v>0.04</v>
      </c>
      <c r="P5" s="75">
        <f t="shared" ref="P5:P43" si="26">HLOOKUP($D5,K$3:O$43,MATCH(A5,$A$3:$A$43,0),1)</f>
        <v>0.03</v>
      </c>
      <c r="Q5" s="75">
        <f t="shared" si="6"/>
        <v>0.03</v>
      </c>
      <c r="R5" s="75">
        <f t="shared" si="7"/>
        <v>0.03</v>
      </c>
      <c r="S5" s="75">
        <f t="shared" si="8"/>
        <v>0.03</v>
      </c>
      <c r="T5" s="75">
        <f t="shared" si="9"/>
        <v>0.03</v>
      </c>
      <c r="U5" s="75">
        <f t="shared" si="10"/>
        <v>0.03</v>
      </c>
      <c r="V5" s="75">
        <f t="shared" si="11"/>
        <v>0.04</v>
      </c>
      <c r="W5" s="75">
        <f t="shared" si="12"/>
        <v>0.04</v>
      </c>
      <c r="X5" s="75">
        <f t="shared" si="13"/>
        <v>0.03</v>
      </c>
      <c r="Y5" s="75">
        <f t="shared" si="14"/>
        <v>0.03</v>
      </c>
      <c r="Z5" s="75">
        <f t="shared" si="15"/>
        <v>0.04</v>
      </c>
      <c r="AA5" s="75">
        <f t="shared" si="16"/>
        <v>0.03</v>
      </c>
      <c r="AB5" s="75">
        <f t="shared" si="17"/>
        <v>0.03</v>
      </c>
      <c r="AC5" s="75">
        <f t="shared" si="18"/>
        <v>0.03</v>
      </c>
      <c r="AD5" s="75">
        <f t="shared" si="19"/>
        <v>0.04</v>
      </c>
      <c r="AE5" s="75">
        <f t="shared" si="20"/>
        <v>0.03</v>
      </c>
      <c r="AF5" s="75">
        <f t="shared" si="21"/>
        <v>0.03</v>
      </c>
      <c r="AG5" s="75">
        <f t="shared" si="22"/>
        <v>0.03</v>
      </c>
      <c r="AH5" s="75">
        <f t="shared" si="23"/>
        <v>0.03</v>
      </c>
      <c r="AI5" s="75">
        <f t="shared" si="24"/>
        <v>0.04</v>
      </c>
      <c r="AJ5" s="75">
        <f t="shared" si="25"/>
        <v>0.03</v>
      </c>
    </row>
    <row r="6" spans="1:36" ht="12.95" customHeight="1" x14ac:dyDescent="0.15">
      <c r="A6" s="74">
        <v>463</v>
      </c>
      <c r="B6" s="115" t="s">
        <v>141</v>
      </c>
      <c r="C6" s="115"/>
      <c r="D6" s="74">
        <v>30</v>
      </c>
      <c r="E6" s="74">
        <v>19</v>
      </c>
      <c r="F6" s="4">
        <f t="shared" si="0"/>
        <v>0.6</v>
      </c>
      <c r="G6" s="5" t="s">
        <v>65</v>
      </c>
      <c r="H6" s="74"/>
      <c r="I6" s="74"/>
      <c r="J6" s="1" t="s">
        <v>15</v>
      </c>
      <c r="K6" s="75">
        <f t="shared" si="1"/>
        <v>0.56000000000000005</v>
      </c>
      <c r="L6" s="75">
        <f t="shared" si="2"/>
        <v>0.64</v>
      </c>
      <c r="M6" s="75">
        <f t="shared" si="3"/>
        <v>0.63</v>
      </c>
      <c r="N6" s="75">
        <f t="shared" si="4"/>
        <v>0.62</v>
      </c>
      <c r="O6" s="75">
        <f t="shared" si="5"/>
        <v>0.63</v>
      </c>
      <c r="P6" s="75">
        <f t="shared" si="26"/>
        <v>0.63</v>
      </c>
      <c r="Q6" s="75">
        <f t="shared" si="6"/>
        <v>0.56999999999999995</v>
      </c>
      <c r="R6" s="75">
        <f t="shared" si="7"/>
        <v>0.65</v>
      </c>
      <c r="S6" s="75">
        <f t="shared" si="8"/>
        <v>0.63</v>
      </c>
      <c r="T6" s="75">
        <f t="shared" si="9"/>
        <v>0.64</v>
      </c>
      <c r="U6" s="75">
        <f t="shared" si="10"/>
        <v>0.63</v>
      </c>
      <c r="V6" s="75">
        <f t="shared" si="11"/>
        <v>0.68</v>
      </c>
      <c r="W6" s="75">
        <f t="shared" si="12"/>
        <v>0.62</v>
      </c>
      <c r="X6" s="75">
        <f t="shared" si="13"/>
        <v>0.62</v>
      </c>
      <c r="Y6" s="75">
        <f t="shared" si="14"/>
        <v>0.6</v>
      </c>
      <c r="Z6" s="75">
        <f t="shared" si="15"/>
        <v>0.62</v>
      </c>
      <c r="AA6" s="75">
        <f t="shared" si="16"/>
        <v>0.55000000000000004</v>
      </c>
      <c r="AB6" s="75">
        <f t="shared" si="17"/>
        <v>0.68</v>
      </c>
      <c r="AC6" s="75">
        <f t="shared" si="18"/>
        <v>0.67</v>
      </c>
      <c r="AD6" s="75">
        <f t="shared" si="19"/>
        <v>0.67</v>
      </c>
      <c r="AE6" s="75">
        <f t="shared" si="20"/>
        <v>0.6</v>
      </c>
      <c r="AF6" s="75">
        <f t="shared" si="21"/>
        <v>0.67</v>
      </c>
      <c r="AG6" s="75">
        <f t="shared" si="22"/>
        <v>0.56000000000000005</v>
      </c>
      <c r="AH6" s="75">
        <f t="shared" si="23"/>
        <v>0.6</v>
      </c>
      <c r="AI6" s="75">
        <f t="shared" si="24"/>
        <v>0.62</v>
      </c>
      <c r="AJ6" s="75">
        <f t="shared" si="25"/>
        <v>0.6</v>
      </c>
    </row>
    <row r="7" spans="1:36" ht="12.95" customHeight="1" x14ac:dyDescent="0.15">
      <c r="A7" s="74">
        <v>464</v>
      </c>
      <c r="B7" s="115" t="s">
        <v>141</v>
      </c>
      <c r="C7" s="115"/>
      <c r="D7" s="74">
        <v>34</v>
      </c>
      <c r="E7" s="74">
        <v>20</v>
      </c>
      <c r="F7" s="4">
        <f t="shared" si="0"/>
        <v>0.8</v>
      </c>
      <c r="G7" s="74" t="s">
        <v>65</v>
      </c>
      <c r="H7" s="74" t="s">
        <v>62</v>
      </c>
      <c r="I7" s="74"/>
      <c r="J7" s="1" t="s">
        <v>15</v>
      </c>
      <c r="K7" s="75">
        <f t="shared" si="1"/>
        <v>0.74</v>
      </c>
      <c r="L7" s="75">
        <f t="shared" si="2"/>
        <v>0.85</v>
      </c>
      <c r="M7" s="75">
        <f t="shared" si="3"/>
        <v>0.83</v>
      </c>
      <c r="N7" s="75">
        <f t="shared" si="4"/>
        <v>0.82</v>
      </c>
      <c r="O7" s="75">
        <f t="shared" si="5"/>
        <v>0.83</v>
      </c>
      <c r="P7" s="75">
        <f t="shared" si="26"/>
        <v>0.82</v>
      </c>
      <c r="Q7" s="75">
        <f t="shared" si="6"/>
        <v>0.76</v>
      </c>
      <c r="R7" s="75">
        <f t="shared" si="7"/>
        <v>0.87</v>
      </c>
      <c r="S7" s="75">
        <f t="shared" si="8"/>
        <v>0.84</v>
      </c>
      <c r="T7" s="75">
        <f t="shared" si="9"/>
        <v>0.85</v>
      </c>
      <c r="U7" s="75">
        <f t="shared" si="10"/>
        <v>0.85</v>
      </c>
      <c r="V7" s="75">
        <f t="shared" si="11"/>
        <v>0.91</v>
      </c>
      <c r="W7" s="75">
        <f t="shared" si="12"/>
        <v>0.82</v>
      </c>
      <c r="X7" s="75">
        <f t="shared" si="13"/>
        <v>0.82</v>
      </c>
      <c r="Y7" s="75">
        <f t="shared" si="14"/>
        <v>0.81</v>
      </c>
      <c r="Z7" s="75">
        <f t="shared" si="15"/>
        <v>0.82</v>
      </c>
      <c r="AA7" s="75">
        <f t="shared" si="16"/>
        <v>0.72</v>
      </c>
      <c r="AB7" s="75">
        <f t="shared" si="17"/>
        <v>0.91</v>
      </c>
      <c r="AC7" s="75">
        <f t="shared" si="18"/>
        <v>0.89</v>
      </c>
      <c r="AD7" s="75">
        <f t="shared" si="19"/>
        <v>0.87</v>
      </c>
      <c r="AE7" s="75">
        <f t="shared" si="20"/>
        <v>0.81</v>
      </c>
      <c r="AF7" s="75">
        <f t="shared" si="21"/>
        <v>0.87</v>
      </c>
      <c r="AG7" s="75">
        <f t="shared" si="22"/>
        <v>0.75</v>
      </c>
      <c r="AH7" s="75">
        <f t="shared" si="23"/>
        <v>0.8</v>
      </c>
      <c r="AI7" s="75">
        <f t="shared" si="24"/>
        <v>0.82</v>
      </c>
      <c r="AJ7" s="75">
        <f t="shared" si="25"/>
        <v>0.8</v>
      </c>
    </row>
    <row r="8" spans="1:36" ht="12.95" customHeight="1" x14ac:dyDescent="0.15">
      <c r="A8" s="74">
        <v>465</v>
      </c>
      <c r="B8" s="115" t="s">
        <v>58</v>
      </c>
      <c r="C8" s="115"/>
      <c r="D8" s="74">
        <v>32</v>
      </c>
      <c r="E8" s="74">
        <v>18</v>
      </c>
      <c r="F8" s="4">
        <f t="shared" si="0"/>
        <v>0.64</v>
      </c>
      <c r="G8" s="5"/>
      <c r="H8" s="74" t="s">
        <v>62</v>
      </c>
      <c r="I8" s="74"/>
      <c r="J8" s="1" t="s">
        <v>15</v>
      </c>
      <c r="K8" s="75">
        <f t="shared" si="1"/>
        <v>0.6</v>
      </c>
      <c r="L8" s="75">
        <f t="shared" si="2"/>
        <v>0.68</v>
      </c>
      <c r="M8" s="75">
        <f t="shared" si="3"/>
        <v>0.66</v>
      </c>
      <c r="N8" s="75">
        <f t="shared" si="4"/>
        <v>0.66</v>
      </c>
      <c r="O8" s="75">
        <f t="shared" si="5"/>
        <v>0.67</v>
      </c>
      <c r="P8" s="75">
        <f t="shared" si="26"/>
        <v>0.66</v>
      </c>
      <c r="Q8" s="75">
        <f t="shared" si="6"/>
        <v>0.61</v>
      </c>
      <c r="R8" s="75">
        <f t="shared" si="7"/>
        <v>0.7</v>
      </c>
      <c r="S8" s="75">
        <f t="shared" si="8"/>
        <v>0.67</v>
      </c>
      <c r="T8" s="75">
        <f t="shared" si="9"/>
        <v>0.67</v>
      </c>
      <c r="U8" s="75">
        <f t="shared" si="10"/>
        <v>0.67</v>
      </c>
      <c r="V8" s="75">
        <f t="shared" si="11"/>
        <v>0.73</v>
      </c>
      <c r="W8" s="75">
        <f t="shared" si="12"/>
        <v>0.66</v>
      </c>
      <c r="X8" s="75">
        <f t="shared" si="13"/>
        <v>0.66</v>
      </c>
      <c r="Y8" s="75">
        <f t="shared" si="14"/>
        <v>0.65</v>
      </c>
      <c r="Z8" s="75">
        <f t="shared" si="15"/>
        <v>0.66</v>
      </c>
      <c r="AA8" s="75">
        <f t="shared" si="16"/>
        <v>0.59</v>
      </c>
      <c r="AB8" s="75">
        <f t="shared" si="17"/>
        <v>0.73</v>
      </c>
      <c r="AC8" s="75">
        <f t="shared" si="18"/>
        <v>0.71</v>
      </c>
      <c r="AD8" s="75">
        <f t="shared" si="19"/>
        <v>0.71</v>
      </c>
      <c r="AE8" s="75">
        <f t="shared" si="20"/>
        <v>0.64</v>
      </c>
      <c r="AF8" s="75">
        <f t="shared" si="21"/>
        <v>0.71</v>
      </c>
      <c r="AG8" s="75">
        <f t="shared" si="22"/>
        <v>0.61</v>
      </c>
      <c r="AH8" s="75">
        <f t="shared" si="23"/>
        <v>0.64</v>
      </c>
      <c r="AI8" s="75">
        <f t="shared" si="24"/>
        <v>0.66</v>
      </c>
      <c r="AJ8" s="75">
        <f t="shared" si="25"/>
        <v>0.64</v>
      </c>
    </row>
    <row r="9" spans="1:36" ht="12.95" customHeight="1" x14ac:dyDescent="0.15">
      <c r="A9" s="74">
        <v>466</v>
      </c>
      <c r="B9" s="115" t="s">
        <v>64</v>
      </c>
      <c r="C9" s="144"/>
      <c r="D9" s="74">
        <v>20</v>
      </c>
      <c r="E9" s="74">
        <v>14</v>
      </c>
      <c r="F9" s="4">
        <f t="shared" si="0"/>
        <v>0.2</v>
      </c>
      <c r="G9" s="5"/>
      <c r="H9" s="74" t="s">
        <v>62</v>
      </c>
      <c r="I9" s="74"/>
      <c r="J9" s="1" t="s">
        <v>15</v>
      </c>
      <c r="K9" s="75">
        <f t="shared" si="1"/>
        <v>0.2</v>
      </c>
      <c r="L9" s="75">
        <f t="shared" si="2"/>
        <v>0.22</v>
      </c>
      <c r="M9" s="75">
        <f t="shared" si="3"/>
        <v>0.22</v>
      </c>
      <c r="N9" s="75">
        <f t="shared" si="4"/>
        <v>0.22</v>
      </c>
      <c r="O9" s="75">
        <f t="shared" si="5"/>
        <v>0.22</v>
      </c>
      <c r="P9" s="75">
        <f t="shared" si="26"/>
        <v>0.22</v>
      </c>
      <c r="Q9" s="75">
        <f t="shared" si="6"/>
        <v>0.2</v>
      </c>
      <c r="R9" s="75">
        <f t="shared" si="7"/>
        <v>0.22</v>
      </c>
      <c r="S9" s="75">
        <f t="shared" si="8"/>
        <v>0.22</v>
      </c>
      <c r="T9" s="75">
        <f t="shared" si="9"/>
        <v>0.22</v>
      </c>
      <c r="U9" s="75">
        <f t="shared" si="10"/>
        <v>0.22</v>
      </c>
      <c r="V9" s="75">
        <f t="shared" si="11"/>
        <v>0.23</v>
      </c>
      <c r="W9" s="75">
        <f t="shared" si="12"/>
        <v>0.22</v>
      </c>
      <c r="X9" s="75">
        <f t="shared" si="13"/>
        <v>0.22</v>
      </c>
      <c r="Y9" s="75">
        <f t="shared" si="14"/>
        <v>0.2</v>
      </c>
      <c r="Z9" s="75">
        <f t="shared" si="15"/>
        <v>0.22</v>
      </c>
      <c r="AA9" s="75">
        <f t="shared" si="16"/>
        <v>0.2</v>
      </c>
      <c r="AB9" s="75">
        <f t="shared" si="17"/>
        <v>0.22</v>
      </c>
      <c r="AC9" s="75">
        <f t="shared" si="18"/>
        <v>0.22</v>
      </c>
      <c r="AD9" s="75">
        <f t="shared" si="19"/>
        <v>0.25</v>
      </c>
      <c r="AE9" s="75">
        <f t="shared" si="20"/>
        <v>0.2</v>
      </c>
      <c r="AF9" s="75">
        <f t="shared" si="21"/>
        <v>0.22</v>
      </c>
      <c r="AG9" s="75">
        <f t="shared" si="22"/>
        <v>0.2</v>
      </c>
      <c r="AH9" s="75">
        <f t="shared" si="23"/>
        <v>0.2</v>
      </c>
      <c r="AI9" s="75">
        <f t="shared" si="24"/>
        <v>0.22</v>
      </c>
      <c r="AJ9" s="75">
        <f t="shared" si="25"/>
        <v>0.2</v>
      </c>
    </row>
    <row r="10" spans="1:36" ht="12.95" customHeight="1" x14ac:dyDescent="0.15">
      <c r="A10" s="74">
        <v>467</v>
      </c>
      <c r="B10" s="115" t="s">
        <v>64</v>
      </c>
      <c r="C10" s="144"/>
      <c r="D10" s="74">
        <v>22</v>
      </c>
      <c r="E10" s="74">
        <v>15</v>
      </c>
      <c r="F10" s="4">
        <f t="shared" si="0"/>
        <v>0.26</v>
      </c>
      <c r="G10" s="5" t="s">
        <v>65</v>
      </c>
      <c r="H10" s="74"/>
      <c r="I10" s="74"/>
      <c r="J10" s="1" t="s">
        <v>15</v>
      </c>
      <c r="K10" s="75">
        <f t="shared" si="1"/>
        <v>0.26</v>
      </c>
      <c r="L10" s="75">
        <f t="shared" si="2"/>
        <v>0.28000000000000003</v>
      </c>
      <c r="M10" s="75">
        <f t="shared" si="3"/>
        <v>0.28000000000000003</v>
      </c>
      <c r="N10" s="75">
        <f t="shared" si="4"/>
        <v>0.28000000000000003</v>
      </c>
      <c r="O10" s="75">
        <f t="shared" si="5"/>
        <v>0.28999999999999998</v>
      </c>
      <c r="P10" s="75">
        <f t="shared" si="26"/>
        <v>0.28000000000000003</v>
      </c>
      <c r="Q10" s="75">
        <f t="shared" si="6"/>
        <v>0.26</v>
      </c>
      <c r="R10" s="75">
        <f t="shared" si="7"/>
        <v>0.28000000000000003</v>
      </c>
      <c r="S10" s="75">
        <f t="shared" si="8"/>
        <v>0.28000000000000003</v>
      </c>
      <c r="T10" s="75">
        <f t="shared" si="9"/>
        <v>0.28000000000000003</v>
      </c>
      <c r="U10" s="75">
        <f t="shared" si="10"/>
        <v>0.28000000000000003</v>
      </c>
      <c r="V10" s="75">
        <f t="shared" si="11"/>
        <v>0.3</v>
      </c>
      <c r="W10" s="75">
        <f t="shared" si="12"/>
        <v>0.28000000000000003</v>
      </c>
      <c r="X10" s="75">
        <f t="shared" si="13"/>
        <v>0.28000000000000003</v>
      </c>
      <c r="Y10" s="75">
        <f t="shared" si="14"/>
        <v>0.26</v>
      </c>
      <c r="Z10" s="75">
        <f t="shared" si="15"/>
        <v>0.28000000000000003</v>
      </c>
      <c r="AA10" s="75">
        <f t="shared" si="16"/>
        <v>0.25</v>
      </c>
      <c r="AB10" s="75">
        <f t="shared" si="17"/>
        <v>0.28999999999999998</v>
      </c>
      <c r="AC10" s="75">
        <f t="shared" si="18"/>
        <v>0.28999999999999998</v>
      </c>
      <c r="AD10" s="75">
        <f t="shared" si="19"/>
        <v>0.31</v>
      </c>
      <c r="AE10" s="75">
        <f t="shared" si="20"/>
        <v>0.26</v>
      </c>
      <c r="AF10" s="75">
        <f t="shared" si="21"/>
        <v>0.28999999999999998</v>
      </c>
      <c r="AG10" s="75">
        <f t="shared" si="22"/>
        <v>0.25</v>
      </c>
      <c r="AH10" s="75">
        <f t="shared" si="23"/>
        <v>0.26</v>
      </c>
      <c r="AI10" s="75">
        <f t="shared" si="24"/>
        <v>0.28000000000000003</v>
      </c>
      <c r="AJ10" s="75">
        <f t="shared" si="25"/>
        <v>0.26</v>
      </c>
    </row>
    <row r="11" spans="1:36" ht="12.95" customHeight="1" x14ac:dyDescent="0.15">
      <c r="A11" s="74">
        <v>468</v>
      </c>
      <c r="B11" s="115" t="s">
        <v>64</v>
      </c>
      <c r="C11" s="144"/>
      <c r="D11" s="74">
        <v>14</v>
      </c>
      <c r="E11" s="74">
        <v>11</v>
      </c>
      <c r="F11" s="4">
        <f t="shared" si="0"/>
        <v>0.08</v>
      </c>
      <c r="G11" s="91" t="s">
        <v>65</v>
      </c>
      <c r="H11" s="74" t="s">
        <v>62</v>
      </c>
      <c r="I11" s="74"/>
      <c r="J11" s="1" t="s">
        <v>15</v>
      </c>
      <c r="K11" s="75">
        <f t="shared" si="1"/>
        <v>0.09</v>
      </c>
      <c r="L11" s="75">
        <f t="shared" si="2"/>
        <v>0.09</v>
      </c>
      <c r="M11" s="75">
        <f t="shared" si="3"/>
        <v>0.09</v>
      </c>
      <c r="N11" s="75">
        <f t="shared" si="4"/>
        <v>0.09</v>
      </c>
      <c r="O11" s="75">
        <f t="shared" si="5"/>
        <v>0.09</v>
      </c>
      <c r="P11" s="75">
        <f t="shared" si="26"/>
        <v>0.09</v>
      </c>
      <c r="Q11" s="75">
        <f t="shared" si="6"/>
        <v>0.08</v>
      </c>
      <c r="R11" s="75">
        <f t="shared" si="7"/>
        <v>0.09</v>
      </c>
      <c r="S11" s="75">
        <f t="shared" si="8"/>
        <v>0.09</v>
      </c>
      <c r="T11" s="75">
        <f t="shared" si="9"/>
        <v>0.09</v>
      </c>
      <c r="U11" s="75">
        <f t="shared" si="10"/>
        <v>0.09</v>
      </c>
      <c r="V11" s="75">
        <f t="shared" si="11"/>
        <v>0.09</v>
      </c>
      <c r="W11" s="75">
        <f t="shared" si="12"/>
        <v>0.09</v>
      </c>
      <c r="X11" s="75">
        <f t="shared" si="13"/>
        <v>0.09</v>
      </c>
      <c r="Y11" s="75">
        <f t="shared" si="14"/>
        <v>0.08</v>
      </c>
      <c r="Z11" s="75">
        <f t="shared" si="15"/>
        <v>0.09</v>
      </c>
      <c r="AA11" s="75">
        <f t="shared" si="16"/>
        <v>0.08</v>
      </c>
      <c r="AB11" s="75">
        <f t="shared" si="17"/>
        <v>0.09</v>
      </c>
      <c r="AC11" s="75">
        <f t="shared" si="18"/>
        <v>0.09</v>
      </c>
      <c r="AD11" s="75">
        <f t="shared" si="19"/>
        <v>0.11</v>
      </c>
      <c r="AE11" s="75">
        <f t="shared" si="20"/>
        <v>0.08</v>
      </c>
      <c r="AF11" s="75">
        <f t="shared" si="21"/>
        <v>0.09</v>
      </c>
      <c r="AG11" s="75">
        <f t="shared" si="22"/>
        <v>0.08</v>
      </c>
      <c r="AH11" s="75">
        <f t="shared" si="23"/>
        <v>0.08</v>
      </c>
      <c r="AI11" s="75">
        <f t="shared" si="24"/>
        <v>0.09</v>
      </c>
      <c r="AJ11" s="75">
        <f t="shared" si="25"/>
        <v>0.08</v>
      </c>
    </row>
    <row r="12" spans="1:36" ht="12.95" customHeight="1" x14ac:dyDescent="0.15">
      <c r="A12" s="74">
        <v>469</v>
      </c>
      <c r="B12" s="115" t="s">
        <v>64</v>
      </c>
      <c r="C12" s="144"/>
      <c r="D12" s="74">
        <v>12</v>
      </c>
      <c r="E12" s="74">
        <v>11</v>
      </c>
      <c r="F12" s="4">
        <f t="shared" si="0"/>
        <v>0.06</v>
      </c>
      <c r="G12" s="5" t="s">
        <v>142</v>
      </c>
      <c r="H12" s="91" t="s">
        <v>62</v>
      </c>
      <c r="I12" s="74"/>
      <c r="J12" s="1" t="s">
        <v>15</v>
      </c>
      <c r="K12" s="75">
        <f t="shared" si="1"/>
        <v>7.0000000000000007E-2</v>
      </c>
      <c r="L12" s="75">
        <f t="shared" si="2"/>
        <v>7.0000000000000007E-2</v>
      </c>
      <c r="M12" s="75">
        <f t="shared" si="3"/>
        <v>7.0000000000000007E-2</v>
      </c>
      <c r="N12" s="75">
        <f t="shared" si="4"/>
        <v>7.0000000000000007E-2</v>
      </c>
      <c r="O12" s="75">
        <f t="shared" si="5"/>
        <v>7.0000000000000007E-2</v>
      </c>
      <c r="P12" s="75">
        <f t="shared" si="26"/>
        <v>7.0000000000000007E-2</v>
      </c>
      <c r="Q12" s="75">
        <f t="shared" si="6"/>
        <v>0.06</v>
      </c>
      <c r="R12" s="75">
        <f t="shared" si="7"/>
        <v>7.0000000000000007E-2</v>
      </c>
      <c r="S12" s="75">
        <f t="shared" si="8"/>
        <v>7.0000000000000007E-2</v>
      </c>
      <c r="T12" s="75">
        <f t="shared" si="9"/>
        <v>7.0000000000000007E-2</v>
      </c>
      <c r="U12" s="75">
        <f t="shared" si="10"/>
        <v>7.0000000000000007E-2</v>
      </c>
      <c r="V12" s="75">
        <f t="shared" si="11"/>
        <v>7.0000000000000007E-2</v>
      </c>
      <c r="W12" s="75">
        <f t="shared" si="12"/>
        <v>7.0000000000000007E-2</v>
      </c>
      <c r="X12" s="75">
        <f t="shared" si="13"/>
        <v>7.0000000000000007E-2</v>
      </c>
      <c r="Y12" s="75">
        <f t="shared" si="14"/>
        <v>0.06</v>
      </c>
      <c r="Z12" s="75">
        <f t="shared" si="15"/>
        <v>7.0000000000000007E-2</v>
      </c>
      <c r="AA12" s="75">
        <f t="shared" si="16"/>
        <v>0.06</v>
      </c>
      <c r="AB12" s="75">
        <f t="shared" si="17"/>
        <v>0.06</v>
      </c>
      <c r="AC12" s="75">
        <f t="shared" si="18"/>
        <v>7.0000000000000007E-2</v>
      </c>
      <c r="AD12" s="75">
        <f t="shared" si="19"/>
        <v>0.08</v>
      </c>
      <c r="AE12" s="75">
        <f t="shared" si="20"/>
        <v>0.06</v>
      </c>
      <c r="AF12" s="75">
        <f t="shared" si="21"/>
        <v>0.06</v>
      </c>
      <c r="AG12" s="75">
        <f t="shared" si="22"/>
        <v>0.06</v>
      </c>
      <c r="AH12" s="75">
        <f t="shared" si="23"/>
        <v>0.06</v>
      </c>
      <c r="AI12" s="75">
        <f t="shared" si="24"/>
        <v>7.0000000000000007E-2</v>
      </c>
      <c r="AJ12" s="75">
        <f t="shared" si="25"/>
        <v>0.06</v>
      </c>
    </row>
    <row r="13" spans="1:36" ht="12.95" customHeight="1" x14ac:dyDescent="0.15">
      <c r="A13" s="74">
        <v>470</v>
      </c>
      <c r="B13" s="115" t="s">
        <v>58</v>
      </c>
      <c r="C13" s="115"/>
      <c r="D13" s="74">
        <v>8</v>
      </c>
      <c r="E13" s="74">
        <v>7</v>
      </c>
      <c r="F13" s="4">
        <f t="shared" si="0"/>
        <v>0.02</v>
      </c>
      <c r="G13" s="74"/>
      <c r="H13" s="74" t="s">
        <v>62</v>
      </c>
      <c r="I13" s="74"/>
      <c r="J13" s="1" t="s">
        <v>15</v>
      </c>
      <c r="K13" s="75">
        <f t="shared" si="1"/>
        <v>0.02</v>
      </c>
      <c r="L13" s="75">
        <f t="shared" si="2"/>
        <v>0.02</v>
      </c>
      <c r="M13" s="75">
        <f t="shared" si="3"/>
        <v>0.02</v>
      </c>
      <c r="N13" s="75">
        <f t="shared" si="4"/>
        <v>0.02</v>
      </c>
      <c r="O13" s="75">
        <f t="shared" si="5"/>
        <v>0.02</v>
      </c>
      <c r="P13" s="75">
        <f t="shared" si="26"/>
        <v>0.02</v>
      </c>
      <c r="Q13" s="75">
        <f t="shared" si="6"/>
        <v>0.02</v>
      </c>
      <c r="R13" s="75">
        <f t="shared" si="7"/>
        <v>0.02</v>
      </c>
      <c r="S13" s="75">
        <f t="shared" si="8"/>
        <v>0.02</v>
      </c>
      <c r="T13" s="75">
        <f t="shared" si="9"/>
        <v>0.02</v>
      </c>
      <c r="U13" s="75">
        <f t="shared" si="10"/>
        <v>0.02</v>
      </c>
      <c r="V13" s="75">
        <f t="shared" si="11"/>
        <v>0.02</v>
      </c>
      <c r="W13" s="75">
        <f t="shared" si="12"/>
        <v>0.02</v>
      </c>
      <c r="X13" s="75">
        <f t="shared" si="13"/>
        <v>0.02</v>
      </c>
      <c r="Y13" s="75">
        <f t="shared" si="14"/>
        <v>0.02</v>
      </c>
      <c r="Z13" s="75">
        <f t="shared" si="15"/>
        <v>0.02</v>
      </c>
      <c r="AA13" s="75">
        <f t="shared" si="16"/>
        <v>0.02</v>
      </c>
      <c r="AB13" s="75">
        <f t="shared" si="17"/>
        <v>0.02</v>
      </c>
      <c r="AC13" s="75">
        <f t="shared" si="18"/>
        <v>0.02</v>
      </c>
      <c r="AD13" s="75">
        <f t="shared" si="19"/>
        <v>0.03</v>
      </c>
      <c r="AE13" s="75">
        <f t="shared" si="20"/>
        <v>0.02</v>
      </c>
      <c r="AF13" s="75">
        <f t="shared" si="21"/>
        <v>0.02</v>
      </c>
      <c r="AG13" s="75">
        <f t="shared" si="22"/>
        <v>0.02</v>
      </c>
      <c r="AH13" s="75">
        <f t="shared" si="23"/>
        <v>0.02</v>
      </c>
      <c r="AI13" s="75">
        <f t="shared" si="24"/>
        <v>0.02</v>
      </c>
      <c r="AJ13" s="75">
        <f t="shared" si="25"/>
        <v>0.02</v>
      </c>
    </row>
    <row r="14" spans="1:36" ht="12.95" customHeight="1" x14ac:dyDescent="0.15">
      <c r="A14" s="74">
        <v>471</v>
      </c>
      <c r="B14" s="115" t="s">
        <v>58</v>
      </c>
      <c r="C14" s="115"/>
      <c r="D14" s="74">
        <v>10</v>
      </c>
      <c r="E14" s="74">
        <v>7</v>
      </c>
      <c r="F14" s="4">
        <f t="shared" si="0"/>
        <v>0.03</v>
      </c>
      <c r="G14" s="5"/>
      <c r="H14" s="91" t="s">
        <v>62</v>
      </c>
      <c r="I14" s="74"/>
      <c r="J14" s="1" t="s">
        <v>15</v>
      </c>
      <c r="K14" s="75">
        <f t="shared" si="1"/>
        <v>0.03</v>
      </c>
      <c r="L14" s="75">
        <f t="shared" si="2"/>
        <v>0.03</v>
      </c>
      <c r="M14" s="75">
        <f t="shared" si="3"/>
        <v>0.03</v>
      </c>
      <c r="N14" s="75">
        <f t="shared" si="4"/>
        <v>0.03</v>
      </c>
      <c r="O14" s="75">
        <f t="shared" si="5"/>
        <v>0.03</v>
      </c>
      <c r="P14" s="75">
        <f t="shared" si="26"/>
        <v>0.03</v>
      </c>
      <c r="Q14" s="75">
        <f t="shared" si="6"/>
        <v>0.03</v>
      </c>
      <c r="R14" s="75">
        <f t="shared" si="7"/>
        <v>0.03</v>
      </c>
      <c r="S14" s="75">
        <f t="shared" si="8"/>
        <v>0.03</v>
      </c>
      <c r="T14" s="75">
        <f t="shared" si="9"/>
        <v>0.03</v>
      </c>
      <c r="U14" s="75">
        <f t="shared" si="10"/>
        <v>0.03</v>
      </c>
      <c r="V14" s="75">
        <f t="shared" si="11"/>
        <v>0.03</v>
      </c>
      <c r="W14" s="75">
        <f t="shared" si="12"/>
        <v>0.03</v>
      </c>
      <c r="X14" s="75">
        <f t="shared" si="13"/>
        <v>0.03</v>
      </c>
      <c r="Y14" s="75">
        <f t="shared" si="14"/>
        <v>0.03</v>
      </c>
      <c r="Z14" s="75">
        <f t="shared" si="15"/>
        <v>0.03</v>
      </c>
      <c r="AA14" s="75">
        <f t="shared" si="16"/>
        <v>0.03</v>
      </c>
      <c r="AB14" s="75">
        <f t="shared" si="17"/>
        <v>0.03</v>
      </c>
      <c r="AC14" s="75">
        <f t="shared" si="18"/>
        <v>0.03</v>
      </c>
      <c r="AD14" s="75">
        <f t="shared" si="19"/>
        <v>0.04</v>
      </c>
      <c r="AE14" s="75">
        <f t="shared" si="20"/>
        <v>0.02</v>
      </c>
      <c r="AF14" s="75">
        <f t="shared" si="21"/>
        <v>0.03</v>
      </c>
      <c r="AG14" s="75">
        <f t="shared" si="22"/>
        <v>0.03</v>
      </c>
      <c r="AH14" s="75">
        <f t="shared" si="23"/>
        <v>0.03</v>
      </c>
      <c r="AI14" s="75">
        <f t="shared" si="24"/>
        <v>0.03</v>
      </c>
      <c r="AJ14" s="75">
        <f t="shared" si="25"/>
        <v>0.03</v>
      </c>
    </row>
    <row r="15" spans="1:36" ht="12.95" customHeight="1" x14ac:dyDescent="0.15">
      <c r="A15" s="74">
        <v>472</v>
      </c>
      <c r="B15" s="115" t="s">
        <v>56</v>
      </c>
      <c r="C15" s="115"/>
      <c r="D15" s="74">
        <v>26</v>
      </c>
      <c r="E15" s="74">
        <v>15</v>
      </c>
      <c r="F15" s="4">
        <f t="shared" si="0"/>
        <v>0.36</v>
      </c>
      <c r="G15" s="5" t="s">
        <v>65</v>
      </c>
      <c r="H15" s="74"/>
      <c r="I15" s="74"/>
      <c r="J15" s="1" t="s">
        <v>15</v>
      </c>
      <c r="K15" s="75">
        <f t="shared" si="1"/>
        <v>0.35</v>
      </c>
      <c r="L15" s="75">
        <f t="shared" si="2"/>
        <v>0.38</v>
      </c>
      <c r="M15" s="75">
        <f t="shared" si="3"/>
        <v>0.37</v>
      </c>
      <c r="N15" s="75">
        <f t="shared" si="4"/>
        <v>0.38</v>
      </c>
      <c r="O15" s="75">
        <f t="shared" si="5"/>
        <v>0.39</v>
      </c>
      <c r="P15" s="75">
        <f t="shared" si="26"/>
        <v>0.37</v>
      </c>
      <c r="Q15" s="75">
        <f t="shared" si="6"/>
        <v>0.35</v>
      </c>
      <c r="R15" s="75">
        <f t="shared" si="7"/>
        <v>0.39</v>
      </c>
      <c r="S15" s="75">
        <f t="shared" si="8"/>
        <v>0.38</v>
      </c>
      <c r="T15" s="75">
        <f t="shared" si="9"/>
        <v>0.37</v>
      </c>
      <c r="U15" s="75">
        <f t="shared" si="10"/>
        <v>0.38</v>
      </c>
      <c r="V15" s="75">
        <f t="shared" si="11"/>
        <v>0.41</v>
      </c>
      <c r="W15" s="75">
        <f t="shared" si="12"/>
        <v>0.38</v>
      </c>
      <c r="X15" s="75">
        <f t="shared" si="13"/>
        <v>0.38</v>
      </c>
      <c r="Y15" s="75">
        <f t="shared" si="14"/>
        <v>0.36</v>
      </c>
      <c r="Z15" s="75">
        <f t="shared" si="15"/>
        <v>0.38</v>
      </c>
      <c r="AA15" s="75">
        <f t="shared" si="16"/>
        <v>0.34</v>
      </c>
      <c r="AB15" s="75">
        <f t="shared" si="17"/>
        <v>0.4</v>
      </c>
      <c r="AC15" s="75">
        <f t="shared" si="18"/>
        <v>0.39</v>
      </c>
      <c r="AD15" s="75">
        <f t="shared" si="19"/>
        <v>0.41</v>
      </c>
      <c r="AE15" s="75">
        <f t="shared" si="20"/>
        <v>0.35</v>
      </c>
      <c r="AF15" s="75">
        <f t="shared" si="21"/>
        <v>0.39</v>
      </c>
      <c r="AG15" s="75">
        <f t="shared" si="22"/>
        <v>0.35</v>
      </c>
      <c r="AH15" s="75">
        <f t="shared" si="23"/>
        <v>0.36</v>
      </c>
      <c r="AI15" s="75">
        <f t="shared" si="24"/>
        <v>0.38</v>
      </c>
      <c r="AJ15" s="75">
        <f t="shared" si="25"/>
        <v>0.36</v>
      </c>
    </row>
    <row r="16" spans="1:36" ht="12.95" customHeight="1" x14ac:dyDescent="0.15">
      <c r="A16" s="74">
        <v>473</v>
      </c>
      <c r="B16" s="115" t="s">
        <v>56</v>
      </c>
      <c r="C16" s="115"/>
      <c r="D16" s="74">
        <v>8</v>
      </c>
      <c r="E16" s="74">
        <v>8</v>
      </c>
      <c r="F16" s="4">
        <f t="shared" si="0"/>
        <v>0.02</v>
      </c>
      <c r="G16" s="74" t="s">
        <v>65</v>
      </c>
      <c r="H16" s="74" t="s">
        <v>62</v>
      </c>
      <c r="I16" s="74"/>
      <c r="J16" s="1" t="s">
        <v>15</v>
      </c>
      <c r="K16" s="75">
        <f t="shared" si="1"/>
        <v>0.02</v>
      </c>
      <c r="L16" s="75">
        <f t="shared" si="2"/>
        <v>0.02</v>
      </c>
      <c r="M16" s="75">
        <f t="shared" si="3"/>
        <v>0.02</v>
      </c>
      <c r="N16" s="75">
        <f t="shared" si="4"/>
        <v>0.02</v>
      </c>
      <c r="O16" s="75">
        <f t="shared" si="5"/>
        <v>0.02</v>
      </c>
      <c r="P16" s="75">
        <f t="shared" si="26"/>
        <v>0.02</v>
      </c>
      <c r="Q16" s="75">
        <f t="shared" si="6"/>
        <v>0.02</v>
      </c>
      <c r="R16" s="75">
        <f t="shared" si="7"/>
        <v>0.02</v>
      </c>
      <c r="S16" s="75">
        <f t="shared" si="8"/>
        <v>0.02</v>
      </c>
      <c r="T16" s="75">
        <f t="shared" si="9"/>
        <v>0.02</v>
      </c>
      <c r="U16" s="75">
        <f t="shared" si="10"/>
        <v>0.02</v>
      </c>
      <c r="V16" s="75">
        <f t="shared" si="11"/>
        <v>0.02</v>
      </c>
      <c r="W16" s="75">
        <f t="shared" si="12"/>
        <v>0.02</v>
      </c>
      <c r="X16" s="75">
        <f t="shared" si="13"/>
        <v>0.02</v>
      </c>
      <c r="Y16" s="75">
        <f t="shared" si="14"/>
        <v>0.02</v>
      </c>
      <c r="Z16" s="75">
        <f t="shared" si="15"/>
        <v>0.02</v>
      </c>
      <c r="AA16" s="75">
        <f t="shared" si="16"/>
        <v>0.02</v>
      </c>
      <c r="AB16" s="75">
        <f t="shared" si="17"/>
        <v>0.02</v>
      </c>
      <c r="AC16" s="75">
        <f t="shared" si="18"/>
        <v>0.02</v>
      </c>
      <c r="AD16" s="75">
        <f t="shared" si="19"/>
        <v>0.03</v>
      </c>
      <c r="AE16" s="75">
        <f t="shared" si="20"/>
        <v>0.02</v>
      </c>
      <c r="AF16" s="75">
        <f t="shared" si="21"/>
        <v>0.02</v>
      </c>
      <c r="AG16" s="75">
        <f t="shared" si="22"/>
        <v>0.02</v>
      </c>
      <c r="AH16" s="75">
        <f t="shared" si="23"/>
        <v>0.02</v>
      </c>
      <c r="AI16" s="75">
        <f t="shared" si="24"/>
        <v>0.02</v>
      </c>
      <c r="AJ16" s="75">
        <f t="shared" si="25"/>
        <v>0.02</v>
      </c>
    </row>
    <row r="17" spans="1:36" ht="12.95" customHeight="1" x14ac:dyDescent="0.15">
      <c r="A17" s="74">
        <v>474</v>
      </c>
      <c r="B17" s="115" t="s">
        <v>58</v>
      </c>
      <c r="C17" s="115"/>
      <c r="D17" s="74">
        <v>14</v>
      </c>
      <c r="E17" s="74">
        <v>13</v>
      </c>
      <c r="F17" s="4">
        <f t="shared" si="0"/>
        <v>0.09</v>
      </c>
      <c r="G17" s="5" t="s">
        <v>65</v>
      </c>
      <c r="H17" s="74" t="s">
        <v>62</v>
      </c>
      <c r="I17" s="74"/>
      <c r="J17" s="1" t="s">
        <v>15</v>
      </c>
      <c r="K17" s="75">
        <f t="shared" si="1"/>
        <v>0.1</v>
      </c>
      <c r="L17" s="75">
        <f t="shared" si="2"/>
        <v>0.11</v>
      </c>
      <c r="M17" s="75">
        <f t="shared" si="3"/>
        <v>0.11</v>
      </c>
      <c r="N17" s="75">
        <f t="shared" si="4"/>
        <v>0.11</v>
      </c>
      <c r="O17" s="75">
        <f t="shared" si="5"/>
        <v>0.11</v>
      </c>
      <c r="P17" s="75">
        <f t="shared" si="26"/>
        <v>0.11</v>
      </c>
      <c r="Q17" s="75">
        <f t="shared" si="6"/>
        <v>0.1</v>
      </c>
      <c r="R17" s="75">
        <f t="shared" si="7"/>
        <v>0.1</v>
      </c>
      <c r="S17" s="75">
        <f t="shared" si="8"/>
        <v>0.11</v>
      </c>
      <c r="T17" s="75">
        <f t="shared" si="9"/>
        <v>0.11</v>
      </c>
      <c r="U17" s="75">
        <f t="shared" si="10"/>
        <v>0.1</v>
      </c>
      <c r="V17" s="75">
        <f t="shared" si="11"/>
        <v>0.11</v>
      </c>
      <c r="W17" s="75">
        <f t="shared" si="12"/>
        <v>0.11</v>
      </c>
      <c r="X17" s="75">
        <f t="shared" si="13"/>
        <v>0.11</v>
      </c>
      <c r="Y17" s="75">
        <f t="shared" si="14"/>
        <v>0.09</v>
      </c>
      <c r="Z17" s="75">
        <f t="shared" si="15"/>
        <v>0.11</v>
      </c>
      <c r="AA17" s="75">
        <f t="shared" si="16"/>
        <v>0.1</v>
      </c>
      <c r="AB17" s="75">
        <f t="shared" si="17"/>
        <v>0.1</v>
      </c>
      <c r="AC17" s="75">
        <f t="shared" si="18"/>
        <v>0.1</v>
      </c>
      <c r="AD17" s="75">
        <f t="shared" si="19"/>
        <v>0.13</v>
      </c>
      <c r="AE17" s="75">
        <f t="shared" si="20"/>
        <v>0.09</v>
      </c>
      <c r="AF17" s="75">
        <f t="shared" si="21"/>
        <v>0.1</v>
      </c>
      <c r="AG17" s="75">
        <f t="shared" si="22"/>
        <v>0.09</v>
      </c>
      <c r="AH17" s="75">
        <f t="shared" si="23"/>
        <v>0.09</v>
      </c>
      <c r="AI17" s="75">
        <f t="shared" si="24"/>
        <v>0.11</v>
      </c>
      <c r="AJ17" s="75">
        <f t="shared" si="25"/>
        <v>0.09</v>
      </c>
    </row>
    <row r="18" spans="1:36" ht="12.95" customHeight="1" x14ac:dyDescent="0.15">
      <c r="A18" s="74">
        <v>475</v>
      </c>
      <c r="B18" s="115" t="s">
        <v>58</v>
      </c>
      <c r="C18" s="115"/>
      <c r="D18" s="74">
        <v>20</v>
      </c>
      <c r="E18" s="74">
        <v>16</v>
      </c>
      <c r="F18" s="4">
        <f t="shared" si="0"/>
        <v>0.23</v>
      </c>
      <c r="G18" s="74" t="s">
        <v>65</v>
      </c>
      <c r="H18" s="91" t="s">
        <v>62</v>
      </c>
      <c r="I18" s="74"/>
      <c r="J18" s="1" t="s">
        <v>15</v>
      </c>
      <c r="K18" s="75">
        <f t="shared" si="1"/>
        <v>0.23</v>
      </c>
      <c r="L18" s="75">
        <f t="shared" si="2"/>
        <v>0.25</v>
      </c>
      <c r="M18" s="75">
        <f t="shared" si="3"/>
        <v>0.25</v>
      </c>
      <c r="N18" s="75">
        <f t="shared" si="4"/>
        <v>0.25</v>
      </c>
      <c r="O18" s="75">
        <f t="shared" si="5"/>
        <v>0.26</v>
      </c>
      <c r="P18" s="75">
        <f t="shared" si="26"/>
        <v>0.25</v>
      </c>
      <c r="Q18" s="75">
        <f t="shared" si="6"/>
        <v>0.23</v>
      </c>
      <c r="R18" s="75">
        <f t="shared" si="7"/>
        <v>0.25</v>
      </c>
      <c r="S18" s="75">
        <f t="shared" si="8"/>
        <v>0.25</v>
      </c>
      <c r="T18" s="75">
        <f t="shared" si="9"/>
        <v>0.26</v>
      </c>
      <c r="U18" s="75">
        <f t="shared" si="10"/>
        <v>0.25</v>
      </c>
      <c r="V18" s="75">
        <f t="shared" si="11"/>
        <v>0.26</v>
      </c>
      <c r="W18" s="75">
        <f t="shared" si="12"/>
        <v>0.25</v>
      </c>
      <c r="X18" s="75">
        <f t="shared" si="13"/>
        <v>0.25</v>
      </c>
      <c r="Y18" s="75">
        <f t="shared" si="14"/>
        <v>0.23</v>
      </c>
      <c r="Z18" s="75">
        <f t="shared" si="15"/>
        <v>0.25</v>
      </c>
      <c r="AA18" s="75">
        <f t="shared" si="16"/>
        <v>0.22</v>
      </c>
      <c r="AB18" s="75">
        <f t="shared" si="17"/>
        <v>0.26</v>
      </c>
      <c r="AC18" s="75">
        <f t="shared" si="18"/>
        <v>0.26</v>
      </c>
      <c r="AD18" s="75">
        <f t="shared" si="19"/>
        <v>0.28999999999999998</v>
      </c>
      <c r="AE18" s="75">
        <f t="shared" si="20"/>
        <v>0.23</v>
      </c>
      <c r="AF18" s="75">
        <f t="shared" si="21"/>
        <v>0.26</v>
      </c>
      <c r="AG18" s="75">
        <f t="shared" si="22"/>
        <v>0.22</v>
      </c>
      <c r="AH18" s="75">
        <f t="shared" si="23"/>
        <v>0.23</v>
      </c>
      <c r="AI18" s="75">
        <f t="shared" si="24"/>
        <v>0.25</v>
      </c>
      <c r="AJ18" s="75">
        <f t="shared" si="25"/>
        <v>0.23</v>
      </c>
    </row>
    <row r="19" spans="1:36" ht="12.95" customHeight="1" x14ac:dyDescent="0.15">
      <c r="A19" s="74">
        <v>476</v>
      </c>
      <c r="B19" s="115" t="s">
        <v>58</v>
      </c>
      <c r="C19" s="115"/>
      <c r="D19" s="74">
        <v>18</v>
      </c>
      <c r="E19" s="74">
        <v>16</v>
      </c>
      <c r="F19" s="4">
        <f t="shared" si="0"/>
        <v>0.19</v>
      </c>
      <c r="G19" s="5" t="s">
        <v>142</v>
      </c>
      <c r="H19" s="74" t="s">
        <v>62</v>
      </c>
      <c r="I19" s="74"/>
      <c r="J19" s="1" t="s">
        <v>15</v>
      </c>
      <c r="K19" s="75">
        <f t="shared" si="1"/>
        <v>0.19</v>
      </c>
      <c r="L19" s="75">
        <f t="shared" si="2"/>
        <v>0.21</v>
      </c>
      <c r="M19" s="75">
        <f t="shared" si="3"/>
        <v>0.21</v>
      </c>
      <c r="N19" s="75">
        <f t="shared" si="4"/>
        <v>0.21</v>
      </c>
      <c r="O19" s="75">
        <f t="shared" si="5"/>
        <v>0.21</v>
      </c>
      <c r="P19" s="75">
        <f t="shared" si="26"/>
        <v>0.21</v>
      </c>
      <c r="Q19" s="75">
        <f t="shared" si="6"/>
        <v>0.19</v>
      </c>
      <c r="R19" s="75">
        <f t="shared" si="7"/>
        <v>0.21</v>
      </c>
      <c r="S19" s="75">
        <f t="shared" si="8"/>
        <v>0.21</v>
      </c>
      <c r="T19" s="75">
        <f t="shared" si="9"/>
        <v>0.22</v>
      </c>
      <c r="U19" s="75">
        <f t="shared" si="10"/>
        <v>0.21</v>
      </c>
      <c r="V19" s="75">
        <f t="shared" si="11"/>
        <v>0.21</v>
      </c>
      <c r="W19" s="75">
        <f t="shared" si="12"/>
        <v>0.2</v>
      </c>
      <c r="X19" s="75">
        <f t="shared" si="13"/>
        <v>0.21</v>
      </c>
      <c r="Y19" s="75">
        <f t="shared" si="14"/>
        <v>0.18</v>
      </c>
      <c r="Z19" s="75">
        <f t="shared" si="15"/>
        <v>0.2</v>
      </c>
      <c r="AA19" s="75">
        <f t="shared" si="16"/>
        <v>0.19</v>
      </c>
      <c r="AB19" s="75">
        <f t="shared" si="17"/>
        <v>0.21</v>
      </c>
      <c r="AC19" s="75">
        <f t="shared" si="18"/>
        <v>0.21</v>
      </c>
      <c r="AD19" s="75">
        <f t="shared" si="19"/>
        <v>0.24</v>
      </c>
      <c r="AE19" s="75">
        <f t="shared" si="20"/>
        <v>0.19</v>
      </c>
      <c r="AF19" s="75">
        <f t="shared" si="21"/>
        <v>0.21</v>
      </c>
      <c r="AG19" s="75">
        <f t="shared" si="22"/>
        <v>0.18</v>
      </c>
      <c r="AH19" s="75">
        <f t="shared" si="23"/>
        <v>0.19</v>
      </c>
      <c r="AI19" s="75">
        <f t="shared" si="24"/>
        <v>0.21</v>
      </c>
      <c r="AJ19" s="75">
        <f t="shared" si="25"/>
        <v>0.19</v>
      </c>
    </row>
    <row r="20" spans="1:36" ht="12.95" customHeight="1" x14ac:dyDescent="0.15">
      <c r="A20" s="74">
        <v>477</v>
      </c>
      <c r="B20" s="115" t="s">
        <v>58</v>
      </c>
      <c r="C20" s="115"/>
      <c r="D20" s="74">
        <v>18</v>
      </c>
      <c r="E20" s="74">
        <v>16</v>
      </c>
      <c r="F20" s="4">
        <f t="shared" si="0"/>
        <v>0.19</v>
      </c>
      <c r="G20" s="5" t="s">
        <v>65</v>
      </c>
      <c r="H20" s="74" t="s">
        <v>62</v>
      </c>
      <c r="I20" s="74"/>
      <c r="J20" s="1" t="s">
        <v>15</v>
      </c>
      <c r="K20" s="75">
        <f t="shared" si="1"/>
        <v>0.19</v>
      </c>
      <c r="L20" s="75">
        <f t="shared" si="2"/>
        <v>0.21</v>
      </c>
      <c r="M20" s="75">
        <f t="shared" si="3"/>
        <v>0.21</v>
      </c>
      <c r="N20" s="75">
        <f t="shared" si="4"/>
        <v>0.21</v>
      </c>
      <c r="O20" s="75">
        <f t="shared" si="5"/>
        <v>0.21</v>
      </c>
      <c r="P20" s="75">
        <f t="shared" si="26"/>
        <v>0.21</v>
      </c>
      <c r="Q20" s="75">
        <f t="shared" si="6"/>
        <v>0.19</v>
      </c>
      <c r="R20" s="75">
        <f t="shared" si="7"/>
        <v>0.21</v>
      </c>
      <c r="S20" s="75">
        <f t="shared" si="8"/>
        <v>0.21</v>
      </c>
      <c r="T20" s="75">
        <f t="shared" si="9"/>
        <v>0.22</v>
      </c>
      <c r="U20" s="75">
        <f t="shared" si="10"/>
        <v>0.21</v>
      </c>
      <c r="V20" s="75">
        <f t="shared" si="11"/>
        <v>0.21</v>
      </c>
      <c r="W20" s="75">
        <f t="shared" si="12"/>
        <v>0.2</v>
      </c>
      <c r="X20" s="75">
        <f t="shared" si="13"/>
        <v>0.21</v>
      </c>
      <c r="Y20" s="75">
        <f t="shared" si="14"/>
        <v>0.18</v>
      </c>
      <c r="Z20" s="75">
        <f t="shared" si="15"/>
        <v>0.2</v>
      </c>
      <c r="AA20" s="75">
        <f t="shared" si="16"/>
        <v>0.19</v>
      </c>
      <c r="AB20" s="75">
        <f t="shared" si="17"/>
        <v>0.21</v>
      </c>
      <c r="AC20" s="75">
        <f t="shared" si="18"/>
        <v>0.21</v>
      </c>
      <c r="AD20" s="75">
        <f t="shared" si="19"/>
        <v>0.24</v>
      </c>
      <c r="AE20" s="75">
        <f t="shared" si="20"/>
        <v>0.19</v>
      </c>
      <c r="AF20" s="75">
        <f t="shared" si="21"/>
        <v>0.21</v>
      </c>
      <c r="AG20" s="75">
        <f t="shared" si="22"/>
        <v>0.18</v>
      </c>
      <c r="AH20" s="75">
        <f t="shared" si="23"/>
        <v>0.19</v>
      </c>
      <c r="AI20" s="75">
        <f t="shared" si="24"/>
        <v>0.21</v>
      </c>
      <c r="AJ20" s="75">
        <f t="shared" si="25"/>
        <v>0.19</v>
      </c>
    </row>
    <row r="21" spans="1:36" ht="12.95" customHeight="1" x14ac:dyDescent="0.15">
      <c r="A21" s="74">
        <v>478</v>
      </c>
      <c r="B21" s="115" t="s">
        <v>58</v>
      </c>
      <c r="C21" s="115"/>
      <c r="D21" s="74">
        <v>16</v>
      </c>
      <c r="E21" s="74">
        <v>14</v>
      </c>
      <c r="F21" s="4">
        <f t="shared" si="0"/>
        <v>0.13</v>
      </c>
      <c r="G21" s="91" t="s">
        <v>65</v>
      </c>
      <c r="H21" s="74" t="s">
        <v>62</v>
      </c>
      <c r="I21" s="74"/>
      <c r="J21" s="1" t="s">
        <v>15</v>
      </c>
      <c r="K21" s="75">
        <f t="shared" si="1"/>
        <v>0.14000000000000001</v>
      </c>
      <c r="L21" s="75">
        <f t="shared" si="2"/>
        <v>0.15</v>
      </c>
      <c r="M21" s="75">
        <f t="shared" si="3"/>
        <v>0.15</v>
      </c>
      <c r="N21" s="75">
        <f t="shared" si="4"/>
        <v>0.15</v>
      </c>
      <c r="O21" s="75">
        <f t="shared" si="5"/>
        <v>0.15</v>
      </c>
      <c r="P21" s="75">
        <f t="shared" si="26"/>
        <v>0.15</v>
      </c>
      <c r="Q21" s="75">
        <f t="shared" si="6"/>
        <v>0.14000000000000001</v>
      </c>
      <c r="R21" s="75">
        <f t="shared" si="7"/>
        <v>0.14000000000000001</v>
      </c>
      <c r="S21" s="75">
        <f t="shared" si="8"/>
        <v>0.15</v>
      </c>
      <c r="T21" s="75">
        <f t="shared" si="9"/>
        <v>0.15</v>
      </c>
      <c r="U21" s="75">
        <f t="shared" si="10"/>
        <v>0.14000000000000001</v>
      </c>
      <c r="V21" s="75">
        <f t="shared" si="11"/>
        <v>0.15</v>
      </c>
      <c r="W21" s="75">
        <f t="shared" si="12"/>
        <v>0.14000000000000001</v>
      </c>
      <c r="X21" s="75">
        <f t="shared" si="13"/>
        <v>0.15</v>
      </c>
      <c r="Y21" s="75">
        <f t="shared" si="14"/>
        <v>0.13</v>
      </c>
      <c r="Z21" s="75">
        <f t="shared" si="15"/>
        <v>0.14000000000000001</v>
      </c>
      <c r="AA21" s="75">
        <f t="shared" si="16"/>
        <v>0.13</v>
      </c>
      <c r="AB21" s="75">
        <f t="shared" si="17"/>
        <v>0.14000000000000001</v>
      </c>
      <c r="AC21" s="75">
        <f t="shared" si="18"/>
        <v>0.15</v>
      </c>
      <c r="AD21" s="75">
        <f t="shared" si="19"/>
        <v>0.17</v>
      </c>
      <c r="AE21" s="75">
        <f t="shared" si="20"/>
        <v>0.13</v>
      </c>
      <c r="AF21" s="75">
        <f t="shared" si="21"/>
        <v>0.14000000000000001</v>
      </c>
      <c r="AG21" s="75">
        <f t="shared" si="22"/>
        <v>0.13</v>
      </c>
      <c r="AH21" s="75">
        <f t="shared" si="23"/>
        <v>0.13</v>
      </c>
      <c r="AI21" s="75">
        <f t="shared" si="24"/>
        <v>0.15</v>
      </c>
      <c r="AJ21" s="75">
        <f t="shared" si="25"/>
        <v>0.13</v>
      </c>
    </row>
    <row r="22" spans="1:36" ht="12.95" customHeight="1" x14ac:dyDescent="0.15">
      <c r="A22" s="74">
        <v>479</v>
      </c>
      <c r="B22" s="115" t="s">
        <v>58</v>
      </c>
      <c r="C22" s="115"/>
      <c r="D22" s="74">
        <v>16</v>
      </c>
      <c r="E22" s="74">
        <v>16</v>
      </c>
      <c r="F22" s="4">
        <f t="shared" si="0"/>
        <v>0.15</v>
      </c>
      <c r="G22" s="5"/>
      <c r="H22" s="74" t="s">
        <v>62</v>
      </c>
      <c r="I22" s="74"/>
      <c r="J22" s="1" t="s">
        <v>15</v>
      </c>
      <c r="K22" s="75">
        <f t="shared" si="1"/>
        <v>0.16</v>
      </c>
      <c r="L22" s="75">
        <f t="shared" si="2"/>
        <v>0.17</v>
      </c>
      <c r="M22" s="75">
        <f t="shared" si="3"/>
        <v>0.17</v>
      </c>
      <c r="N22" s="75">
        <f t="shared" si="4"/>
        <v>0.17</v>
      </c>
      <c r="O22" s="75">
        <f t="shared" si="5"/>
        <v>0.17</v>
      </c>
      <c r="P22" s="75">
        <f t="shared" si="26"/>
        <v>0.17</v>
      </c>
      <c r="Q22" s="75">
        <f t="shared" si="6"/>
        <v>0.15</v>
      </c>
      <c r="R22" s="75">
        <f t="shared" si="7"/>
        <v>0.17</v>
      </c>
      <c r="S22" s="75">
        <f t="shared" si="8"/>
        <v>0.17</v>
      </c>
      <c r="T22" s="75">
        <f t="shared" si="9"/>
        <v>0.18</v>
      </c>
      <c r="U22" s="75">
        <f t="shared" si="10"/>
        <v>0.17</v>
      </c>
      <c r="V22" s="75">
        <f t="shared" si="11"/>
        <v>0.17</v>
      </c>
      <c r="W22" s="75">
        <f t="shared" si="12"/>
        <v>0.16</v>
      </c>
      <c r="X22" s="75">
        <f t="shared" si="13"/>
        <v>0.17</v>
      </c>
      <c r="Y22" s="75">
        <f t="shared" si="14"/>
        <v>0.14000000000000001</v>
      </c>
      <c r="Z22" s="75">
        <f t="shared" si="15"/>
        <v>0.16</v>
      </c>
      <c r="AA22" s="75">
        <f t="shared" si="16"/>
        <v>0.15</v>
      </c>
      <c r="AB22" s="75">
        <f t="shared" si="17"/>
        <v>0.16</v>
      </c>
      <c r="AC22" s="75">
        <f t="shared" si="18"/>
        <v>0.17</v>
      </c>
      <c r="AD22" s="75">
        <f t="shared" si="19"/>
        <v>0.2</v>
      </c>
      <c r="AE22" s="75">
        <f t="shared" si="20"/>
        <v>0.15</v>
      </c>
      <c r="AF22" s="75">
        <f t="shared" si="21"/>
        <v>0.16</v>
      </c>
      <c r="AG22" s="75">
        <f t="shared" si="22"/>
        <v>0.14000000000000001</v>
      </c>
      <c r="AH22" s="75">
        <f t="shared" si="23"/>
        <v>0.15</v>
      </c>
      <c r="AI22" s="75">
        <f t="shared" si="24"/>
        <v>0.17</v>
      </c>
      <c r="AJ22" s="75">
        <f t="shared" si="25"/>
        <v>0.15</v>
      </c>
    </row>
    <row r="23" spans="1:36" ht="12.95" customHeight="1" x14ac:dyDescent="0.15">
      <c r="A23" s="74">
        <v>480</v>
      </c>
      <c r="B23" s="143" t="s">
        <v>77</v>
      </c>
      <c r="C23" s="144"/>
      <c r="D23" s="74">
        <v>10</v>
      </c>
      <c r="E23" s="74">
        <v>10</v>
      </c>
      <c r="F23" s="4">
        <f t="shared" si="0"/>
        <v>0.04</v>
      </c>
      <c r="G23" s="5"/>
      <c r="H23" s="74"/>
      <c r="I23" s="74"/>
      <c r="J23" s="1" t="s">
        <v>15</v>
      </c>
      <c r="K23" s="75">
        <f t="shared" si="1"/>
        <v>0.04</v>
      </c>
      <c r="L23" s="75">
        <f t="shared" si="2"/>
        <v>0.04</v>
      </c>
      <c r="M23" s="75">
        <f t="shared" si="3"/>
        <v>0.04</v>
      </c>
      <c r="N23" s="75">
        <f t="shared" si="4"/>
        <v>0.05</v>
      </c>
      <c r="O23" s="75">
        <f t="shared" si="5"/>
        <v>0.05</v>
      </c>
      <c r="P23" s="75">
        <f t="shared" si="26"/>
        <v>0.04</v>
      </c>
      <c r="Q23" s="75">
        <f t="shared" si="6"/>
        <v>0.04</v>
      </c>
      <c r="R23" s="75">
        <f t="shared" si="7"/>
        <v>0.04</v>
      </c>
      <c r="S23" s="75">
        <f t="shared" si="8"/>
        <v>0.04</v>
      </c>
      <c r="T23" s="75">
        <f t="shared" si="9"/>
        <v>0.04</v>
      </c>
      <c r="U23" s="75">
        <f t="shared" si="10"/>
        <v>0.04</v>
      </c>
      <c r="V23" s="75">
        <f t="shared" si="11"/>
        <v>0.04</v>
      </c>
      <c r="W23" s="75">
        <f t="shared" si="12"/>
        <v>0.04</v>
      </c>
      <c r="X23" s="75">
        <f t="shared" si="13"/>
        <v>0.04</v>
      </c>
      <c r="Y23" s="75">
        <f t="shared" si="14"/>
        <v>0.04</v>
      </c>
      <c r="Z23" s="75">
        <f t="shared" si="15"/>
        <v>0.04</v>
      </c>
      <c r="AA23" s="75">
        <f t="shared" si="16"/>
        <v>0.04</v>
      </c>
      <c r="AB23" s="75">
        <f t="shared" si="17"/>
        <v>0.04</v>
      </c>
      <c r="AC23" s="75">
        <f t="shared" si="18"/>
        <v>0.04</v>
      </c>
      <c r="AD23" s="75">
        <f t="shared" si="19"/>
        <v>0.06</v>
      </c>
      <c r="AE23" s="75">
        <f t="shared" si="20"/>
        <v>0.04</v>
      </c>
      <c r="AF23" s="75">
        <f t="shared" si="21"/>
        <v>0.04</v>
      </c>
      <c r="AG23" s="75">
        <f t="shared" si="22"/>
        <v>0.04</v>
      </c>
      <c r="AH23" s="75">
        <f t="shared" si="23"/>
        <v>0.04</v>
      </c>
      <c r="AI23" s="75">
        <f t="shared" si="24"/>
        <v>0.04</v>
      </c>
      <c r="AJ23" s="75">
        <f t="shared" si="25"/>
        <v>0.04</v>
      </c>
    </row>
    <row r="24" spans="1:36" ht="12.95" customHeight="1" x14ac:dyDescent="0.15">
      <c r="A24" s="74"/>
      <c r="B24" s="143"/>
      <c r="C24" s="144"/>
      <c r="D24" s="74"/>
      <c r="E24" s="74"/>
      <c r="F24" s="4" t="str">
        <f t="shared" si="0"/>
        <v/>
      </c>
      <c r="G24" s="5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5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5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5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128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4.5600000000000005</v>
      </c>
      <c r="D50" s="16">
        <f>SUMIF(G4:G43,"*下層*",F4:F43)</f>
        <v>0</v>
      </c>
      <c r="E50" s="4">
        <f>SUM(F4:F43)</f>
        <v>4.5600000000000005</v>
      </c>
      <c r="F50" s="13"/>
      <c r="G50" s="17">
        <f>C50*100</f>
        <v>456.00000000000006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形状比＝78、Sr＝16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2.8600000000000003</v>
      </c>
      <c r="D57" s="16">
        <f>SUMIF(H4:H43,"▲",F4:F43)</f>
        <v>0</v>
      </c>
      <c r="E57" s="16">
        <f>SUM(C57:D57)</f>
        <v>2.8600000000000003</v>
      </c>
      <c r="F57" s="13"/>
      <c r="G57" s="19">
        <f>C57*100</f>
        <v>286.00000000000006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62.7</v>
      </c>
      <c r="D62" s="20" t="str">
        <f>IF(D47&gt;0,ROUND(D57/D50*100,1),"")</f>
        <v/>
      </c>
      <c r="E62" s="20">
        <f>ROUND(E57/E50*100,1)</f>
        <v>62.7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1.7000000000000002</v>
      </c>
      <c r="D69" s="16" t="str">
        <f>IF(D66&gt;0,D50-D57,"")</f>
        <v/>
      </c>
      <c r="E69" s="4">
        <f>SUM(C69:D69)</f>
        <v>1.7000000000000002</v>
      </c>
      <c r="F69" s="13"/>
      <c r="G69" s="17">
        <f>C69*100</f>
        <v>170.00000000000003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9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03" priority="16" stopIfTrue="1">
      <formula>AND(($H4="スギ"),(#REF!&lt;12))</formula>
    </cfRule>
  </conditionalFormatting>
  <conditionalFormatting sqref="L4:L43">
    <cfRule type="expression" dxfId="702" priority="15" stopIfTrue="1">
      <formula>AND(($H4="スギ"),(#REF!&lt;22),(#REF!&gt;=12))</formula>
    </cfRule>
  </conditionalFormatting>
  <conditionalFormatting sqref="M4:M43">
    <cfRule type="expression" dxfId="701" priority="14" stopIfTrue="1">
      <formula>AND(($H4="スギ"),(#REF!&lt;32),(#REF!&gt;=22))</formula>
    </cfRule>
  </conditionalFormatting>
  <conditionalFormatting sqref="N4:N43">
    <cfRule type="expression" dxfId="700" priority="13" stopIfTrue="1">
      <formula>AND(($H4="スギ"),(#REF!&lt;42),(#REF!&gt;=32))</formula>
    </cfRule>
  </conditionalFormatting>
  <conditionalFormatting sqref="U4:U43 Z4:AF43 AJ4:AJ43 O4:P43">
    <cfRule type="expression" dxfId="699" priority="12" stopIfTrue="1">
      <formula>AND(($H4="スギ"),(#REF!&gt;=42))</formula>
    </cfRule>
  </conditionalFormatting>
  <conditionalFormatting sqref="Q4:Q43 AA4:AA43">
    <cfRule type="expression" dxfId="698" priority="11" stopIfTrue="1">
      <formula>AND(($H4="ヒノキ"),(#REF!&lt;12))</formula>
    </cfRule>
  </conditionalFormatting>
  <conditionalFormatting sqref="R4:R43 AB4:AE43">
    <cfRule type="expression" dxfId="697" priority="10" stopIfTrue="1">
      <formula>AND(($H4="ヒノキ"),(#REF!&lt;22),(#REF!&gt;=12))</formula>
    </cfRule>
  </conditionalFormatting>
  <conditionalFormatting sqref="S4:S43">
    <cfRule type="expression" dxfId="696" priority="9" stopIfTrue="1">
      <formula>AND(($H4="ヒノキ"),(#REF!&lt;32),(#REF!&gt;=22))</formula>
    </cfRule>
  </conditionalFormatting>
  <conditionalFormatting sqref="T4:U43 Z4:AF43 AJ4:AJ43">
    <cfRule type="expression" dxfId="695" priority="8" stopIfTrue="1">
      <formula>AND(($H4="ヒノキ"),(#REF!&gt;=32))</formula>
    </cfRule>
  </conditionalFormatting>
  <conditionalFormatting sqref="V4:V43 AA4:AA43">
    <cfRule type="expression" dxfId="694" priority="7" stopIfTrue="1">
      <formula>AND(($H4="アカマツ"),(#REF!&lt;12))</formula>
    </cfRule>
  </conditionalFormatting>
  <conditionalFormatting sqref="W4:W43 AB4:AB43">
    <cfRule type="expression" dxfId="693" priority="6" stopIfTrue="1">
      <formula>AND(($H4="アカマツ"),(#REF!&lt;22),(#REF!&gt;=12))</formula>
    </cfRule>
  </conditionalFormatting>
  <conditionalFormatting sqref="X4:X43 AC4:AC43">
    <cfRule type="expression" dxfId="692" priority="5" stopIfTrue="1">
      <formula>AND(($H4="アカマツ"),(#REF!&lt;42),(#REF!&gt;=22))</formula>
    </cfRule>
  </conditionalFormatting>
  <conditionalFormatting sqref="Y4:AF43 AJ4:AJ43">
    <cfRule type="expression" dxfId="691" priority="4" stopIfTrue="1">
      <formula>AND(($H4="アカマツ"),(#REF!&gt;=42))</formula>
    </cfRule>
  </conditionalFormatting>
  <conditionalFormatting sqref="AG4:AG43">
    <cfRule type="expression" dxfId="690" priority="3" stopIfTrue="1">
      <formula>AND(($H4&lt;&gt;"スギ"),($H4&lt;&gt;"ヒノキ"),($H4&lt;&gt;"アカマツ"),(#REF!&lt;12))</formula>
    </cfRule>
  </conditionalFormatting>
  <conditionalFormatting sqref="AH4:AH43">
    <cfRule type="expression" dxfId="6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CC"/>
  </sheetPr>
  <dimension ref="A1:AJ120"/>
  <sheetViews>
    <sheetView showGridLines="0" tabSelected="1" view="pageBreakPreview" topLeftCell="A22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162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65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4">
        <v>0</v>
      </c>
      <c r="L3" s="64">
        <v>12</v>
      </c>
      <c r="M3" s="64">
        <v>22</v>
      </c>
      <c r="N3" s="64">
        <v>32</v>
      </c>
      <c r="O3" s="64">
        <v>42</v>
      </c>
      <c r="P3" s="64" t="s">
        <v>14</v>
      </c>
      <c r="Q3" s="64">
        <v>0</v>
      </c>
      <c r="R3" s="64">
        <v>12</v>
      </c>
      <c r="S3" s="64">
        <v>22</v>
      </c>
      <c r="T3" s="64">
        <v>32</v>
      </c>
      <c r="U3" s="64" t="s">
        <v>14</v>
      </c>
      <c r="V3" s="64">
        <v>0</v>
      </c>
      <c r="W3" s="64">
        <v>12</v>
      </c>
      <c r="X3" s="64">
        <v>22</v>
      </c>
      <c r="Y3" s="64">
        <v>42</v>
      </c>
      <c r="Z3" s="64" t="s">
        <v>14</v>
      </c>
      <c r="AA3" s="64">
        <v>0</v>
      </c>
      <c r="AB3" s="64">
        <v>12</v>
      </c>
      <c r="AC3" s="64">
        <v>22</v>
      </c>
      <c r="AD3" s="64">
        <v>32</v>
      </c>
      <c r="AE3" s="64">
        <v>42</v>
      </c>
      <c r="AF3" s="64" t="s">
        <v>14</v>
      </c>
      <c r="AG3" s="64">
        <v>0</v>
      </c>
      <c r="AH3" s="64">
        <v>12</v>
      </c>
      <c r="AI3" s="64">
        <v>42</v>
      </c>
      <c r="AJ3" s="64" t="s">
        <v>14</v>
      </c>
    </row>
    <row r="4" spans="1:36" ht="12.95" customHeight="1" x14ac:dyDescent="0.15">
      <c r="A4" s="63">
        <v>621</v>
      </c>
      <c r="B4" s="115" t="s">
        <v>58</v>
      </c>
      <c r="C4" s="115"/>
      <c r="D4" s="63">
        <v>16</v>
      </c>
      <c r="E4" s="63">
        <v>12</v>
      </c>
      <c r="F4" s="4">
        <f t="shared" ref="F4:F43" si="0">IF(D4&gt;0,IF(B4="スギ",P4,IF(B4="ヒノキ",U4,IF(B4="アカマツ",Z4,IF(B4="カラマツ",AF4,AJ4)))),"")</f>
        <v>0.11</v>
      </c>
      <c r="G4" s="5" t="s">
        <v>65</v>
      </c>
      <c r="H4" s="63"/>
      <c r="I4" s="83" t="s">
        <v>91</v>
      </c>
      <c r="J4" s="1" t="s">
        <v>15</v>
      </c>
      <c r="K4" s="64">
        <f t="shared" ref="K4:K43" si="1">IF(ROUND(10^(-5+0.8769+1.7454*LOG(D4)+1.014*LOG(E4)),2)&gt;=0.01,ROUND(10^(-5+0.8769+1.7454*LOG(D4)+1.014*LOG(E4)),2),ROUND(10^(-5+0.8769+1.7454*LOG(D4)+1.014*LOG(E4)),3))</f>
        <v>0.12</v>
      </c>
      <c r="L4" s="64">
        <f t="shared" ref="L4:L43" si="2">ROUND(10^(-5+0.73504+1.83346*LOG(D4)+1.06569*LOG(E4)),2)</f>
        <v>0.12</v>
      </c>
      <c r="M4" s="64">
        <f t="shared" ref="M4:M43" si="3">ROUND(10^(-5+0.71514+1.74357*LOG(D4)+1.17719*LOG(E4)),2)</f>
        <v>0.12</v>
      </c>
      <c r="N4" s="64">
        <f t="shared" ref="N4:N43" si="4">ROUND(10^(-5+0.82956+1.76381*LOG(D4)+1.06412*LOG(E4)),2)</f>
        <v>0.13</v>
      </c>
      <c r="O4" s="64">
        <f t="shared" ref="O4:O43" si="5">ROUND(10^(-5+0.88226+1.79204*LOG(D4)+0.99303*LOG(E4)),2)</f>
        <v>0.13</v>
      </c>
      <c r="P4" s="64">
        <f>HLOOKUP($D4,K$3:O$43,MATCH($A4,$A$3:$A$43,0),1)</f>
        <v>0.12</v>
      </c>
      <c r="Q4" s="64">
        <f t="shared" ref="Q4:Q43" si="6">IF(ROUND(10^(1.810672*LOG(D4)+0.982833*LOG(E4)-4.173533),2)&gt;=0.01,ROUND(10^(1.810672*LOG(D4)+0.982833*LOG(E4)-4.173533),2),ROUND(10^(1.810672*LOG(D4)+0.982833*LOG(E4)-4.173533),3))</f>
        <v>0.12</v>
      </c>
      <c r="R4" s="64">
        <f t="shared" ref="R4:R43" si="7">ROUND(10^(1.905709*LOG(D4)+1.011385*LOG(E4)-4.293729),2)</f>
        <v>0.12</v>
      </c>
      <c r="S4" s="64">
        <f t="shared" ref="S4:S43" si="8">ROUND(10^(1.771888*LOG(D4)+1.138415*LOG(E4)-4.271259),2)</f>
        <v>0.12</v>
      </c>
      <c r="T4" s="64">
        <f t="shared" ref="T4:T43" si="9">ROUND(10^(1.671519*LOG(D4)+1.363617*LOG(E4)-4.404407),2)</f>
        <v>0.12</v>
      </c>
      <c r="U4" s="64">
        <f t="shared" ref="U4:U43" si="10">HLOOKUP($D4,Q$3:T$43,MATCH($A4,$A$3:$A$43,0),1)</f>
        <v>0.12</v>
      </c>
      <c r="V4" s="64">
        <f t="shared" ref="V4:V43" si="11">IF(ROUND(10^(-4.249503+1.946501*LOG(D4)+0.942682*LOG(E4)),2)&gt;=0.01,ROUND(10^(-4.249503+1.946501*LOG(D4)+0.942682*LOG(E4)),2),ROUND(10^(-4.249503+1.946501*LOG(D4)+0.942682*LOG(E4)),3))</f>
        <v>0.13</v>
      </c>
      <c r="W4" s="64">
        <f t="shared" ref="W4:W43" si="12">ROUND(10^(-4.155639+1.847898*LOG(D4)+0.951955*LOG(E4)),2)</f>
        <v>0.12</v>
      </c>
      <c r="X4" s="64">
        <f t="shared" ref="X4:X43" si="13">ROUND(10^(-4.194535+1.804172*LOG(D4)+1.034248*LOG(E4)),2)</f>
        <v>0.12</v>
      </c>
      <c r="Y4" s="64">
        <f t="shared" ref="Y4:Y43" si="14">ROUND(10^(-4.42347+2.006485*LOG(D4)+0.967757*LOG(E4)),2)</f>
        <v>0.11</v>
      </c>
      <c r="Z4" s="64">
        <f t="shared" ref="Z4:Z43" si="15">HLOOKUP($D4,V$3:Y$43,MATCH($A4,$A$3:$A$43,0),1)</f>
        <v>0.12</v>
      </c>
      <c r="AA4" s="64">
        <f t="shared" ref="AA4:AA43" si="16">IF(ROUND(10^(1.80389*LOG(D4)+0.962587*LOG(E4)-4.155099),2)&gt;=0.01,ROUND(10^(1.80389*LOG(D4)+0.962587*LOG(E4)-4.155099),2),ROUND(10^(1.80389*LOG(D4)+0.962587*LOG(E4)-4.155099),3))</f>
        <v>0.11</v>
      </c>
      <c r="AB4" s="64">
        <f t="shared" ref="AB4:AB43" si="17">ROUND(10^(1.979213*LOG(D4)+0.998347*LOG(E4)-4.369281),2)</f>
        <v>0.12</v>
      </c>
      <c r="AC4" s="64">
        <f t="shared" ref="AC4:AC43" si="18">ROUND(10^(1.904401*LOG(D4)+1.062478*LOG(E4)-4.348104),2)</f>
        <v>0.12</v>
      </c>
      <c r="AD4" s="64">
        <f t="shared" ref="AD4:AD43" si="19">ROUND(10^(1.640825*LOG(D4)+1.080387*LOG(E4)-3.976731),2)</f>
        <v>0.15</v>
      </c>
      <c r="AE4" s="64">
        <f t="shared" ref="AE4:AE43" si="20">ROUND(10^(1.90887*LOG(D4)+1.088002*LOG(E4)-4.431495),2)</f>
        <v>0.11</v>
      </c>
      <c r="AF4" s="64">
        <f t="shared" ref="AF4:AF43" si="21">HLOOKUP($D4,AA$3:AE$43,MATCH($A4,$A$3:$A$43,0),1)</f>
        <v>0.12</v>
      </c>
      <c r="AG4" s="64">
        <f t="shared" ref="AG4:AG43" si="22">IF(ROUND(10^(1.94019664*LOG(D4)+0.84689666*LOG(E4)-4.20067295),2)&gt;=0.01,ROUND(10^(1.94019664*LOG(D4)+0.84689666*LOG(E4)-4.20067295),2),ROUND(10^(1.94019664*LOG(D4)+0.84689666*LOG(E4)-4.20067295),3))</f>
        <v>0.11</v>
      </c>
      <c r="AH4" s="64">
        <f t="shared" ref="AH4:AH43" si="23">ROUND(10^(1.93813902*LOG(D4)+0.96697002*LOG(E4)-4.32216295),2)</f>
        <v>0.11</v>
      </c>
      <c r="AI4" s="64">
        <f t="shared" ref="AI4:AI43" si="24">ROUND(10^(1.82464098*LOG(D4)+0.97625989*LOG(E4)-4.15096808),2)</f>
        <v>0.13</v>
      </c>
      <c r="AJ4" s="64">
        <f t="shared" ref="AJ4:AJ43" si="25">HLOOKUP($D4,AG$3:AI$43,MATCH($A4,$A$3:$A$43,0),1)</f>
        <v>0.11</v>
      </c>
    </row>
    <row r="5" spans="1:36" ht="12.95" customHeight="1" x14ac:dyDescent="0.15">
      <c r="A5" s="63">
        <v>622</v>
      </c>
      <c r="B5" s="115" t="s">
        <v>58</v>
      </c>
      <c r="C5" s="115"/>
      <c r="D5" s="63">
        <v>10</v>
      </c>
      <c r="E5" s="63">
        <v>9</v>
      </c>
      <c r="F5" s="4">
        <f t="shared" si="0"/>
        <v>0.04</v>
      </c>
      <c r="G5" s="5" t="s">
        <v>65</v>
      </c>
      <c r="H5" s="95" t="s">
        <v>62</v>
      </c>
      <c r="I5" s="63"/>
      <c r="J5" s="1" t="s">
        <v>15</v>
      </c>
      <c r="K5" s="64">
        <f t="shared" si="1"/>
        <v>0.04</v>
      </c>
      <c r="L5" s="64">
        <f t="shared" si="2"/>
        <v>0.04</v>
      </c>
      <c r="M5" s="64">
        <f t="shared" si="3"/>
        <v>0.04</v>
      </c>
      <c r="N5" s="64">
        <f t="shared" si="4"/>
        <v>0.04</v>
      </c>
      <c r="O5" s="64">
        <f t="shared" si="5"/>
        <v>0.04</v>
      </c>
      <c r="P5" s="64">
        <f t="shared" ref="P5:P43" si="26">HLOOKUP($D5,K$3:O$43,MATCH(A5,$A$3:$A$43,0),1)</f>
        <v>0.04</v>
      </c>
      <c r="Q5" s="64">
        <f t="shared" si="6"/>
        <v>0.04</v>
      </c>
      <c r="R5" s="64">
        <f t="shared" si="7"/>
        <v>0.04</v>
      </c>
      <c r="S5" s="64">
        <f t="shared" si="8"/>
        <v>0.04</v>
      </c>
      <c r="T5" s="64">
        <f t="shared" si="9"/>
        <v>0.04</v>
      </c>
      <c r="U5" s="64">
        <f t="shared" si="10"/>
        <v>0.04</v>
      </c>
      <c r="V5" s="64">
        <f t="shared" si="11"/>
        <v>0.04</v>
      </c>
      <c r="W5" s="64">
        <f t="shared" si="12"/>
        <v>0.04</v>
      </c>
      <c r="X5" s="64">
        <f t="shared" si="13"/>
        <v>0.04</v>
      </c>
      <c r="Y5" s="64">
        <f t="shared" si="14"/>
        <v>0.03</v>
      </c>
      <c r="Z5" s="64">
        <f t="shared" si="15"/>
        <v>0.04</v>
      </c>
      <c r="AA5" s="64">
        <f t="shared" si="16"/>
        <v>0.04</v>
      </c>
      <c r="AB5" s="64">
        <f t="shared" si="17"/>
        <v>0.04</v>
      </c>
      <c r="AC5" s="64">
        <f t="shared" si="18"/>
        <v>0.04</v>
      </c>
      <c r="AD5" s="64">
        <f t="shared" si="19"/>
        <v>0.05</v>
      </c>
      <c r="AE5" s="64">
        <f t="shared" si="20"/>
        <v>0.03</v>
      </c>
      <c r="AF5" s="64">
        <f t="shared" si="21"/>
        <v>0.04</v>
      </c>
      <c r="AG5" s="64">
        <f t="shared" si="22"/>
        <v>0.04</v>
      </c>
      <c r="AH5" s="64">
        <f t="shared" si="23"/>
        <v>0.03</v>
      </c>
      <c r="AI5" s="64">
        <f t="shared" si="24"/>
        <v>0.04</v>
      </c>
      <c r="AJ5" s="64">
        <f t="shared" si="25"/>
        <v>0.04</v>
      </c>
    </row>
    <row r="6" spans="1:36" ht="12.95" customHeight="1" x14ac:dyDescent="0.15">
      <c r="A6" s="95">
        <v>623</v>
      </c>
      <c r="B6" s="115" t="s">
        <v>58</v>
      </c>
      <c r="C6" s="115"/>
      <c r="D6" s="63">
        <v>16</v>
      </c>
      <c r="E6" s="63">
        <v>13</v>
      </c>
      <c r="F6" s="4">
        <f t="shared" si="0"/>
        <v>0.12</v>
      </c>
      <c r="G6" s="5"/>
      <c r="H6" s="71" t="s">
        <v>62</v>
      </c>
      <c r="I6" s="63"/>
      <c r="J6" s="1" t="s">
        <v>15</v>
      </c>
      <c r="K6" s="64">
        <f t="shared" si="1"/>
        <v>0.13</v>
      </c>
      <c r="L6" s="64">
        <f t="shared" si="2"/>
        <v>0.13</v>
      </c>
      <c r="M6" s="64">
        <f t="shared" si="3"/>
        <v>0.13</v>
      </c>
      <c r="N6" s="64">
        <f t="shared" si="4"/>
        <v>0.14000000000000001</v>
      </c>
      <c r="O6" s="64">
        <f t="shared" si="5"/>
        <v>0.14000000000000001</v>
      </c>
      <c r="P6" s="64">
        <f t="shared" si="26"/>
        <v>0.13</v>
      </c>
      <c r="Q6" s="64">
        <f t="shared" si="6"/>
        <v>0.13</v>
      </c>
      <c r="R6" s="64">
        <f t="shared" si="7"/>
        <v>0.13</v>
      </c>
      <c r="S6" s="64">
        <f t="shared" si="8"/>
        <v>0.14000000000000001</v>
      </c>
      <c r="T6" s="64">
        <f t="shared" si="9"/>
        <v>0.13</v>
      </c>
      <c r="U6" s="64">
        <f t="shared" si="10"/>
        <v>0.13</v>
      </c>
      <c r="V6" s="64">
        <f t="shared" si="11"/>
        <v>0.14000000000000001</v>
      </c>
      <c r="W6" s="64">
        <f t="shared" si="12"/>
        <v>0.13</v>
      </c>
      <c r="X6" s="64">
        <f t="shared" si="13"/>
        <v>0.13</v>
      </c>
      <c r="Y6" s="64">
        <f t="shared" si="14"/>
        <v>0.12</v>
      </c>
      <c r="Z6" s="64">
        <f t="shared" si="15"/>
        <v>0.13</v>
      </c>
      <c r="AA6" s="64">
        <f t="shared" si="16"/>
        <v>0.12</v>
      </c>
      <c r="AB6" s="64">
        <f t="shared" si="17"/>
        <v>0.13</v>
      </c>
      <c r="AC6" s="64">
        <f t="shared" si="18"/>
        <v>0.13</v>
      </c>
      <c r="AD6" s="64">
        <f t="shared" si="19"/>
        <v>0.16</v>
      </c>
      <c r="AE6" s="64">
        <f t="shared" si="20"/>
        <v>0.12</v>
      </c>
      <c r="AF6" s="64">
        <f t="shared" si="21"/>
        <v>0.13</v>
      </c>
      <c r="AG6" s="64">
        <f t="shared" si="22"/>
        <v>0.12</v>
      </c>
      <c r="AH6" s="64">
        <f t="shared" si="23"/>
        <v>0.12</v>
      </c>
      <c r="AI6" s="64">
        <f t="shared" si="24"/>
        <v>0.14000000000000001</v>
      </c>
      <c r="AJ6" s="64">
        <f t="shared" si="25"/>
        <v>0.12</v>
      </c>
    </row>
    <row r="7" spans="1:36" ht="12.95" customHeight="1" x14ac:dyDescent="0.15">
      <c r="A7" s="95">
        <v>624</v>
      </c>
      <c r="B7" s="115" t="s">
        <v>53</v>
      </c>
      <c r="C7" s="115"/>
      <c r="D7" s="63">
        <v>14</v>
      </c>
      <c r="E7" s="63">
        <v>10</v>
      </c>
      <c r="F7" s="4">
        <f t="shared" si="0"/>
        <v>0.08</v>
      </c>
      <c r="G7" s="5" t="s">
        <v>59</v>
      </c>
      <c r="H7" s="95" t="s">
        <v>62</v>
      </c>
      <c r="I7" s="63"/>
      <c r="J7" s="1" t="s">
        <v>15</v>
      </c>
      <c r="K7" s="64">
        <f t="shared" si="1"/>
        <v>0.08</v>
      </c>
      <c r="L7" s="64">
        <f t="shared" si="2"/>
        <v>0.08</v>
      </c>
      <c r="M7" s="64">
        <f t="shared" si="3"/>
        <v>0.08</v>
      </c>
      <c r="N7" s="64">
        <f t="shared" si="4"/>
        <v>0.08</v>
      </c>
      <c r="O7" s="64">
        <f t="shared" si="5"/>
        <v>0.08</v>
      </c>
      <c r="P7" s="64">
        <f t="shared" si="26"/>
        <v>0.08</v>
      </c>
      <c r="Q7" s="64">
        <f t="shared" si="6"/>
        <v>0.08</v>
      </c>
      <c r="R7" s="64">
        <f t="shared" si="7"/>
        <v>0.08</v>
      </c>
      <c r="S7" s="64">
        <f t="shared" si="8"/>
        <v>0.08</v>
      </c>
      <c r="T7" s="64">
        <f t="shared" si="9"/>
        <v>7.0000000000000007E-2</v>
      </c>
      <c r="U7" s="64">
        <f t="shared" si="10"/>
        <v>0.08</v>
      </c>
      <c r="V7" s="64">
        <f t="shared" si="11"/>
        <v>0.08</v>
      </c>
      <c r="W7" s="64">
        <f t="shared" si="12"/>
        <v>0.08</v>
      </c>
      <c r="X7" s="64">
        <f t="shared" si="13"/>
        <v>0.08</v>
      </c>
      <c r="Y7" s="64">
        <f t="shared" si="14"/>
        <v>7.0000000000000007E-2</v>
      </c>
      <c r="Z7" s="64">
        <f t="shared" si="15"/>
        <v>0.08</v>
      </c>
      <c r="AA7" s="64">
        <f t="shared" si="16"/>
        <v>7.0000000000000007E-2</v>
      </c>
      <c r="AB7" s="64">
        <f t="shared" si="17"/>
        <v>0.08</v>
      </c>
      <c r="AC7" s="64">
        <f t="shared" si="18"/>
        <v>0.08</v>
      </c>
      <c r="AD7" s="64">
        <f t="shared" si="19"/>
        <v>0.1</v>
      </c>
      <c r="AE7" s="64">
        <f t="shared" si="20"/>
        <v>7.0000000000000007E-2</v>
      </c>
      <c r="AF7" s="64">
        <f t="shared" si="21"/>
        <v>0.08</v>
      </c>
      <c r="AG7" s="64">
        <f t="shared" si="22"/>
        <v>7.0000000000000007E-2</v>
      </c>
      <c r="AH7" s="64">
        <f t="shared" si="23"/>
        <v>7.0000000000000007E-2</v>
      </c>
      <c r="AI7" s="64">
        <f t="shared" si="24"/>
        <v>0.08</v>
      </c>
      <c r="AJ7" s="64">
        <f t="shared" si="25"/>
        <v>7.0000000000000007E-2</v>
      </c>
    </row>
    <row r="8" spans="1:36" ht="12.95" customHeight="1" x14ac:dyDescent="0.15">
      <c r="A8" s="95">
        <v>625</v>
      </c>
      <c r="B8" s="115" t="s">
        <v>53</v>
      </c>
      <c r="C8" s="115"/>
      <c r="D8" s="63">
        <v>16</v>
      </c>
      <c r="E8" s="63">
        <v>12</v>
      </c>
      <c r="F8" s="4">
        <f t="shared" si="0"/>
        <v>0.12</v>
      </c>
      <c r="G8" s="5"/>
      <c r="H8" s="95" t="s">
        <v>62</v>
      </c>
      <c r="I8" s="63"/>
      <c r="J8" s="1" t="s">
        <v>15</v>
      </c>
      <c r="K8" s="64">
        <f t="shared" si="1"/>
        <v>0.12</v>
      </c>
      <c r="L8" s="64">
        <f t="shared" si="2"/>
        <v>0.12</v>
      </c>
      <c r="M8" s="64">
        <f t="shared" si="3"/>
        <v>0.12</v>
      </c>
      <c r="N8" s="64">
        <f t="shared" si="4"/>
        <v>0.13</v>
      </c>
      <c r="O8" s="64">
        <f t="shared" si="5"/>
        <v>0.13</v>
      </c>
      <c r="P8" s="64">
        <f t="shared" si="26"/>
        <v>0.12</v>
      </c>
      <c r="Q8" s="64">
        <f t="shared" si="6"/>
        <v>0.12</v>
      </c>
      <c r="R8" s="64">
        <f t="shared" si="7"/>
        <v>0.12</v>
      </c>
      <c r="S8" s="64">
        <f t="shared" si="8"/>
        <v>0.12</v>
      </c>
      <c r="T8" s="64">
        <f t="shared" si="9"/>
        <v>0.12</v>
      </c>
      <c r="U8" s="64">
        <f t="shared" si="10"/>
        <v>0.12</v>
      </c>
      <c r="V8" s="64">
        <f t="shared" si="11"/>
        <v>0.13</v>
      </c>
      <c r="W8" s="64">
        <f t="shared" si="12"/>
        <v>0.12</v>
      </c>
      <c r="X8" s="64">
        <f t="shared" si="13"/>
        <v>0.12</v>
      </c>
      <c r="Y8" s="64">
        <f t="shared" si="14"/>
        <v>0.11</v>
      </c>
      <c r="Z8" s="64">
        <f t="shared" si="15"/>
        <v>0.12</v>
      </c>
      <c r="AA8" s="64">
        <f t="shared" si="16"/>
        <v>0.11</v>
      </c>
      <c r="AB8" s="64">
        <f t="shared" si="17"/>
        <v>0.12</v>
      </c>
      <c r="AC8" s="64">
        <f t="shared" si="18"/>
        <v>0.12</v>
      </c>
      <c r="AD8" s="64">
        <f t="shared" si="19"/>
        <v>0.15</v>
      </c>
      <c r="AE8" s="64">
        <f t="shared" si="20"/>
        <v>0.11</v>
      </c>
      <c r="AF8" s="64">
        <f t="shared" si="21"/>
        <v>0.12</v>
      </c>
      <c r="AG8" s="64">
        <f t="shared" si="22"/>
        <v>0.11</v>
      </c>
      <c r="AH8" s="64">
        <f t="shared" si="23"/>
        <v>0.11</v>
      </c>
      <c r="AI8" s="64">
        <f t="shared" si="24"/>
        <v>0.13</v>
      </c>
      <c r="AJ8" s="64">
        <f t="shared" si="25"/>
        <v>0.11</v>
      </c>
    </row>
    <row r="9" spans="1:36" ht="12.95" customHeight="1" x14ac:dyDescent="0.15">
      <c r="A9" s="95">
        <v>626</v>
      </c>
      <c r="B9" s="115" t="s">
        <v>60</v>
      </c>
      <c r="C9" s="115"/>
      <c r="D9" s="63">
        <v>8</v>
      </c>
      <c r="E9" s="63">
        <v>8</v>
      </c>
      <c r="F9" s="4">
        <f t="shared" si="0"/>
        <v>0.02</v>
      </c>
      <c r="G9" s="5" t="s">
        <v>65</v>
      </c>
      <c r="H9" s="95" t="s">
        <v>62</v>
      </c>
      <c r="I9" s="63"/>
      <c r="J9" s="1" t="s">
        <v>15</v>
      </c>
      <c r="K9" s="64">
        <f t="shared" si="1"/>
        <v>0.02</v>
      </c>
      <c r="L9" s="64">
        <f t="shared" si="2"/>
        <v>0.02</v>
      </c>
      <c r="M9" s="64">
        <f t="shared" si="3"/>
        <v>0.02</v>
      </c>
      <c r="N9" s="64">
        <f t="shared" si="4"/>
        <v>0.02</v>
      </c>
      <c r="O9" s="64">
        <f t="shared" si="5"/>
        <v>0.02</v>
      </c>
      <c r="P9" s="64">
        <f t="shared" si="26"/>
        <v>0.02</v>
      </c>
      <c r="Q9" s="64">
        <f t="shared" si="6"/>
        <v>0.02</v>
      </c>
      <c r="R9" s="64">
        <f t="shared" si="7"/>
        <v>0.02</v>
      </c>
      <c r="S9" s="64">
        <f t="shared" si="8"/>
        <v>0.02</v>
      </c>
      <c r="T9" s="64">
        <f t="shared" si="9"/>
        <v>0.02</v>
      </c>
      <c r="U9" s="64">
        <f t="shared" si="10"/>
        <v>0.02</v>
      </c>
      <c r="V9" s="64">
        <f t="shared" si="11"/>
        <v>0.02</v>
      </c>
      <c r="W9" s="64">
        <f t="shared" si="12"/>
        <v>0.02</v>
      </c>
      <c r="X9" s="64">
        <f t="shared" si="13"/>
        <v>0.02</v>
      </c>
      <c r="Y9" s="64">
        <f t="shared" si="14"/>
        <v>0.02</v>
      </c>
      <c r="Z9" s="64">
        <f t="shared" si="15"/>
        <v>0.02</v>
      </c>
      <c r="AA9" s="64">
        <f t="shared" si="16"/>
        <v>0.02</v>
      </c>
      <c r="AB9" s="64">
        <f t="shared" si="17"/>
        <v>0.02</v>
      </c>
      <c r="AC9" s="64">
        <f t="shared" si="18"/>
        <v>0.02</v>
      </c>
      <c r="AD9" s="64">
        <f t="shared" si="19"/>
        <v>0.03</v>
      </c>
      <c r="AE9" s="64">
        <f t="shared" si="20"/>
        <v>0.02</v>
      </c>
      <c r="AF9" s="64">
        <f t="shared" si="21"/>
        <v>0.02</v>
      </c>
      <c r="AG9" s="64">
        <f t="shared" si="22"/>
        <v>0.02</v>
      </c>
      <c r="AH9" s="64">
        <f t="shared" si="23"/>
        <v>0.02</v>
      </c>
      <c r="AI9" s="64">
        <f t="shared" si="24"/>
        <v>0.02</v>
      </c>
      <c r="AJ9" s="64">
        <f t="shared" si="25"/>
        <v>0.02</v>
      </c>
    </row>
    <row r="10" spans="1:36" ht="12.95" customHeight="1" x14ac:dyDescent="0.15">
      <c r="A10" s="95">
        <v>627</v>
      </c>
      <c r="B10" s="115" t="s">
        <v>60</v>
      </c>
      <c r="C10" s="115"/>
      <c r="D10" s="63">
        <v>10</v>
      </c>
      <c r="E10" s="63">
        <v>8</v>
      </c>
      <c r="F10" s="4">
        <f t="shared" si="0"/>
        <v>0.03</v>
      </c>
      <c r="G10" s="5" t="s">
        <v>65</v>
      </c>
      <c r="H10" s="95" t="s">
        <v>62</v>
      </c>
      <c r="I10" s="63"/>
      <c r="J10" s="1" t="s">
        <v>15</v>
      </c>
      <c r="K10" s="64">
        <f t="shared" si="1"/>
        <v>0.03</v>
      </c>
      <c r="L10" s="64">
        <f t="shared" si="2"/>
        <v>0.03</v>
      </c>
      <c r="M10" s="64">
        <f t="shared" si="3"/>
        <v>0.03</v>
      </c>
      <c r="N10" s="64">
        <f t="shared" si="4"/>
        <v>0.04</v>
      </c>
      <c r="O10" s="64">
        <f t="shared" si="5"/>
        <v>0.04</v>
      </c>
      <c r="P10" s="64">
        <f t="shared" si="26"/>
        <v>0.03</v>
      </c>
      <c r="Q10" s="64">
        <f t="shared" si="6"/>
        <v>0.03</v>
      </c>
      <c r="R10" s="64">
        <f t="shared" si="7"/>
        <v>0.03</v>
      </c>
      <c r="S10" s="64">
        <f t="shared" si="8"/>
        <v>0.03</v>
      </c>
      <c r="T10" s="64">
        <f t="shared" si="9"/>
        <v>0.03</v>
      </c>
      <c r="U10" s="64">
        <f t="shared" si="10"/>
        <v>0.03</v>
      </c>
      <c r="V10" s="64">
        <f t="shared" si="11"/>
        <v>0.04</v>
      </c>
      <c r="W10" s="64">
        <f t="shared" si="12"/>
        <v>0.04</v>
      </c>
      <c r="X10" s="64">
        <f t="shared" si="13"/>
        <v>0.03</v>
      </c>
      <c r="Y10" s="64">
        <f t="shared" si="14"/>
        <v>0.03</v>
      </c>
      <c r="Z10" s="64">
        <f t="shared" si="15"/>
        <v>0.04</v>
      </c>
      <c r="AA10" s="64">
        <f t="shared" si="16"/>
        <v>0.03</v>
      </c>
      <c r="AB10" s="64">
        <f t="shared" si="17"/>
        <v>0.03</v>
      </c>
      <c r="AC10" s="64">
        <f t="shared" si="18"/>
        <v>0.03</v>
      </c>
      <c r="AD10" s="64">
        <f t="shared" si="19"/>
        <v>0.04</v>
      </c>
      <c r="AE10" s="64">
        <f t="shared" si="20"/>
        <v>0.03</v>
      </c>
      <c r="AF10" s="64">
        <f t="shared" si="21"/>
        <v>0.03</v>
      </c>
      <c r="AG10" s="64">
        <f t="shared" si="22"/>
        <v>0.03</v>
      </c>
      <c r="AH10" s="64">
        <f t="shared" si="23"/>
        <v>0.03</v>
      </c>
      <c r="AI10" s="64">
        <f t="shared" si="24"/>
        <v>0.04</v>
      </c>
      <c r="AJ10" s="64">
        <f t="shared" si="25"/>
        <v>0.03</v>
      </c>
    </row>
    <row r="11" spans="1:36" ht="12.95" customHeight="1" x14ac:dyDescent="0.15">
      <c r="A11" s="95">
        <v>628</v>
      </c>
      <c r="B11" s="115" t="s">
        <v>60</v>
      </c>
      <c r="C11" s="115"/>
      <c r="D11" s="63">
        <v>8</v>
      </c>
      <c r="E11" s="63">
        <v>8</v>
      </c>
      <c r="F11" s="4">
        <f t="shared" si="0"/>
        <v>0.02</v>
      </c>
      <c r="G11" s="5"/>
      <c r="H11" s="95" t="s">
        <v>62</v>
      </c>
      <c r="I11" s="63"/>
      <c r="J11" s="1" t="s">
        <v>15</v>
      </c>
      <c r="K11" s="64">
        <f t="shared" si="1"/>
        <v>0.02</v>
      </c>
      <c r="L11" s="64">
        <f t="shared" si="2"/>
        <v>0.02</v>
      </c>
      <c r="M11" s="64">
        <f t="shared" si="3"/>
        <v>0.02</v>
      </c>
      <c r="N11" s="64">
        <f t="shared" si="4"/>
        <v>0.02</v>
      </c>
      <c r="O11" s="64">
        <f t="shared" si="5"/>
        <v>0.02</v>
      </c>
      <c r="P11" s="64">
        <f t="shared" si="26"/>
        <v>0.02</v>
      </c>
      <c r="Q11" s="64">
        <f t="shared" si="6"/>
        <v>0.02</v>
      </c>
      <c r="R11" s="64">
        <f t="shared" si="7"/>
        <v>0.02</v>
      </c>
      <c r="S11" s="64">
        <f t="shared" si="8"/>
        <v>0.02</v>
      </c>
      <c r="T11" s="64">
        <f t="shared" si="9"/>
        <v>0.02</v>
      </c>
      <c r="U11" s="64">
        <f t="shared" si="10"/>
        <v>0.02</v>
      </c>
      <c r="V11" s="64">
        <f t="shared" si="11"/>
        <v>0.02</v>
      </c>
      <c r="W11" s="64">
        <f t="shared" si="12"/>
        <v>0.02</v>
      </c>
      <c r="X11" s="64">
        <f t="shared" si="13"/>
        <v>0.02</v>
      </c>
      <c r="Y11" s="64">
        <f t="shared" si="14"/>
        <v>0.02</v>
      </c>
      <c r="Z11" s="64">
        <f t="shared" si="15"/>
        <v>0.02</v>
      </c>
      <c r="AA11" s="64">
        <f t="shared" si="16"/>
        <v>0.02</v>
      </c>
      <c r="AB11" s="64">
        <f t="shared" si="17"/>
        <v>0.02</v>
      </c>
      <c r="AC11" s="64">
        <f t="shared" si="18"/>
        <v>0.02</v>
      </c>
      <c r="AD11" s="64">
        <f t="shared" si="19"/>
        <v>0.03</v>
      </c>
      <c r="AE11" s="64">
        <f t="shared" si="20"/>
        <v>0.02</v>
      </c>
      <c r="AF11" s="64">
        <f t="shared" si="21"/>
        <v>0.02</v>
      </c>
      <c r="AG11" s="64">
        <f t="shared" si="22"/>
        <v>0.02</v>
      </c>
      <c r="AH11" s="64">
        <f t="shared" si="23"/>
        <v>0.02</v>
      </c>
      <c r="AI11" s="64">
        <f t="shared" si="24"/>
        <v>0.02</v>
      </c>
      <c r="AJ11" s="64">
        <f t="shared" si="25"/>
        <v>0.02</v>
      </c>
    </row>
    <row r="12" spans="1:36" ht="12.95" customHeight="1" x14ac:dyDescent="0.15">
      <c r="A12" s="95">
        <v>629</v>
      </c>
      <c r="B12" s="115" t="s">
        <v>60</v>
      </c>
      <c r="C12" s="115"/>
      <c r="D12" s="63">
        <v>14</v>
      </c>
      <c r="E12" s="63">
        <v>12</v>
      </c>
      <c r="F12" s="4">
        <f t="shared" si="0"/>
        <v>0.09</v>
      </c>
      <c r="G12" s="5" t="s">
        <v>65</v>
      </c>
      <c r="H12" s="95"/>
      <c r="I12" s="63"/>
      <c r="J12" s="1" t="s">
        <v>15</v>
      </c>
      <c r="K12" s="64">
        <f t="shared" si="1"/>
        <v>0.09</v>
      </c>
      <c r="L12" s="64">
        <f t="shared" si="2"/>
        <v>0.1</v>
      </c>
      <c r="M12" s="64">
        <f t="shared" si="3"/>
        <v>0.1</v>
      </c>
      <c r="N12" s="64">
        <f t="shared" si="4"/>
        <v>0.1</v>
      </c>
      <c r="O12" s="64">
        <f t="shared" si="5"/>
        <v>0.1</v>
      </c>
      <c r="P12" s="64">
        <f t="shared" si="26"/>
        <v>0.1</v>
      </c>
      <c r="Q12" s="64">
        <f t="shared" si="6"/>
        <v>0.09</v>
      </c>
      <c r="R12" s="64">
        <f t="shared" si="7"/>
        <v>0.1</v>
      </c>
      <c r="S12" s="64">
        <f t="shared" si="8"/>
        <v>0.1</v>
      </c>
      <c r="T12" s="64">
        <f t="shared" si="9"/>
        <v>0.1</v>
      </c>
      <c r="U12" s="64">
        <f t="shared" si="10"/>
        <v>0.1</v>
      </c>
      <c r="V12" s="64">
        <f t="shared" si="11"/>
        <v>0.1</v>
      </c>
      <c r="W12" s="64">
        <f t="shared" si="12"/>
        <v>0.1</v>
      </c>
      <c r="X12" s="64">
        <f t="shared" si="13"/>
        <v>0.1</v>
      </c>
      <c r="Y12" s="64">
        <f t="shared" si="14"/>
        <v>0.08</v>
      </c>
      <c r="Z12" s="64">
        <f t="shared" si="15"/>
        <v>0.1</v>
      </c>
      <c r="AA12" s="64">
        <f t="shared" si="16"/>
        <v>0.09</v>
      </c>
      <c r="AB12" s="64">
        <f t="shared" si="17"/>
        <v>0.09</v>
      </c>
      <c r="AC12" s="64">
        <f t="shared" si="18"/>
        <v>0.1</v>
      </c>
      <c r="AD12" s="64">
        <f t="shared" si="19"/>
        <v>0.12</v>
      </c>
      <c r="AE12" s="64">
        <f t="shared" si="20"/>
        <v>0.09</v>
      </c>
      <c r="AF12" s="64">
        <f t="shared" si="21"/>
        <v>0.09</v>
      </c>
      <c r="AG12" s="64">
        <f t="shared" si="22"/>
        <v>0.09</v>
      </c>
      <c r="AH12" s="64">
        <f t="shared" si="23"/>
        <v>0.09</v>
      </c>
      <c r="AI12" s="64">
        <f t="shared" si="24"/>
        <v>0.1</v>
      </c>
      <c r="AJ12" s="64">
        <f t="shared" si="25"/>
        <v>0.09</v>
      </c>
    </row>
    <row r="13" spans="1:36" ht="12.95" customHeight="1" x14ac:dyDescent="0.15">
      <c r="A13" s="95">
        <v>630</v>
      </c>
      <c r="B13" s="115" t="s">
        <v>60</v>
      </c>
      <c r="C13" s="115"/>
      <c r="D13" s="63">
        <v>10</v>
      </c>
      <c r="E13" s="63">
        <v>11</v>
      </c>
      <c r="F13" s="4">
        <f t="shared" si="0"/>
        <v>0.04</v>
      </c>
      <c r="G13" s="5" t="s">
        <v>65</v>
      </c>
      <c r="H13" s="95" t="s">
        <v>62</v>
      </c>
      <c r="I13" s="63"/>
      <c r="J13" s="1" t="s">
        <v>15</v>
      </c>
      <c r="K13" s="64">
        <f t="shared" si="1"/>
        <v>0.05</v>
      </c>
      <c r="L13" s="64">
        <f t="shared" si="2"/>
        <v>0.05</v>
      </c>
      <c r="M13" s="64">
        <f t="shared" si="3"/>
        <v>0.05</v>
      </c>
      <c r="N13" s="64">
        <f t="shared" si="4"/>
        <v>0.05</v>
      </c>
      <c r="O13" s="64">
        <f t="shared" si="5"/>
        <v>0.05</v>
      </c>
      <c r="P13" s="64">
        <f t="shared" si="26"/>
        <v>0.05</v>
      </c>
      <c r="Q13" s="64">
        <f t="shared" si="6"/>
        <v>0.05</v>
      </c>
      <c r="R13" s="64">
        <f t="shared" si="7"/>
        <v>0.05</v>
      </c>
      <c r="S13" s="64">
        <f t="shared" si="8"/>
        <v>0.05</v>
      </c>
      <c r="T13" s="64">
        <f t="shared" si="9"/>
        <v>0.05</v>
      </c>
      <c r="U13" s="64">
        <f t="shared" si="10"/>
        <v>0.05</v>
      </c>
      <c r="V13" s="64">
        <f t="shared" si="11"/>
        <v>0.05</v>
      </c>
      <c r="W13" s="64">
        <f t="shared" si="12"/>
        <v>0.05</v>
      </c>
      <c r="X13" s="64">
        <f t="shared" si="13"/>
        <v>0.05</v>
      </c>
      <c r="Y13" s="64">
        <f t="shared" si="14"/>
        <v>0.04</v>
      </c>
      <c r="Z13" s="64">
        <f t="shared" si="15"/>
        <v>0.05</v>
      </c>
      <c r="AA13" s="64">
        <f t="shared" si="16"/>
        <v>0.04</v>
      </c>
      <c r="AB13" s="64">
        <f t="shared" si="17"/>
        <v>0.04</v>
      </c>
      <c r="AC13" s="64">
        <f t="shared" si="18"/>
        <v>0.05</v>
      </c>
      <c r="AD13" s="64">
        <f t="shared" si="19"/>
        <v>0.06</v>
      </c>
      <c r="AE13" s="64">
        <f t="shared" si="20"/>
        <v>0.04</v>
      </c>
      <c r="AF13" s="64">
        <f t="shared" si="21"/>
        <v>0.04</v>
      </c>
      <c r="AG13" s="64">
        <f t="shared" si="22"/>
        <v>0.04</v>
      </c>
      <c r="AH13" s="64">
        <f t="shared" si="23"/>
        <v>0.04</v>
      </c>
      <c r="AI13" s="64">
        <f t="shared" si="24"/>
        <v>0.05</v>
      </c>
      <c r="AJ13" s="64">
        <f t="shared" si="25"/>
        <v>0.04</v>
      </c>
    </row>
    <row r="14" spans="1:36" ht="12.95" customHeight="1" x14ac:dyDescent="0.15">
      <c r="A14" s="95">
        <v>631</v>
      </c>
      <c r="B14" s="115" t="s">
        <v>60</v>
      </c>
      <c r="C14" s="115"/>
      <c r="D14" s="63">
        <v>12</v>
      </c>
      <c r="E14" s="63">
        <v>12</v>
      </c>
      <c r="F14" s="4">
        <f t="shared" si="0"/>
        <v>7.0000000000000007E-2</v>
      </c>
      <c r="G14" s="5" t="s">
        <v>113</v>
      </c>
      <c r="H14" s="95" t="s">
        <v>62</v>
      </c>
      <c r="I14" s="63"/>
      <c r="J14" s="1" t="s">
        <v>15</v>
      </c>
      <c r="K14" s="64">
        <f t="shared" si="1"/>
        <v>7.0000000000000007E-2</v>
      </c>
      <c r="L14" s="64">
        <f t="shared" si="2"/>
        <v>7.0000000000000007E-2</v>
      </c>
      <c r="M14" s="64">
        <f t="shared" si="3"/>
        <v>7.0000000000000007E-2</v>
      </c>
      <c r="N14" s="64">
        <f t="shared" si="4"/>
        <v>0.08</v>
      </c>
      <c r="O14" s="64">
        <f t="shared" si="5"/>
        <v>0.08</v>
      </c>
      <c r="P14" s="64">
        <f t="shared" si="26"/>
        <v>7.0000000000000007E-2</v>
      </c>
      <c r="Q14" s="64">
        <f t="shared" si="6"/>
        <v>7.0000000000000007E-2</v>
      </c>
      <c r="R14" s="64">
        <f t="shared" si="7"/>
        <v>7.0000000000000007E-2</v>
      </c>
      <c r="S14" s="64">
        <f t="shared" si="8"/>
        <v>7.0000000000000007E-2</v>
      </c>
      <c r="T14" s="64">
        <f t="shared" si="9"/>
        <v>7.0000000000000007E-2</v>
      </c>
      <c r="U14" s="64">
        <f t="shared" si="10"/>
        <v>7.0000000000000007E-2</v>
      </c>
      <c r="V14" s="64">
        <f t="shared" si="11"/>
        <v>7.0000000000000007E-2</v>
      </c>
      <c r="W14" s="64">
        <f t="shared" si="12"/>
        <v>7.0000000000000007E-2</v>
      </c>
      <c r="X14" s="64">
        <f t="shared" si="13"/>
        <v>7.0000000000000007E-2</v>
      </c>
      <c r="Y14" s="64">
        <f t="shared" si="14"/>
        <v>0.06</v>
      </c>
      <c r="Z14" s="64">
        <f t="shared" si="15"/>
        <v>7.0000000000000007E-2</v>
      </c>
      <c r="AA14" s="64">
        <f t="shared" si="16"/>
        <v>7.0000000000000007E-2</v>
      </c>
      <c r="AB14" s="64">
        <f t="shared" si="17"/>
        <v>7.0000000000000007E-2</v>
      </c>
      <c r="AC14" s="64">
        <f t="shared" si="18"/>
        <v>7.0000000000000007E-2</v>
      </c>
      <c r="AD14" s="64">
        <f t="shared" si="19"/>
        <v>0.09</v>
      </c>
      <c r="AE14" s="64">
        <f t="shared" si="20"/>
        <v>0.06</v>
      </c>
      <c r="AF14" s="64">
        <f t="shared" si="21"/>
        <v>7.0000000000000007E-2</v>
      </c>
      <c r="AG14" s="64">
        <f t="shared" si="22"/>
        <v>0.06</v>
      </c>
      <c r="AH14" s="64">
        <f t="shared" si="23"/>
        <v>7.0000000000000007E-2</v>
      </c>
      <c r="AI14" s="64">
        <f t="shared" si="24"/>
        <v>7.0000000000000007E-2</v>
      </c>
      <c r="AJ14" s="64">
        <f t="shared" si="25"/>
        <v>7.0000000000000007E-2</v>
      </c>
    </row>
    <row r="15" spans="1:36" ht="12.95" customHeight="1" x14ac:dyDescent="0.15">
      <c r="A15" s="95">
        <v>632</v>
      </c>
      <c r="B15" s="115" t="s">
        <v>60</v>
      </c>
      <c r="C15" s="115"/>
      <c r="D15" s="63">
        <v>12</v>
      </c>
      <c r="E15" s="63">
        <v>12</v>
      </c>
      <c r="F15" s="4">
        <f t="shared" si="0"/>
        <v>7.0000000000000007E-2</v>
      </c>
      <c r="G15" s="5" t="s">
        <v>65</v>
      </c>
      <c r="H15" s="95" t="s">
        <v>62</v>
      </c>
      <c r="I15" s="63"/>
      <c r="J15" s="1" t="s">
        <v>15</v>
      </c>
      <c r="K15" s="64">
        <f t="shared" si="1"/>
        <v>7.0000000000000007E-2</v>
      </c>
      <c r="L15" s="64">
        <f t="shared" si="2"/>
        <v>7.0000000000000007E-2</v>
      </c>
      <c r="M15" s="64">
        <f t="shared" si="3"/>
        <v>7.0000000000000007E-2</v>
      </c>
      <c r="N15" s="64">
        <f t="shared" si="4"/>
        <v>0.08</v>
      </c>
      <c r="O15" s="64">
        <f t="shared" si="5"/>
        <v>0.08</v>
      </c>
      <c r="P15" s="64">
        <f t="shared" si="26"/>
        <v>7.0000000000000007E-2</v>
      </c>
      <c r="Q15" s="64">
        <f t="shared" si="6"/>
        <v>7.0000000000000007E-2</v>
      </c>
      <c r="R15" s="64">
        <f t="shared" si="7"/>
        <v>7.0000000000000007E-2</v>
      </c>
      <c r="S15" s="64">
        <f t="shared" si="8"/>
        <v>7.0000000000000007E-2</v>
      </c>
      <c r="T15" s="64">
        <f t="shared" si="9"/>
        <v>7.0000000000000007E-2</v>
      </c>
      <c r="U15" s="64">
        <f t="shared" si="10"/>
        <v>7.0000000000000007E-2</v>
      </c>
      <c r="V15" s="64">
        <f t="shared" si="11"/>
        <v>7.0000000000000007E-2</v>
      </c>
      <c r="W15" s="64">
        <f t="shared" si="12"/>
        <v>7.0000000000000007E-2</v>
      </c>
      <c r="X15" s="64">
        <f t="shared" si="13"/>
        <v>7.0000000000000007E-2</v>
      </c>
      <c r="Y15" s="64">
        <f t="shared" si="14"/>
        <v>0.06</v>
      </c>
      <c r="Z15" s="64">
        <f t="shared" si="15"/>
        <v>7.0000000000000007E-2</v>
      </c>
      <c r="AA15" s="64">
        <f t="shared" si="16"/>
        <v>7.0000000000000007E-2</v>
      </c>
      <c r="AB15" s="64">
        <f t="shared" si="17"/>
        <v>7.0000000000000007E-2</v>
      </c>
      <c r="AC15" s="64">
        <f t="shared" si="18"/>
        <v>7.0000000000000007E-2</v>
      </c>
      <c r="AD15" s="64">
        <f t="shared" si="19"/>
        <v>0.09</v>
      </c>
      <c r="AE15" s="64">
        <f t="shared" si="20"/>
        <v>0.06</v>
      </c>
      <c r="AF15" s="64">
        <f t="shared" si="21"/>
        <v>7.0000000000000007E-2</v>
      </c>
      <c r="AG15" s="64">
        <f t="shared" si="22"/>
        <v>0.06</v>
      </c>
      <c r="AH15" s="64">
        <f t="shared" si="23"/>
        <v>7.0000000000000007E-2</v>
      </c>
      <c r="AI15" s="64">
        <f t="shared" si="24"/>
        <v>7.0000000000000007E-2</v>
      </c>
      <c r="AJ15" s="64">
        <f t="shared" si="25"/>
        <v>7.0000000000000007E-2</v>
      </c>
    </row>
    <row r="16" spans="1:36" ht="12.95" customHeight="1" x14ac:dyDescent="0.15">
      <c r="A16" s="95">
        <v>633</v>
      </c>
      <c r="B16" s="115" t="s">
        <v>60</v>
      </c>
      <c r="C16" s="115"/>
      <c r="D16" s="63">
        <v>10</v>
      </c>
      <c r="E16" s="63">
        <v>12</v>
      </c>
      <c r="F16" s="4">
        <f t="shared" si="0"/>
        <v>0.05</v>
      </c>
      <c r="G16" s="5" t="s">
        <v>65</v>
      </c>
      <c r="H16" s="95" t="s">
        <v>62</v>
      </c>
      <c r="I16" s="63"/>
      <c r="J16" s="1" t="s">
        <v>15</v>
      </c>
      <c r="K16" s="64">
        <f t="shared" si="1"/>
        <v>0.05</v>
      </c>
      <c r="L16" s="64">
        <f t="shared" si="2"/>
        <v>0.05</v>
      </c>
      <c r="M16" s="64">
        <f t="shared" si="3"/>
        <v>0.05</v>
      </c>
      <c r="N16" s="64">
        <f t="shared" si="4"/>
        <v>0.06</v>
      </c>
      <c r="O16" s="64">
        <f t="shared" si="5"/>
        <v>0.06</v>
      </c>
      <c r="P16" s="64">
        <f t="shared" si="26"/>
        <v>0.05</v>
      </c>
      <c r="Q16" s="64">
        <f t="shared" si="6"/>
        <v>0.05</v>
      </c>
      <c r="R16" s="64">
        <f t="shared" si="7"/>
        <v>0.05</v>
      </c>
      <c r="S16" s="64">
        <f t="shared" si="8"/>
        <v>0.05</v>
      </c>
      <c r="T16" s="64">
        <f t="shared" si="9"/>
        <v>0.05</v>
      </c>
      <c r="U16" s="64">
        <f t="shared" si="10"/>
        <v>0.05</v>
      </c>
      <c r="V16" s="64">
        <f t="shared" si="11"/>
        <v>0.05</v>
      </c>
      <c r="W16" s="64">
        <f t="shared" si="12"/>
        <v>0.05</v>
      </c>
      <c r="X16" s="64">
        <f t="shared" si="13"/>
        <v>0.05</v>
      </c>
      <c r="Y16" s="64">
        <f t="shared" si="14"/>
        <v>0.04</v>
      </c>
      <c r="Z16" s="64">
        <f t="shared" si="15"/>
        <v>0.05</v>
      </c>
      <c r="AA16" s="64">
        <f t="shared" si="16"/>
        <v>0.05</v>
      </c>
      <c r="AB16" s="64">
        <f t="shared" si="17"/>
        <v>0.05</v>
      </c>
      <c r="AC16" s="64">
        <f t="shared" si="18"/>
        <v>0.05</v>
      </c>
      <c r="AD16" s="64">
        <f t="shared" si="19"/>
        <v>7.0000000000000007E-2</v>
      </c>
      <c r="AE16" s="64">
        <f t="shared" si="20"/>
        <v>0.04</v>
      </c>
      <c r="AF16" s="64">
        <f t="shared" si="21"/>
        <v>0.05</v>
      </c>
      <c r="AG16" s="64">
        <f t="shared" si="22"/>
        <v>0.05</v>
      </c>
      <c r="AH16" s="64">
        <f t="shared" si="23"/>
        <v>0.05</v>
      </c>
      <c r="AI16" s="64">
        <f t="shared" si="24"/>
        <v>0.05</v>
      </c>
      <c r="AJ16" s="64">
        <f t="shared" si="25"/>
        <v>0.05</v>
      </c>
    </row>
    <row r="17" spans="1:36" ht="12.95" customHeight="1" x14ac:dyDescent="0.15">
      <c r="A17" s="95">
        <v>634</v>
      </c>
      <c r="B17" s="115" t="s">
        <v>60</v>
      </c>
      <c r="C17" s="115"/>
      <c r="D17" s="63">
        <v>12</v>
      </c>
      <c r="E17" s="63">
        <v>11</v>
      </c>
      <c r="F17" s="4">
        <f t="shared" si="0"/>
        <v>0.06</v>
      </c>
      <c r="G17" s="5" t="s">
        <v>65</v>
      </c>
      <c r="H17" s="95"/>
      <c r="I17" s="63"/>
      <c r="J17" s="1" t="s">
        <v>15</v>
      </c>
      <c r="K17" s="64">
        <f t="shared" si="1"/>
        <v>7.0000000000000007E-2</v>
      </c>
      <c r="L17" s="64">
        <f t="shared" si="2"/>
        <v>7.0000000000000007E-2</v>
      </c>
      <c r="M17" s="64">
        <f t="shared" si="3"/>
        <v>7.0000000000000007E-2</v>
      </c>
      <c r="N17" s="64">
        <f t="shared" si="4"/>
        <v>7.0000000000000007E-2</v>
      </c>
      <c r="O17" s="64">
        <f t="shared" si="5"/>
        <v>7.0000000000000007E-2</v>
      </c>
      <c r="P17" s="64">
        <f t="shared" si="26"/>
        <v>7.0000000000000007E-2</v>
      </c>
      <c r="Q17" s="64">
        <f t="shared" si="6"/>
        <v>0.06</v>
      </c>
      <c r="R17" s="64">
        <f t="shared" si="7"/>
        <v>7.0000000000000007E-2</v>
      </c>
      <c r="S17" s="64">
        <f t="shared" si="8"/>
        <v>7.0000000000000007E-2</v>
      </c>
      <c r="T17" s="64">
        <f t="shared" si="9"/>
        <v>7.0000000000000007E-2</v>
      </c>
      <c r="U17" s="64">
        <f t="shared" si="10"/>
        <v>7.0000000000000007E-2</v>
      </c>
      <c r="V17" s="64">
        <f t="shared" si="11"/>
        <v>7.0000000000000007E-2</v>
      </c>
      <c r="W17" s="64">
        <f t="shared" si="12"/>
        <v>7.0000000000000007E-2</v>
      </c>
      <c r="X17" s="64">
        <f t="shared" si="13"/>
        <v>7.0000000000000007E-2</v>
      </c>
      <c r="Y17" s="64">
        <f t="shared" si="14"/>
        <v>0.06</v>
      </c>
      <c r="Z17" s="64">
        <f t="shared" si="15"/>
        <v>7.0000000000000007E-2</v>
      </c>
      <c r="AA17" s="64">
        <f t="shared" si="16"/>
        <v>0.06</v>
      </c>
      <c r="AB17" s="64">
        <f t="shared" si="17"/>
        <v>0.06</v>
      </c>
      <c r="AC17" s="64">
        <f t="shared" si="18"/>
        <v>7.0000000000000007E-2</v>
      </c>
      <c r="AD17" s="64">
        <f t="shared" si="19"/>
        <v>0.08</v>
      </c>
      <c r="AE17" s="64">
        <f t="shared" si="20"/>
        <v>0.06</v>
      </c>
      <c r="AF17" s="64">
        <f t="shared" si="21"/>
        <v>0.06</v>
      </c>
      <c r="AG17" s="64">
        <f t="shared" si="22"/>
        <v>0.06</v>
      </c>
      <c r="AH17" s="64">
        <f t="shared" si="23"/>
        <v>0.06</v>
      </c>
      <c r="AI17" s="64">
        <f t="shared" si="24"/>
        <v>7.0000000000000007E-2</v>
      </c>
      <c r="AJ17" s="64">
        <f t="shared" si="25"/>
        <v>0.06</v>
      </c>
    </row>
    <row r="18" spans="1:36" ht="12.95" customHeight="1" x14ac:dyDescent="0.15">
      <c r="A18" s="95">
        <v>635</v>
      </c>
      <c r="B18" s="115" t="s">
        <v>60</v>
      </c>
      <c r="C18" s="115"/>
      <c r="D18" s="63">
        <v>12</v>
      </c>
      <c r="E18" s="63">
        <v>12</v>
      </c>
      <c r="F18" s="4">
        <f t="shared" si="0"/>
        <v>7.0000000000000007E-2</v>
      </c>
      <c r="G18" s="5" t="s">
        <v>65</v>
      </c>
      <c r="H18" s="95" t="s">
        <v>62</v>
      </c>
      <c r="I18" s="63"/>
      <c r="J18" s="1" t="s">
        <v>15</v>
      </c>
      <c r="K18" s="64">
        <f t="shared" si="1"/>
        <v>7.0000000000000007E-2</v>
      </c>
      <c r="L18" s="64">
        <f t="shared" si="2"/>
        <v>7.0000000000000007E-2</v>
      </c>
      <c r="M18" s="64">
        <f t="shared" si="3"/>
        <v>7.0000000000000007E-2</v>
      </c>
      <c r="N18" s="64">
        <f t="shared" si="4"/>
        <v>0.08</v>
      </c>
      <c r="O18" s="64">
        <f t="shared" si="5"/>
        <v>0.08</v>
      </c>
      <c r="P18" s="64">
        <f t="shared" si="26"/>
        <v>7.0000000000000007E-2</v>
      </c>
      <c r="Q18" s="64">
        <f t="shared" si="6"/>
        <v>7.0000000000000007E-2</v>
      </c>
      <c r="R18" s="64">
        <f t="shared" si="7"/>
        <v>7.0000000000000007E-2</v>
      </c>
      <c r="S18" s="64">
        <f t="shared" si="8"/>
        <v>7.0000000000000007E-2</v>
      </c>
      <c r="T18" s="64">
        <f t="shared" si="9"/>
        <v>7.0000000000000007E-2</v>
      </c>
      <c r="U18" s="64">
        <f t="shared" si="10"/>
        <v>7.0000000000000007E-2</v>
      </c>
      <c r="V18" s="64">
        <f t="shared" si="11"/>
        <v>7.0000000000000007E-2</v>
      </c>
      <c r="W18" s="64">
        <f t="shared" si="12"/>
        <v>7.0000000000000007E-2</v>
      </c>
      <c r="X18" s="64">
        <f t="shared" si="13"/>
        <v>7.0000000000000007E-2</v>
      </c>
      <c r="Y18" s="64">
        <f t="shared" si="14"/>
        <v>0.06</v>
      </c>
      <c r="Z18" s="64">
        <f t="shared" si="15"/>
        <v>7.0000000000000007E-2</v>
      </c>
      <c r="AA18" s="64">
        <f t="shared" si="16"/>
        <v>7.0000000000000007E-2</v>
      </c>
      <c r="AB18" s="64">
        <f t="shared" si="17"/>
        <v>7.0000000000000007E-2</v>
      </c>
      <c r="AC18" s="64">
        <f t="shared" si="18"/>
        <v>7.0000000000000007E-2</v>
      </c>
      <c r="AD18" s="64">
        <f t="shared" si="19"/>
        <v>0.09</v>
      </c>
      <c r="AE18" s="64">
        <f t="shared" si="20"/>
        <v>0.06</v>
      </c>
      <c r="AF18" s="64">
        <f t="shared" si="21"/>
        <v>7.0000000000000007E-2</v>
      </c>
      <c r="AG18" s="64">
        <f t="shared" si="22"/>
        <v>0.06</v>
      </c>
      <c r="AH18" s="64">
        <f t="shared" si="23"/>
        <v>7.0000000000000007E-2</v>
      </c>
      <c r="AI18" s="64">
        <f t="shared" si="24"/>
        <v>7.0000000000000007E-2</v>
      </c>
      <c r="AJ18" s="64">
        <f t="shared" si="25"/>
        <v>7.0000000000000007E-2</v>
      </c>
    </row>
    <row r="19" spans="1:36" ht="12.95" customHeight="1" x14ac:dyDescent="0.15">
      <c r="A19" s="95">
        <v>636</v>
      </c>
      <c r="B19" s="115" t="s">
        <v>60</v>
      </c>
      <c r="C19" s="115"/>
      <c r="D19" s="63">
        <v>14</v>
      </c>
      <c r="E19" s="63">
        <v>12</v>
      </c>
      <c r="F19" s="4">
        <f t="shared" si="0"/>
        <v>0.09</v>
      </c>
      <c r="G19" s="5" t="s">
        <v>65</v>
      </c>
      <c r="H19" s="95"/>
      <c r="I19" s="63"/>
      <c r="J19" s="1" t="s">
        <v>15</v>
      </c>
      <c r="K19" s="64">
        <f t="shared" si="1"/>
        <v>0.09</v>
      </c>
      <c r="L19" s="64">
        <f t="shared" si="2"/>
        <v>0.1</v>
      </c>
      <c r="M19" s="64">
        <f t="shared" si="3"/>
        <v>0.1</v>
      </c>
      <c r="N19" s="64">
        <f t="shared" si="4"/>
        <v>0.1</v>
      </c>
      <c r="O19" s="64">
        <f t="shared" si="5"/>
        <v>0.1</v>
      </c>
      <c r="P19" s="64">
        <f t="shared" si="26"/>
        <v>0.1</v>
      </c>
      <c r="Q19" s="64">
        <f t="shared" si="6"/>
        <v>0.09</v>
      </c>
      <c r="R19" s="64">
        <f t="shared" si="7"/>
        <v>0.1</v>
      </c>
      <c r="S19" s="64">
        <f t="shared" si="8"/>
        <v>0.1</v>
      </c>
      <c r="T19" s="64">
        <f t="shared" si="9"/>
        <v>0.1</v>
      </c>
      <c r="U19" s="64">
        <f t="shared" si="10"/>
        <v>0.1</v>
      </c>
      <c r="V19" s="64">
        <f t="shared" si="11"/>
        <v>0.1</v>
      </c>
      <c r="W19" s="64">
        <f t="shared" si="12"/>
        <v>0.1</v>
      </c>
      <c r="X19" s="64">
        <f t="shared" si="13"/>
        <v>0.1</v>
      </c>
      <c r="Y19" s="64">
        <f t="shared" si="14"/>
        <v>0.08</v>
      </c>
      <c r="Z19" s="64">
        <f t="shared" si="15"/>
        <v>0.1</v>
      </c>
      <c r="AA19" s="64">
        <f t="shared" si="16"/>
        <v>0.09</v>
      </c>
      <c r="AB19" s="64">
        <f t="shared" si="17"/>
        <v>0.09</v>
      </c>
      <c r="AC19" s="64">
        <f t="shared" si="18"/>
        <v>0.1</v>
      </c>
      <c r="AD19" s="64">
        <f t="shared" si="19"/>
        <v>0.12</v>
      </c>
      <c r="AE19" s="64">
        <f t="shared" si="20"/>
        <v>0.09</v>
      </c>
      <c r="AF19" s="64">
        <f t="shared" si="21"/>
        <v>0.09</v>
      </c>
      <c r="AG19" s="64">
        <f t="shared" si="22"/>
        <v>0.09</v>
      </c>
      <c r="AH19" s="64">
        <f t="shared" si="23"/>
        <v>0.09</v>
      </c>
      <c r="AI19" s="64">
        <f t="shared" si="24"/>
        <v>0.1</v>
      </c>
      <c r="AJ19" s="64">
        <f t="shared" si="25"/>
        <v>0.09</v>
      </c>
    </row>
    <row r="20" spans="1:36" ht="12.95" customHeight="1" x14ac:dyDescent="0.15">
      <c r="A20" s="95">
        <v>637</v>
      </c>
      <c r="B20" s="115" t="s">
        <v>60</v>
      </c>
      <c r="C20" s="115"/>
      <c r="D20" s="63">
        <v>8</v>
      </c>
      <c r="E20" s="63">
        <v>10</v>
      </c>
      <c r="F20" s="4">
        <f t="shared" si="0"/>
        <v>0.03</v>
      </c>
      <c r="G20" s="5" t="s">
        <v>65</v>
      </c>
      <c r="H20" s="95" t="s">
        <v>62</v>
      </c>
      <c r="I20" s="63"/>
      <c r="J20" s="1" t="s">
        <v>15</v>
      </c>
      <c r="K20" s="64">
        <f t="shared" si="1"/>
        <v>0.03</v>
      </c>
      <c r="L20" s="64">
        <f t="shared" si="2"/>
        <v>0.03</v>
      </c>
      <c r="M20" s="64">
        <f t="shared" si="3"/>
        <v>0.03</v>
      </c>
      <c r="N20" s="64">
        <f t="shared" si="4"/>
        <v>0.03</v>
      </c>
      <c r="O20" s="64">
        <f t="shared" si="5"/>
        <v>0.03</v>
      </c>
      <c r="P20" s="64">
        <f t="shared" si="26"/>
        <v>0.03</v>
      </c>
      <c r="Q20" s="64">
        <f t="shared" si="6"/>
        <v>0.03</v>
      </c>
      <c r="R20" s="64">
        <f t="shared" si="7"/>
        <v>0.03</v>
      </c>
      <c r="S20" s="64">
        <f t="shared" si="8"/>
        <v>0.03</v>
      </c>
      <c r="T20" s="64">
        <f t="shared" si="9"/>
        <v>0.03</v>
      </c>
      <c r="U20" s="64">
        <f t="shared" si="10"/>
        <v>0.03</v>
      </c>
      <c r="V20" s="64">
        <f t="shared" si="11"/>
        <v>0.03</v>
      </c>
      <c r="W20" s="64">
        <f t="shared" si="12"/>
        <v>0.03</v>
      </c>
      <c r="X20" s="64">
        <f t="shared" si="13"/>
        <v>0.03</v>
      </c>
      <c r="Y20" s="64">
        <f t="shared" si="14"/>
        <v>0.02</v>
      </c>
      <c r="Z20" s="64">
        <f t="shared" si="15"/>
        <v>0.03</v>
      </c>
      <c r="AA20" s="64">
        <f t="shared" si="16"/>
        <v>0.03</v>
      </c>
      <c r="AB20" s="64">
        <f t="shared" si="17"/>
        <v>0.03</v>
      </c>
      <c r="AC20" s="64">
        <f t="shared" si="18"/>
        <v>0.03</v>
      </c>
      <c r="AD20" s="64">
        <f t="shared" si="19"/>
        <v>0.04</v>
      </c>
      <c r="AE20" s="64">
        <f t="shared" si="20"/>
        <v>0.02</v>
      </c>
      <c r="AF20" s="64">
        <f t="shared" si="21"/>
        <v>0.03</v>
      </c>
      <c r="AG20" s="64">
        <f t="shared" si="22"/>
        <v>0.03</v>
      </c>
      <c r="AH20" s="64">
        <f t="shared" si="23"/>
        <v>0.02</v>
      </c>
      <c r="AI20" s="64">
        <f t="shared" si="24"/>
        <v>0.03</v>
      </c>
      <c r="AJ20" s="64">
        <f t="shared" si="25"/>
        <v>0.03</v>
      </c>
    </row>
    <row r="21" spans="1:36" ht="12.95" customHeight="1" x14ac:dyDescent="0.15">
      <c r="A21" s="95">
        <v>638</v>
      </c>
      <c r="B21" s="115" t="s">
        <v>60</v>
      </c>
      <c r="C21" s="115"/>
      <c r="D21" s="63">
        <v>14</v>
      </c>
      <c r="E21" s="63">
        <v>12</v>
      </c>
      <c r="F21" s="4">
        <f t="shared" si="0"/>
        <v>0.09</v>
      </c>
      <c r="G21" s="5" t="s">
        <v>113</v>
      </c>
      <c r="H21" s="95" t="s">
        <v>62</v>
      </c>
      <c r="I21" s="63"/>
      <c r="J21" s="1" t="s">
        <v>15</v>
      </c>
      <c r="K21" s="64">
        <f t="shared" si="1"/>
        <v>0.09</v>
      </c>
      <c r="L21" s="64">
        <f t="shared" si="2"/>
        <v>0.1</v>
      </c>
      <c r="M21" s="64">
        <f t="shared" si="3"/>
        <v>0.1</v>
      </c>
      <c r="N21" s="64">
        <f t="shared" si="4"/>
        <v>0.1</v>
      </c>
      <c r="O21" s="64">
        <f t="shared" si="5"/>
        <v>0.1</v>
      </c>
      <c r="P21" s="64">
        <f t="shared" si="26"/>
        <v>0.1</v>
      </c>
      <c r="Q21" s="64">
        <f t="shared" si="6"/>
        <v>0.09</v>
      </c>
      <c r="R21" s="64">
        <f t="shared" si="7"/>
        <v>0.1</v>
      </c>
      <c r="S21" s="64">
        <f t="shared" si="8"/>
        <v>0.1</v>
      </c>
      <c r="T21" s="64">
        <f t="shared" si="9"/>
        <v>0.1</v>
      </c>
      <c r="U21" s="64">
        <f t="shared" si="10"/>
        <v>0.1</v>
      </c>
      <c r="V21" s="64">
        <f t="shared" si="11"/>
        <v>0.1</v>
      </c>
      <c r="W21" s="64">
        <f t="shared" si="12"/>
        <v>0.1</v>
      </c>
      <c r="X21" s="64">
        <f t="shared" si="13"/>
        <v>0.1</v>
      </c>
      <c r="Y21" s="64">
        <f t="shared" si="14"/>
        <v>0.08</v>
      </c>
      <c r="Z21" s="64">
        <f t="shared" si="15"/>
        <v>0.1</v>
      </c>
      <c r="AA21" s="64">
        <f t="shared" si="16"/>
        <v>0.09</v>
      </c>
      <c r="AB21" s="64">
        <f t="shared" si="17"/>
        <v>0.09</v>
      </c>
      <c r="AC21" s="64">
        <f t="shared" si="18"/>
        <v>0.1</v>
      </c>
      <c r="AD21" s="64">
        <f t="shared" si="19"/>
        <v>0.12</v>
      </c>
      <c r="AE21" s="64">
        <f t="shared" si="20"/>
        <v>0.09</v>
      </c>
      <c r="AF21" s="64">
        <f t="shared" si="21"/>
        <v>0.09</v>
      </c>
      <c r="AG21" s="64">
        <f t="shared" si="22"/>
        <v>0.09</v>
      </c>
      <c r="AH21" s="64">
        <f t="shared" si="23"/>
        <v>0.09</v>
      </c>
      <c r="AI21" s="64">
        <f t="shared" si="24"/>
        <v>0.1</v>
      </c>
      <c r="AJ21" s="64">
        <f t="shared" si="25"/>
        <v>0.09</v>
      </c>
    </row>
    <row r="22" spans="1:36" ht="12.95" customHeight="1" x14ac:dyDescent="0.15">
      <c r="A22" s="95">
        <v>639</v>
      </c>
      <c r="B22" s="115" t="s">
        <v>60</v>
      </c>
      <c r="C22" s="115"/>
      <c r="D22" s="63">
        <v>12</v>
      </c>
      <c r="E22" s="63">
        <v>12</v>
      </c>
      <c r="F22" s="4">
        <f t="shared" si="0"/>
        <v>7.0000000000000007E-2</v>
      </c>
      <c r="G22" s="5" t="s">
        <v>65</v>
      </c>
      <c r="H22" s="95" t="s">
        <v>62</v>
      </c>
      <c r="I22" s="63"/>
      <c r="J22" s="1" t="s">
        <v>15</v>
      </c>
      <c r="K22" s="64">
        <f t="shared" si="1"/>
        <v>7.0000000000000007E-2</v>
      </c>
      <c r="L22" s="64">
        <f t="shared" si="2"/>
        <v>7.0000000000000007E-2</v>
      </c>
      <c r="M22" s="64">
        <f t="shared" si="3"/>
        <v>7.0000000000000007E-2</v>
      </c>
      <c r="N22" s="64">
        <f t="shared" si="4"/>
        <v>0.08</v>
      </c>
      <c r="O22" s="64">
        <f t="shared" si="5"/>
        <v>0.08</v>
      </c>
      <c r="P22" s="64">
        <f t="shared" si="26"/>
        <v>7.0000000000000007E-2</v>
      </c>
      <c r="Q22" s="64">
        <f t="shared" si="6"/>
        <v>7.0000000000000007E-2</v>
      </c>
      <c r="R22" s="64">
        <f t="shared" si="7"/>
        <v>7.0000000000000007E-2</v>
      </c>
      <c r="S22" s="64">
        <f t="shared" si="8"/>
        <v>7.0000000000000007E-2</v>
      </c>
      <c r="T22" s="64">
        <f t="shared" si="9"/>
        <v>7.0000000000000007E-2</v>
      </c>
      <c r="U22" s="64">
        <f t="shared" si="10"/>
        <v>7.0000000000000007E-2</v>
      </c>
      <c r="V22" s="64">
        <f t="shared" si="11"/>
        <v>7.0000000000000007E-2</v>
      </c>
      <c r="W22" s="64">
        <f t="shared" si="12"/>
        <v>7.0000000000000007E-2</v>
      </c>
      <c r="X22" s="64">
        <f t="shared" si="13"/>
        <v>7.0000000000000007E-2</v>
      </c>
      <c r="Y22" s="64">
        <f t="shared" si="14"/>
        <v>0.06</v>
      </c>
      <c r="Z22" s="64">
        <f t="shared" si="15"/>
        <v>7.0000000000000007E-2</v>
      </c>
      <c r="AA22" s="64">
        <f t="shared" si="16"/>
        <v>7.0000000000000007E-2</v>
      </c>
      <c r="AB22" s="64">
        <f t="shared" si="17"/>
        <v>7.0000000000000007E-2</v>
      </c>
      <c r="AC22" s="64">
        <f t="shared" si="18"/>
        <v>7.0000000000000007E-2</v>
      </c>
      <c r="AD22" s="64">
        <f t="shared" si="19"/>
        <v>0.09</v>
      </c>
      <c r="AE22" s="64">
        <f t="shared" si="20"/>
        <v>0.06</v>
      </c>
      <c r="AF22" s="64">
        <f t="shared" si="21"/>
        <v>7.0000000000000007E-2</v>
      </c>
      <c r="AG22" s="64">
        <f t="shared" si="22"/>
        <v>0.06</v>
      </c>
      <c r="AH22" s="64">
        <f t="shared" si="23"/>
        <v>7.0000000000000007E-2</v>
      </c>
      <c r="AI22" s="64">
        <f t="shared" si="24"/>
        <v>7.0000000000000007E-2</v>
      </c>
      <c r="AJ22" s="64">
        <f t="shared" si="25"/>
        <v>7.0000000000000007E-2</v>
      </c>
    </row>
    <row r="23" spans="1:36" ht="12.95" customHeight="1" x14ac:dyDescent="0.15">
      <c r="A23" s="95">
        <v>640</v>
      </c>
      <c r="B23" s="115" t="s">
        <v>60</v>
      </c>
      <c r="C23" s="115"/>
      <c r="D23" s="63">
        <v>14</v>
      </c>
      <c r="E23" s="63">
        <v>12</v>
      </c>
      <c r="F23" s="4">
        <f t="shared" si="0"/>
        <v>0.09</v>
      </c>
      <c r="G23" s="5" t="s">
        <v>65</v>
      </c>
      <c r="H23" s="95"/>
      <c r="I23" s="63"/>
      <c r="J23" s="1" t="s">
        <v>15</v>
      </c>
      <c r="K23" s="64">
        <f t="shared" si="1"/>
        <v>0.09</v>
      </c>
      <c r="L23" s="64">
        <f t="shared" si="2"/>
        <v>0.1</v>
      </c>
      <c r="M23" s="64">
        <f t="shared" si="3"/>
        <v>0.1</v>
      </c>
      <c r="N23" s="64">
        <f t="shared" si="4"/>
        <v>0.1</v>
      </c>
      <c r="O23" s="64">
        <f t="shared" si="5"/>
        <v>0.1</v>
      </c>
      <c r="P23" s="64">
        <f t="shared" si="26"/>
        <v>0.1</v>
      </c>
      <c r="Q23" s="64">
        <f t="shared" si="6"/>
        <v>0.09</v>
      </c>
      <c r="R23" s="64">
        <f t="shared" si="7"/>
        <v>0.1</v>
      </c>
      <c r="S23" s="64">
        <f t="shared" si="8"/>
        <v>0.1</v>
      </c>
      <c r="T23" s="64">
        <f t="shared" si="9"/>
        <v>0.1</v>
      </c>
      <c r="U23" s="64">
        <f t="shared" si="10"/>
        <v>0.1</v>
      </c>
      <c r="V23" s="64">
        <f t="shared" si="11"/>
        <v>0.1</v>
      </c>
      <c r="W23" s="64">
        <f t="shared" si="12"/>
        <v>0.1</v>
      </c>
      <c r="X23" s="64">
        <f t="shared" si="13"/>
        <v>0.1</v>
      </c>
      <c r="Y23" s="64">
        <f t="shared" si="14"/>
        <v>0.08</v>
      </c>
      <c r="Z23" s="64">
        <f t="shared" si="15"/>
        <v>0.1</v>
      </c>
      <c r="AA23" s="64">
        <f t="shared" si="16"/>
        <v>0.09</v>
      </c>
      <c r="AB23" s="64">
        <f t="shared" si="17"/>
        <v>0.09</v>
      </c>
      <c r="AC23" s="64">
        <f t="shared" si="18"/>
        <v>0.1</v>
      </c>
      <c r="AD23" s="64">
        <f t="shared" si="19"/>
        <v>0.12</v>
      </c>
      <c r="AE23" s="64">
        <f t="shared" si="20"/>
        <v>0.09</v>
      </c>
      <c r="AF23" s="64">
        <f t="shared" si="21"/>
        <v>0.09</v>
      </c>
      <c r="AG23" s="64">
        <f t="shared" si="22"/>
        <v>0.09</v>
      </c>
      <c r="AH23" s="64">
        <f t="shared" si="23"/>
        <v>0.09</v>
      </c>
      <c r="AI23" s="64">
        <f t="shared" si="24"/>
        <v>0.1</v>
      </c>
      <c r="AJ23" s="64">
        <f t="shared" si="25"/>
        <v>0.09</v>
      </c>
    </row>
    <row r="24" spans="1:36" ht="12.95" customHeight="1" x14ac:dyDescent="0.15">
      <c r="A24" s="95">
        <v>641</v>
      </c>
      <c r="B24" s="115" t="s">
        <v>60</v>
      </c>
      <c r="C24" s="115"/>
      <c r="D24" s="63">
        <v>10</v>
      </c>
      <c r="E24" s="63">
        <v>11</v>
      </c>
      <c r="F24" s="4">
        <f t="shared" si="0"/>
        <v>0.04</v>
      </c>
      <c r="G24" s="95" t="s">
        <v>113</v>
      </c>
      <c r="H24" s="95" t="s">
        <v>62</v>
      </c>
      <c r="I24" s="63"/>
      <c r="J24" s="1" t="s">
        <v>15</v>
      </c>
      <c r="K24" s="64">
        <f t="shared" si="1"/>
        <v>0.05</v>
      </c>
      <c r="L24" s="64">
        <f t="shared" si="2"/>
        <v>0.05</v>
      </c>
      <c r="M24" s="64">
        <f t="shared" si="3"/>
        <v>0.05</v>
      </c>
      <c r="N24" s="64">
        <f t="shared" si="4"/>
        <v>0.05</v>
      </c>
      <c r="O24" s="64">
        <f t="shared" si="5"/>
        <v>0.05</v>
      </c>
      <c r="P24" s="64">
        <f t="shared" si="26"/>
        <v>0.05</v>
      </c>
      <c r="Q24" s="64">
        <f t="shared" si="6"/>
        <v>0.05</v>
      </c>
      <c r="R24" s="64">
        <f t="shared" si="7"/>
        <v>0.05</v>
      </c>
      <c r="S24" s="64">
        <f t="shared" si="8"/>
        <v>0.05</v>
      </c>
      <c r="T24" s="64">
        <f t="shared" si="9"/>
        <v>0.05</v>
      </c>
      <c r="U24" s="64">
        <f t="shared" si="10"/>
        <v>0.05</v>
      </c>
      <c r="V24" s="64">
        <f t="shared" si="11"/>
        <v>0.05</v>
      </c>
      <c r="W24" s="64">
        <f t="shared" si="12"/>
        <v>0.05</v>
      </c>
      <c r="X24" s="64">
        <f t="shared" si="13"/>
        <v>0.05</v>
      </c>
      <c r="Y24" s="64">
        <f t="shared" si="14"/>
        <v>0.04</v>
      </c>
      <c r="Z24" s="64">
        <f t="shared" si="15"/>
        <v>0.05</v>
      </c>
      <c r="AA24" s="64">
        <f t="shared" si="16"/>
        <v>0.04</v>
      </c>
      <c r="AB24" s="64">
        <f t="shared" si="17"/>
        <v>0.04</v>
      </c>
      <c r="AC24" s="64">
        <f t="shared" si="18"/>
        <v>0.05</v>
      </c>
      <c r="AD24" s="64">
        <f t="shared" si="19"/>
        <v>0.06</v>
      </c>
      <c r="AE24" s="64">
        <f t="shared" si="20"/>
        <v>0.04</v>
      </c>
      <c r="AF24" s="64">
        <f t="shared" si="21"/>
        <v>0.04</v>
      </c>
      <c r="AG24" s="64">
        <f t="shared" si="22"/>
        <v>0.04</v>
      </c>
      <c r="AH24" s="64">
        <f t="shared" si="23"/>
        <v>0.04</v>
      </c>
      <c r="AI24" s="64">
        <f t="shared" si="24"/>
        <v>0.05</v>
      </c>
      <c r="AJ24" s="64">
        <f t="shared" si="25"/>
        <v>0.04</v>
      </c>
    </row>
    <row r="25" spans="1:36" ht="12.95" customHeight="1" x14ac:dyDescent="0.15">
      <c r="A25" s="63"/>
      <c r="B25" s="115"/>
      <c r="C25" s="115"/>
      <c r="D25" s="63"/>
      <c r="E25" s="63"/>
      <c r="F25" s="4" t="str">
        <f t="shared" si="0"/>
        <v/>
      </c>
      <c r="G25" s="6"/>
      <c r="H25" s="63"/>
      <c r="I25" s="63"/>
      <c r="J25" s="1" t="s">
        <v>15</v>
      </c>
      <c r="K25" s="64" t="e">
        <f t="shared" si="1"/>
        <v>#NUM!</v>
      </c>
      <c r="L25" s="64" t="e">
        <f t="shared" si="2"/>
        <v>#NUM!</v>
      </c>
      <c r="M25" s="64" t="e">
        <f t="shared" si="3"/>
        <v>#NUM!</v>
      </c>
      <c r="N25" s="64" t="e">
        <f t="shared" si="4"/>
        <v>#NUM!</v>
      </c>
      <c r="O25" s="64" t="e">
        <f t="shared" si="5"/>
        <v>#NUM!</v>
      </c>
      <c r="P25" s="64" t="e">
        <f t="shared" si="26"/>
        <v>#N/A</v>
      </c>
      <c r="Q25" s="64" t="e">
        <f t="shared" si="6"/>
        <v>#NUM!</v>
      </c>
      <c r="R25" s="64" t="e">
        <f t="shared" si="7"/>
        <v>#NUM!</v>
      </c>
      <c r="S25" s="64" t="e">
        <f t="shared" si="8"/>
        <v>#NUM!</v>
      </c>
      <c r="T25" s="64" t="e">
        <f t="shared" si="9"/>
        <v>#NUM!</v>
      </c>
      <c r="U25" s="64" t="e">
        <f t="shared" si="10"/>
        <v>#N/A</v>
      </c>
      <c r="V25" s="64" t="e">
        <f t="shared" si="11"/>
        <v>#NUM!</v>
      </c>
      <c r="W25" s="64" t="e">
        <f t="shared" si="12"/>
        <v>#NUM!</v>
      </c>
      <c r="X25" s="64" t="e">
        <f t="shared" si="13"/>
        <v>#NUM!</v>
      </c>
      <c r="Y25" s="64" t="e">
        <f t="shared" si="14"/>
        <v>#NUM!</v>
      </c>
      <c r="Z25" s="64" t="e">
        <f t="shared" si="15"/>
        <v>#N/A</v>
      </c>
      <c r="AA25" s="64" t="e">
        <f t="shared" si="16"/>
        <v>#NUM!</v>
      </c>
      <c r="AB25" s="64" t="e">
        <f t="shared" si="17"/>
        <v>#NUM!</v>
      </c>
      <c r="AC25" s="64" t="e">
        <f t="shared" si="18"/>
        <v>#NUM!</v>
      </c>
      <c r="AD25" s="64" t="e">
        <f t="shared" si="19"/>
        <v>#NUM!</v>
      </c>
      <c r="AE25" s="64" t="e">
        <f t="shared" si="20"/>
        <v>#NUM!</v>
      </c>
      <c r="AF25" s="64" t="e">
        <f t="shared" si="21"/>
        <v>#N/A</v>
      </c>
      <c r="AG25" s="64" t="e">
        <f t="shared" si="22"/>
        <v>#NUM!</v>
      </c>
      <c r="AH25" s="64" t="e">
        <f t="shared" si="23"/>
        <v>#NUM!</v>
      </c>
      <c r="AI25" s="64" t="e">
        <f t="shared" si="24"/>
        <v>#NUM!</v>
      </c>
      <c r="AJ25" s="64" t="e">
        <f t="shared" si="25"/>
        <v>#N/A</v>
      </c>
    </row>
    <row r="26" spans="1:36" ht="12.95" customHeight="1" x14ac:dyDescent="0.15">
      <c r="A26" s="63"/>
      <c r="B26" s="115"/>
      <c r="C26" s="115"/>
      <c r="D26" s="63"/>
      <c r="E26" s="63"/>
      <c r="F26" s="4" t="str">
        <f t="shared" si="0"/>
        <v/>
      </c>
      <c r="G26" s="7"/>
      <c r="H26" s="63"/>
      <c r="I26" s="63"/>
      <c r="J26" s="1" t="s">
        <v>15</v>
      </c>
      <c r="K26" s="64" t="e">
        <f t="shared" si="1"/>
        <v>#NUM!</v>
      </c>
      <c r="L26" s="64" t="e">
        <f t="shared" si="2"/>
        <v>#NUM!</v>
      </c>
      <c r="M26" s="64" t="e">
        <f t="shared" si="3"/>
        <v>#NUM!</v>
      </c>
      <c r="N26" s="64" t="e">
        <f t="shared" si="4"/>
        <v>#NUM!</v>
      </c>
      <c r="O26" s="64" t="e">
        <f t="shared" si="5"/>
        <v>#NUM!</v>
      </c>
      <c r="P26" s="64" t="e">
        <f t="shared" si="26"/>
        <v>#N/A</v>
      </c>
      <c r="Q26" s="64" t="e">
        <f t="shared" si="6"/>
        <v>#NUM!</v>
      </c>
      <c r="R26" s="64" t="e">
        <f t="shared" si="7"/>
        <v>#NUM!</v>
      </c>
      <c r="S26" s="64" t="e">
        <f t="shared" si="8"/>
        <v>#NUM!</v>
      </c>
      <c r="T26" s="64" t="e">
        <f t="shared" si="9"/>
        <v>#NUM!</v>
      </c>
      <c r="U26" s="64" t="e">
        <f t="shared" si="10"/>
        <v>#N/A</v>
      </c>
      <c r="V26" s="64" t="e">
        <f t="shared" si="11"/>
        <v>#NUM!</v>
      </c>
      <c r="W26" s="64" t="e">
        <f t="shared" si="12"/>
        <v>#NUM!</v>
      </c>
      <c r="X26" s="64" t="e">
        <f t="shared" si="13"/>
        <v>#NUM!</v>
      </c>
      <c r="Y26" s="64" t="e">
        <f t="shared" si="14"/>
        <v>#NUM!</v>
      </c>
      <c r="Z26" s="64" t="e">
        <f t="shared" si="15"/>
        <v>#N/A</v>
      </c>
      <c r="AA26" s="64" t="e">
        <f t="shared" si="16"/>
        <v>#NUM!</v>
      </c>
      <c r="AB26" s="64" t="e">
        <f t="shared" si="17"/>
        <v>#NUM!</v>
      </c>
      <c r="AC26" s="64" t="e">
        <f t="shared" si="18"/>
        <v>#NUM!</v>
      </c>
      <c r="AD26" s="64" t="e">
        <f t="shared" si="19"/>
        <v>#NUM!</v>
      </c>
      <c r="AE26" s="64" t="e">
        <f t="shared" si="20"/>
        <v>#NUM!</v>
      </c>
      <c r="AF26" s="64" t="e">
        <f t="shared" si="21"/>
        <v>#N/A</v>
      </c>
      <c r="AG26" s="64" t="e">
        <f t="shared" si="22"/>
        <v>#NUM!</v>
      </c>
      <c r="AH26" s="64" t="e">
        <f t="shared" si="23"/>
        <v>#NUM!</v>
      </c>
      <c r="AI26" s="64" t="e">
        <f t="shared" si="24"/>
        <v>#NUM!</v>
      </c>
      <c r="AJ26" s="64" t="e">
        <f t="shared" si="25"/>
        <v>#N/A</v>
      </c>
    </row>
    <row r="27" spans="1:36" ht="12.95" customHeight="1" x14ac:dyDescent="0.15">
      <c r="A27" s="63"/>
      <c r="B27" s="115"/>
      <c r="C27" s="115"/>
      <c r="D27" s="63"/>
      <c r="E27" s="63"/>
      <c r="F27" s="4" t="str">
        <f t="shared" si="0"/>
        <v/>
      </c>
      <c r="G27" s="63"/>
      <c r="H27" s="63"/>
      <c r="I27" s="63"/>
      <c r="J27" s="1" t="s">
        <v>15</v>
      </c>
      <c r="K27" s="64" t="e">
        <f t="shared" si="1"/>
        <v>#NUM!</v>
      </c>
      <c r="L27" s="64" t="e">
        <f t="shared" si="2"/>
        <v>#NUM!</v>
      </c>
      <c r="M27" s="64" t="e">
        <f t="shared" si="3"/>
        <v>#NUM!</v>
      </c>
      <c r="N27" s="64" t="e">
        <f t="shared" si="4"/>
        <v>#NUM!</v>
      </c>
      <c r="O27" s="64" t="e">
        <f t="shared" si="5"/>
        <v>#NUM!</v>
      </c>
      <c r="P27" s="64" t="e">
        <f t="shared" si="26"/>
        <v>#N/A</v>
      </c>
      <c r="Q27" s="64" t="e">
        <f t="shared" si="6"/>
        <v>#NUM!</v>
      </c>
      <c r="R27" s="64" t="e">
        <f t="shared" si="7"/>
        <v>#NUM!</v>
      </c>
      <c r="S27" s="64" t="e">
        <f t="shared" si="8"/>
        <v>#NUM!</v>
      </c>
      <c r="T27" s="64" t="e">
        <f t="shared" si="9"/>
        <v>#NUM!</v>
      </c>
      <c r="U27" s="64" t="e">
        <f t="shared" si="10"/>
        <v>#N/A</v>
      </c>
      <c r="V27" s="64" t="e">
        <f t="shared" si="11"/>
        <v>#NUM!</v>
      </c>
      <c r="W27" s="64" t="e">
        <f t="shared" si="12"/>
        <v>#NUM!</v>
      </c>
      <c r="X27" s="64" t="e">
        <f t="shared" si="13"/>
        <v>#NUM!</v>
      </c>
      <c r="Y27" s="64" t="e">
        <f t="shared" si="14"/>
        <v>#NUM!</v>
      </c>
      <c r="Z27" s="64" t="e">
        <f t="shared" si="15"/>
        <v>#N/A</v>
      </c>
      <c r="AA27" s="64" t="e">
        <f t="shared" si="16"/>
        <v>#NUM!</v>
      </c>
      <c r="AB27" s="64" t="e">
        <f t="shared" si="17"/>
        <v>#NUM!</v>
      </c>
      <c r="AC27" s="64" t="e">
        <f t="shared" si="18"/>
        <v>#NUM!</v>
      </c>
      <c r="AD27" s="64" t="e">
        <f t="shared" si="19"/>
        <v>#NUM!</v>
      </c>
      <c r="AE27" s="64" t="e">
        <f t="shared" si="20"/>
        <v>#NUM!</v>
      </c>
      <c r="AF27" s="64" t="e">
        <f t="shared" si="21"/>
        <v>#N/A</v>
      </c>
      <c r="AG27" s="64" t="e">
        <f t="shared" si="22"/>
        <v>#NUM!</v>
      </c>
      <c r="AH27" s="64" t="e">
        <f t="shared" si="23"/>
        <v>#NUM!</v>
      </c>
      <c r="AI27" s="64" t="e">
        <f t="shared" si="24"/>
        <v>#NUM!</v>
      </c>
      <c r="AJ27" s="64" t="e">
        <f t="shared" si="25"/>
        <v>#N/A</v>
      </c>
    </row>
    <row r="28" spans="1:36" ht="12.95" customHeight="1" x14ac:dyDescent="0.15">
      <c r="A28" s="63"/>
      <c r="B28" s="115"/>
      <c r="C28" s="115"/>
      <c r="D28" s="63"/>
      <c r="E28" s="63"/>
      <c r="F28" s="4" t="str">
        <f t="shared" si="0"/>
        <v/>
      </c>
      <c r="G28" s="63"/>
      <c r="H28" s="63"/>
      <c r="I28" s="63"/>
      <c r="J28" s="1" t="s">
        <v>15</v>
      </c>
      <c r="K28" s="64" t="e">
        <f t="shared" si="1"/>
        <v>#NUM!</v>
      </c>
      <c r="L28" s="64" t="e">
        <f t="shared" si="2"/>
        <v>#NUM!</v>
      </c>
      <c r="M28" s="64" t="e">
        <f t="shared" si="3"/>
        <v>#NUM!</v>
      </c>
      <c r="N28" s="67" t="e">
        <f t="shared" si="4"/>
        <v>#NUM!</v>
      </c>
      <c r="O28" s="64" t="e">
        <f t="shared" si="5"/>
        <v>#NUM!</v>
      </c>
      <c r="P28" s="64" t="e">
        <f t="shared" si="26"/>
        <v>#N/A</v>
      </c>
      <c r="Q28" s="64" t="e">
        <f t="shared" si="6"/>
        <v>#NUM!</v>
      </c>
      <c r="R28" s="64" t="e">
        <f t="shared" si="7"/>
        <v>#NUM!</v>
      </c>
      <c r="S28" s="64" t="e">
        <f t="shared" si="8"/>
        <v>#NUM!</v>
      </c>
      <c r="T28" s="64" t="e">
        <f t="shared" si="9"/>
        <v>#NUM!</v>
      </c>
      <c r="U28" s="64" t="e">
        <f t="shared" si="10"/>
        <v>#N/A</v>
      </c>
      <c r="V28" s="64" t="e">
        <f t="shared" si="11"/>
        <v>#NUM!</v>
      </c>
      <c r="W28" s="64" t="e">
        <f t="shared" si="12"/>
        <v>#NUM!</v>
      </c>
      <c r="X28" s="64" t="e">
        <f t="shared" si="13"/>
        <v>#NUM!</v>
      </c>
      <c r="Y28" s="64" t="e">
        <f t="shared" si="14"/>
        <v>#NUM!</v>
      </c>
      <c r="Z28" s="64" t="e">
        <f t="shared" si="15"/>
        <v>#N/A</v>
      </c>
      <c r="AA28" s="64" t="e">
        <f t="shared" si="16"/>
        <v>#NUM!</v>
      </c>
      <c r="AB28" s="64" t="e">
        <f t="shared" si="17"/>
        <v>#NUM!</v>
      </c>
      <c r="AC28" s="64" t="e">
        <f t="shared" si="18"/>
        <v>#NUM!</v>
      </c>
      <c r="AD28" s="64" t="e">
        <f t="shared" si="19"/>
        <v>#NUM!</v>
      </c>
      <c r="AE28" s="64" t="e">
        <f t="shared" si="20"/>
        <v>#NUM!</v>
      </c>
      <c r="AF28" s="64" t="e">
        <f t="shared" si="21"/>
        <v>#N/A</v>
      </c>
      <c r="AG28" s="64" t="e">
        <f t="shared" si="22"/>
        <v>#NUM!</v>
      </c>
      <c r="AH28" s="64" t="e">
        <f t="shared" si="23"/>
        <v>#NUM!</v>
      </c>
      <c r="AI28" s="64" t="e">
        <f t="shared" si="24"/>
        <v>#NUM!</v>
      </c>
      <c r="AJ28" s="64" t="e">
        <f t="shared" si="25"/>
        <v>#N/A</v>
      </c>
    </row>
    <row r="29" spans="1:36" ht="12.95" customHeight="1" x14ac:dyDescent="0.15">
      <c r="A29" s="63"/>
      <c r="B29" s="115"/>
      <c r="C29" s="115"/>
      <c r="D29" s="63"/>
      <c r="E29" s="63"/>
      <c r="F29" s="4" t="str">
        <f t="shared" si="0"/>
        <v/>
      </c>
      <c r="G29" s="63"/>
      <c r="H29" s="63"/>
      <c r="I29" s="63"/>
      <c r="J29" s="1" t="s">
        <v>15</v>
      </c>
      <c r="K29" s="64" t="e">
        <f t="shared" si="1"/>
        <v>#NUM!</v>
      </c>
      <c r="L29" s="64" t="e">
        <f t="shared" si="2"/>
        <v>#NUM!</v>
      </c>
      <c r="M29" s="64" t="e">
        <f t="shared" si="3"/>
        <v>#NUM!</v>
      </c>
      <c r="N29" s="64" t="e">
        <f t="shared" si="4"/>
        <v>#NUM!</v>
      </c>
      <c r="O29" s="64" t="e">
        <f t="shared" si="5"/>
        <v>#NUM!</v>
      </c>
      <c r="P29" s="64" t="e">
        <f t="shared" si="26"/>
        <v>#N/A</v>
      </c>
      <c r="Q29" s="64" t="e">
        <f t="shared" si="6"/>
        <v>#NUM!</v>
      </c>
      <c r="R29" s="64" t="e">
        <f t="shared" si="7"/>
        <v>#NUM!</v>
      </c>
      <c r="S29" s="64" t="e">
        <f t="shared" si="8"/>
        <v>#NUM!</v>
      </c>
      <c r="T29" s="64" t="e">
        <f t="shared" si="9"/>
        <v>#NUM!</v>
      </c>
      <c r="U29" s="64" t="e">
        <f t="shared" si="10"/>
        <v>#N/A</v>
      </c>
      <c r="V29" s="64" t="e">
        <f t="shared" si="11"/>
        <v>#NUM!</v>
      </c>
      <c r="W29" s="64" t="e">
        <f t="shared" si="12"/>
        <v>#NUM!</v>
      </c>
      <c r="X29" s="64" t="e">
        <f t="shared" si="13"/>
        <v>#NUM!</v>
      </c>
      <c r="Y29" s="64" t="e">
        <f t="shared" si="14"/>
        <v>#NUM!</v>
      </c>
      <c r="Z29" s="64" t="e">
        <f t="shared" si="15"/>
        <v>#N/A</v>
      </c>
      <c r="AA29" s="64" t="e">
        <f t="shared" si="16"/>
        <v>#NUM!</v>
      </c>
      <c r="AB29" s="64" t="e">
        <f t="shared" si="17"/>
        <v>#NUM!</v>
      </c>
      <c r="AC29" s="64" t="e">
        <f t="shared" si="18"/>
        <v>#NUM!</v>
      </c>
      <c r="AD29" s="64" t="e">
        <f t="shared" si="19"/>
        <v>#NUM!</v>
      </c>
      <c r="AE29" s="64" t="e">
        <f t="shared" si="20"/>
        <v>#NUM!</v>
      </c>
      <c r="AF29" s="64" t="e">
        <f t="shared" si="21"/>
        <v>#N/A</v>
      </c>
      <c r="AG29" s="64" t="e">
        <f t="shared" si="22"/>
        <v>#NUM!</v>
      </c>
      <c r="AH29" s="64" t="e">
        <f t="shared" si="23"/>
        <v>#NUM!</v>
      </c>
      <c r="AI29" s="64" t="e">
        <f t="shared" si="24"/>
        <v>#NUM!</v>
      </c>
      <c r="AJ29" s="64" t="e">
        <f t="shared" si="25"/>
        <v>#N/A</v>
      </c>
    </row>
    <row r="30" spans="1:36" ht="12.95" customHeight="1" x14ac:dyDescent="0.15">
      <c r="A30" s="63"/>
      <c r="B30" s="115"/>
      <c r="C30" s="115"/>
      <c r="D30" s="63"/>
      <c r="E30" s="63"/>
      <c r="F30" s="4" t="str">
        <f t="shared" si="0"/>
        <v/>
      </c>
      <c r="G30" s="6"/>
      <c r="H30" s="63"/>
      <c r="I30" s="63"/>
      <c r="J30" s="1" t="s">
        <v>15</v>
      </c>
      <c r="K30" s="64" t="e">
        <f t="shared" si="1"/>
        <v>#NUM!</v>
      </c>
      <c r="L30" s="64" t="e">
        <f t="shared" si="2"/>
        <v>#NUM!</v>
      </c>
      <c r="M30" s="64" t="e">
        <f t="shared" si="3"/>
        <v>#NUM!</v>
      </c>
      <c r="N30" s="64" t="e">
        <f t="shared" si="4"/>
        <v>#NUM!</v>
      </c>
      <c r="O30" s="64" t="e">
        <f t="shared" si="5"/>
        <v>#NUM!</v>
      </c>
      <c r="P30" s="64" t="e">
        <f t="shared" si="26"/>
        <v>#N/A</v>
      </c>
      <c r="Q30" s="64" t="e">
        <f t="shared" si="6"/>
        <v>#NUM!</v>
      </c>
      <c r="R30" s="64" t="e">
        <f t="shared" si="7"/>
        <v>#NUM!</v>
      </c>
      <c r="S30" s="64" t="e">
        <f t="shared" si="8"/>
        <v>#NUM!</v>
      </c>
      <c r="T30" s="64" t="e">
        <f t="shared" si="9"/>
        <v>#NUM!</v>
      </c>
      <c r="U30" s="64" t="e">
        <f t="shared" si="10"/>
        <v>#N/A</v>
      </c>
      <c r="V30" s="64" t="e">
        <f t="shared" si="11"/>
        <v>#NUM!</v>
      </c>
      <c r="W30" s="64" t="e">
        <f t="shared" si="12"/>
        <v>#NUM!</v>
      </c>
      <c r="X30" s="64" t="e">
        <f t="shared" si="13"/>
        <v>#NUM!</v>
      </c>
      <c r="Y30" s="64" t="e">
        <f t="shared" si="14"/>
        <v>#NUM!</v>
      </c>
      <c r="Z30" s="64" t="e">
        <f t="shared" si="15"/>
        <v>#N/A</v>
      </c>
      <c r="AA30" s="64" t="e">
        <f t="shared" si="16"/>
        <v>#NUM!</v>
      </c>
      <c r="AB30" s="64" t="e">
        <f t="shared" si="17"/>
        <v>#NUM!</v>
      </c>
      <c r="AC30" s="64" t="e">
        <f t="shared" si="18"/>
        <v>#NUM!</v>
      </c>
      <c r="AD30" s="64" t="e">
        <f t="shared" si="19"/>
        <v>#NUM!</v>
      </c>
      <c r="AE30" s="64" t="e">
        <f t="shared" si="20"/>
        <v>#NUM!</v>
      </c>
      <c r="AF30" s="64" t="e">
        <f t="shared" si="21"/>
        <v>#N/A</v>
      </c>
      <c r="AG30" s="64" t="e">
        <f t="shared" si="22"/>
        <v>#NUM!</v>
      </c>
      <c r="AH30" s="64" t="e">
        <f t="shared" si="23"/>
        <v>#NUM!</v>
      </c>
      <c r="AI30" s="64" t="e">
        <f t="shared" si="24"/>
        <v>#NUM!</v>
      </c>
      <c r="AJ30" s="64" t="e">
        <f t="shared" si="25"/>
        <v>#N/A</v>
      </c>
    </row>
    <row r="31" spans="1:36" ht="12.95" customHeight="1" x14ac:dyDescent="0.15">
      <c r="A31" s="63"/>
      <c r="B31" s="115"/>
      <c r="C31" s="115"/>
      <c r="D31" s="63"/>
      <c r="E31" s="63"/>
      <c r="F31" s="4" t="str">
        <f t="shared" si="0"/>
        <v/>
      </c>
      <c r="G31" s="63"/>
      <c r="H31" s="63"/>
      <c r="I31" s="63"/>
      <c r="J31" s="1" t="s">
        <v>15</v>
      </c>
      <c r="K31" s="64" t="e">
        <f t="shared" si="1"/>
        <v>#NUM!</v>
      </c>
      <c r="L31" s="64" t="e">
        <f t="shared" si="2"/>
        <v>#NUM!</v>
      </c>
      <c r="M31" s="64" t="e">
        <f t="shared" si="3"/>
        <v>#NUM!</v>
      </c>
      <c r="N31" s="64" t="e">
        <f t="shared" si="4"/>
        <v>#NUM!</v>
      </c>
      <c r="O31" s="64" t="e">
        <f t="shared" si="5"/>
        <v>#NUM!</v>
      </c>
      <c r="P31" s="64" t="e">
        <f t="shared" si="26"/>
        <v>#N/A</v>
      </c>
      <c r="Q31" s="64" t="e">
        <f t="shared" si="6"/>
        <v>#NUM!</v>
      </c>
      <c r="R31" s="64" t="e">
        <f t="shared" si="7"/>
        <v>#NUM!</v>
      </c>
      <c r="S31" s="64" t="e">
        <f t="shared" si="8"/>
        <v>#NUM!</v>
      </c>
      <c r="T31" s="64" t="e">
        <f t="shared" si="9"/>
        <v>#NUM!</v>
      </c>
      <c r="U31" s="64" t="e">
        <f t="shared" si="10"/>
        <v>#N/A</v>
      </c>
      <c r="V31" s="64" t="e">
        <f t="shared" si="11"/>
        <v>#NUM!</v>
      </c>
      <c r="W31" s="64" t="e">
        <f t="shared" si="12"/>
        <v>#NUM!</v>
      </c>
      <c r="X31" s="64" t="e">
        <f t="shared" si="13"/>
        <v>#NUM!</v>
      </c>
      <c r="Y31" s="64" t="e">
        <f t="shared" si="14"/>
        <v>#NUM!</v>
      </c>
      <c r="Z31" s="64" t="e">
        <f t="shared" si="15"/>
        <v>#N/A</v>
      </c>
      <c r="AA31" s="64" t="e">
        <f t="shared" si="16"/>
        <v>#NUM!</v>
      </c>
      <c r="AB31" s="64" t="e">
        <f t="shared" si="17"/>
        <v>#NUM!</v>
      </c>
      <c r="AC31" s="64" t="e">
        <f t="shared" si="18"/>
        <v>#NUM!</v>
      </c>
      <c r="AD31" s="64" t="e">
        <f t="shared" si="19"/>
        <v>#NUM!</v>
      </c>
      <c r="AE31" s="64" t="e">
        <f t="shared" si="20"/>
        <v>#NUM!</v>
      </c>
      <c r="AF31" s="64" t="e">
        <f t="shared" si="21"/>
        <v>#N/A</v>
      </c>
      <c r="AG31" s="64" t="e">
        <f t="shared" si="22"/>
        <v>#NUM!</v>
      </c>
      <c r="AH31" s="64" t="e">
        <f t="shared" si="23"/>
        <v>#NUM!</v>
      </c>
      <c r="AI31" s="64" t="e">
        <f t="shared" si="24"/>
        <v>#NUM!</v>
      </c>
      <c r="AJ31" s="64" t="e">
        <f t="shared" si="25"/>
        <v>#N/A</v>
      </c>
    </row>
    <row r="32" spans="1:36" ht="12.95" customHeight="1" x14ac:dyDescent="0.15">
      <c r="A32" s="63"/>
      <c r="B32" s="115"/>
      <c r="C32" s="115"/>
      <c r="D32" s="63"/>
      <c r="E32" s="63"/>
      <c r="F32" s="4" t="str">
        <f t="shared" si="0"/>
        <v/>
      </c>
      <c r="G32" s="63"/>
      <c r="H32" s="63"/>
      <c r="I32" s="63"/>
      <c r="J32" s="1" t="s">
        <v>15</v>
      </c>
      <c r="K32" s="64" t="e">
        <f t="shared" si="1"/>
        <v>#NUM!</v>
      </c>
      <c r="L32" s="64" t="e">
        <f t="shared" si="2"/>
        <v>#NUM!</v>
      </c>
      <c r="M32" s="64" t="e">
        <f t="shared" si="3"/>
        <v>#NUM!</v>
      </c>
      <c r="N32" s="64" t="e">
        <f t="shared" si="4"/>
        <v>#NUM!</v>
      </c>
      <c r="O32" s="64" t="e">
        <f t="shared" si="5"/>
        <v>#NUM!</v>
      </c>
      <c r="P32" s="64" t="e">
        <f t="shared" si="26"/>
        <v>#N/A</v>
      </c>
      <c r="Q32" s="64" t="e">
        <f t="shared" si="6"/>
        <v>#NUM!</v>
      </c>
      <c r="R32" s="64" t="e">
        <f t="shared" si="7"/>
        <v>#NUM!</v>
      </c>
      <c r="S32" s="64" t="e">
        <f t="shared" si="8"/>
        <v>#NUM!</v>
      </c>
      <c r="T32" s="64" t="e">
        <f t="shared" si="9"/>
        <v>#NUM!</v>
      </c>
      <c r="U32" s="64" t="e">
        <f t="shared" si="10"/>
        <v>#N/A</v>
      </c>
      <c r="V32" s="64" t="e">
        <f t="shared" si="11"/>
        <v>#NUM!</v>
      </c>
      <c r="W32" s="64" t="e">
        <f t="shared" si="12"/>
        <v>#NUM!</v>
      </c>
      <c r="X32" s="64" t="e">
        <f t="shared" si="13"/>
        <v>#NUM!</v>
      </c>
      <c r="Y32" s="64" t="e">
        <f t="shared" si="14"/>
        <v>#NUM!</v>
      </c>
      <c r="Z32" s="64" t="e">
        <f t="shared" si="15"/>
        <v>#N/A</v>
      </c>
      <c r="AA32" s="64" t="e">
        <f t="shared" si="16"/>
        <v>#NUM!</v>
      </c>
      <c r="AB32" s="64" t="e">
        <f t="shared" si="17"/>
        <v>#NUM!</v>
      </c>
      <c r="AC32" s="64" t="e">
        <f t="shared" si="18"/>
        <v>#NUM!</v>
      </c>
      <c r="AD32" s="64" t="e">
        <f t="shared" si="19"/>
        <v>#NUM!</v>
      </c>
      <c r="AE32" s="64" t="e">
        <f t="shared" si="20"/>
        <v>#NUM!</v>
      </c>
      <c r="AF32" s="64" t="e">
        <f t="shared" si="21"/>
        <v>#N/A</v>
      </c>
      <c r="AG32" s="64" t="e">
        <f t="shared" si="22"/>
        <v>#NUM!</v>
      </c>
      <c r="AH32" s="64" t="e">
        <f t="shared" si="23"/>
        <v>#NUM!</v>
      </c>
      <c r="AI32" s="64" t="e">
        <f t="shared" si="24"/>
        <v>#NUM!</v>
      </c>
      <c r="AJ32" s="64" t="e">
        <f t="shared" si="25"/>
        <v>#N/A</v>
      </c>
    </row>
    <row r="33" spans="1:36" ht="12.95" customHeight="1" x14ac:dyDescent="0.15">
      <c r="A33" s="63"/>
      <c r="B33" s="115"/>
      <c r="C33" s="115"/>
      <c r="D33" s="63"/>
      <c r="E33" s="63"/>
      <c r="F33" s="4" t="str">
        <f t="shared" si="0"/>
        <v/>
      </c>
      <c r="G33" s="63"/>
      <c r="H33" s="63"/>
      <c r="I33" s="63"/>
      <c r="J33" s="1" t="s">
        <v>15</v>
      </c>
      <c r="K33" s="64" t="e">
        <f t="shared" si="1"/>
        <v>#NUM!</v>
      </c>
      <c r="L33" s="64" t="e">
        <f t="shared" si="2"/>
        <v>#NUM!</v>
      </c>
      <c r="M33" s="64" t="e">
        <f t="shared" si="3"/>
        <v>#NUM!</v>
      </c>
      <c r="N33" s="64" t="e">
        <f t="shared" si="4"/>
        <v>#NUM!</v>
      </c>
      <c r="O33" s="64" t="e">
        <f t="shared" si="5"/>
        <v>#NUM!</v>
      </c>
      <c r="P33" s="64" t="e">
        <f t="shared" si="26"/>
        <v>#N/A</v>
      </c>
      <c r="Q33" s="64" t="e">
        <f t="shared" si="6"/>
        <v>#NUM!</v>
      </c>
      <c r="R33" s="64" t="e">
        <f t="shared" si="7"/>
        <v>#NUM!</v>
      </c>
      <c r="S33" s="64" t="e">
        <f t="shared" si="8"/>
        <v>#NUM!</v>
      </c>
      <c r="T33" s="64" t="e">
        <f t="shared" si="9"/>
        <v>#NUM!</v>
      </c>
      <c r="U33" s="64" t="e">
        <f t="shared" si="10"/>
        <v>#N/A</v>
      </c>
      <c r="V33" s="64" t="e">
        <f t="shared" si="11"/>
        <v>#NUM!</v>
      </c>
      <c r="W33" s="64" t="e">
        <f t="shared" si="12"/>
        <v>#NUM!</v>
      </c>
      <c r="X33" s="64" t="e">
        <f t="shared" si="13"/>
        <v>#NUM!</v>
      </c>
      <c r="Y33" s="64" t="e">
        <f t="shared" si="14"/>
        <v>#NUM!</v>
      </c>
      <c r="Z33" s="64" t="e">
        <f t="shared" si="15"/>
        <v>#N/A</v>
      </c>
      <c r="AA33" s="64" t="e">
        <f t="shared" si="16"/>
        <v>#NUM!</v>
      </c>
      <c r="AB33" s="64" t="e">
        <f t="shared" si="17"/>
        <v>#NUM!</v>
      </c>
      <c r="AC33" s="64" t="e">
        <f t="shared" si="18"/>
        <v>#NUM!</v>
      </c>
      <c r="AD33" s="64" t="e">
        <f t="shared" si="19"/>
        <v>#NUM!</v>
      </c>
      <c r="AE33" s="64" t="e">
        <f t="shared" si="20"/>
        <v>#NUM!</v>
      </c>
      <c r="AF33" s="64" t="e">
        <f t="shared" si="21"/>
        <v>#N/A</v>
      </c>
      <c r="AG33" s="64" t="e">
        <f t="shared" si="22"/>
        <v>#NUM!</v>
      </c>
      <c r="AH33" s="64" t="e">
        <f t="shared" si="23"/>
        <v>#NUM!</v>
      </c>
      <c r="AI33" s="64" t="e">
        <f t="shared" si="24"/>
        <v>#NUM!</v>
      </c>
      <c r="AJ33" s="64" t="e">
        <f t="shared" si="25"/>
        <v>#N/A</v>
      </c>
    </row>
    <row r="34" spans="1:36" ht="12.95" customHeight="1" x14ac:dyDescent="0.15">
      <c r="A34" s="63"/>
      <c r="B34" s="115"/>
      <c r="C34" s="115"/>
      <c r="D34" s="63"/>
      <c r="E34" s="63"/>
      <c r="F34" s="4" t="str">
        <f t="shared" si="0"/>
        <v/>
      </c>
      <c r="G34" s="63"/>
      <c r="H34" s="63"/>
      <c r="I34" s="63"/>
      <c r="K34" s="64" t="e">
        <f t="shared" si="1"/>
        <v>#NUM!</v>
      </c>
      <c r="L34" s="64" t="e">
        <f t="shared" si="2"/>
        <v>#NUM!</v>
      </c>
      <c r="M34" s="64" t="e">
        <f t="shared" si="3"/>
        <v>#NUM!</v>
      </c>
      <c r="N34" s="64" t="e">
        <f t="shared" si="4"/>
        <v>#NUM!</v>
      </c>
      <c r="O34" s="64" t="e">
        <f t="shared" si="5"/>
        <v>#NUM!</v>
      </c>
      <c r="P34" s="64" t="e">
        <f t="shared" si="26"/>
        <v>#N/A</v>
      </c>
      <c r="Q34" s="64" t="e">
        <f t="shared" si="6"/>
        <v>#NUM!</v>
      </c>
      <c r="R34" s="64" t="e">
        <f t="shared" si="7"/>
        <v>#NUM!</v>
      </c>
      <c r="S34" s="64" t="e">
        <f t="shared" si="8"/>
        <v>#NUM!</v>
      </c>
      <c r="T34" s="64" t="e">
        <f t="shared" si="9"/>
        <v>#NUM!</v>
      </c>
      <c r="U34" s="64" t="e">
        <f t="shared" si="10"/>
        <v>#N/A</v>
      </c>
      <c r="V34" s="64" t="e">
        <f t="shared" si="11"/>
        <v>#NUM!</v>
      </c>
      <c r="W34" s="64" t="e">
        <f t="shared" si="12"/>
        <v>#NUM!</v>
      </c>
      <c r="X34" s="64" t="e">
        <f t="shared" si="13"/>
        <v>#NUM!</v>
      </c>
      <c r="Y34" s="64" t="e">
        <f t="shared" si="14"/>
        <v>#NUM!</v>
      </c>
      <c r="Z34" s="64" t="e">
        <f t="shared" si="15"/>
        <v>#N/A</v>
      </c>
      <c r="AA34" s="64" t="e">
        <f t="shared" si="16"/>
        <v>#NUM!</v>
      </c>
      <c r="AB34" s="64" t="e">
        <f t="shared" si="17"/>
        <v>#NUM!</v>
      </c>
      <c r="AC34" s="64" t="e">
        <f t="shared" si="18"/>
        <v>#NUM!</v>
      </c>
      <c r="AD34" s="64" t="e">
        <f t="shared" si="19"/>
        <v>#NUM!</v>
      </c>
      <c r="AE34" s="64" t="e">
        <f t="shared" si="20"/>
        <v>#NUM!</v>
      </c>
      <c r="AF34" s="64" t="e">
        <f t="shared" si="21"/>
        <v>#N/A</v>
      </c>
      <c r="AG34" s="64" t="e">
        <f t="shared" si="22"/>
        <v>#NUM!</v>
      </c>
      <c r="AH34" s="64" t="e">
        <f t="shared" si="23"/>
        <v>#NUM!</v>
      </c>
      <c r="AI34" s="64" t="e">
        <f t="shared" si="24"/>
        <v>#NUM!</v>
      </c>
      <c r="AJ34" s="64" t="e">
        <f t="shared" si="25"/>
        <v>#N/A</v>
      </c>
    </row>
    <row r="35" spans="1:36" ht="12.95" customHeight="1" x14ac:dyDescent="0.15">
      <c r="A35" s="63"/>
      <c r="B35" s="115"/>
      <c r="C35" s="115"/>
      <c r="D35" s="63"/>
      <c r="E35" s="63"/>
      <c r="F35" s="4" t="str">
        <f t="shared" si="0"/>
        <v/>
      </c>
      <c r="G35" s="63"/>
      <c r="H35" s="63"/>
      <c r="I35" s="63"/>
      <c r="K35" s="64" t="e">
        <f t="shared" si="1"/>
        <v>#NUM!</v>
      </c>
      <c r="L35" s="64" t="e">
        <f t="shared" si="2"/>
        <v>#NUM!</v>
      </c>
      <c r="M35" s="64" t="e">
        <f t="shared" si="3"/>
        <v>#NUM!</v>
      </c>
      <c r="N35" s="64" t="e">
        <f t="shared" si="4"/>
        <v>#NUM!</v>
      </c>
      <c r="O35" s="64" t="e">
        <f t="shared" si="5"/>
        <v>#NUM!</v>
      </c>
      <c r="P35" s="64" t="e">
        <f t="shared" si="26"/>
        <v>#N/A</v>
      </c>
      <c r="Q35" s="64" t="e">
        <f t="shared" si="6"/>
        <v>#NUM!</v>
      </c>
      <c r="R35" s="64" t="e">
        <f t="shared" si="7"/>
        <v>#NUM!</v>
      </c>
      <c r="S35" s="64" t="e">
        <f t="shared" si="8"/>
        <v>#NUM!</v>
      </c>
      <c r="T35" s="64" t="e">
        <f t="shared" si="9"/>
        <v>#NUM!</v>
      </c>
      <c r="U35" s="64" t="e">
        <f t="shared" si="10"/>
        <v>#N/A</v>
      </c>
      <c r="V35" s="64" t="e">
        <f t="shared" si="11"/>
        <v>#NUM!</v>
      </c>
      <c r="W35" s="64" t="e">
        <f t="shared" si="12"/>
        <v>#NUM!</v>
      </c>
      <c r="X35" s="64" t="e">
        <f t="shared" si="13"/>
        <v>#NUM!</v>
      </c>
      <c r="Y35" s="64" t="e">
        <f t="shared" si="14"/>
        <v>#NUM!</v>
      </c>
      <c r="Z35" s="64" t="e">
        <f t="shared" si="15"/>
        <v>#N/A</v>
      </c>
      <c r="AA35" s="64" t="e">
        <f t="shared" si="16"/>
        <v>#NUM!</v>
      </c>
      <c r="AB35" s="64" t="e">
        <f t="shared" si="17"/>
        <v>#NUM!</v>
      </c>
      <c r="AC35" s="64" t="e">
        <f t="shared" si="18"/>
        <v>#NUM!</v>
      </c>
      <c r="AD35" s="64" t="e">
        <f t="shared" si="19"/>
        <v>#NUM!</v>
      </c>
      <c r="AE35" s="64" t="e">
        <f t="shared" si="20"/>
        <v>#NUM!</v>
      </c>
      <c r="AF35" s="64" t="e">
        <f t="shared" si="21"/>
        <v>#N/A</v>
      </c>
      <c r="AG35" s="64" t="e">
        <f t="shared" si="22"/>
        <v>#NUM!</v>
      </c>
      <c r="AH35" s="64" t="e">
        <f t="shared" si="23"/>
        <v>#NUM!</v>
      </c>
      <c r="AI35" s="64" t="e">
        <f t="shared" si="24"/>
        <v>#NUM!</v>
      </c>
      <c r="AJ35" s="64" t="e">
        <f t="shared" si="25"/>
        <v>#N/A</v>
      </c>
    </row>
    <row r="36" spans="1:36" ht="12.95" customHeight="1" x14ac:dyDescent="0.15">
      <c r="A36" s="63"/>
      <c r="B36" s="115"/>
      <c r="C36" s="115"/>
      <c r="D36" s="63"/>
      <c r="E36" s="63"/>
      <c r="F36" s="4" t="str">
        <f t="shared" si="0"/>
        <v/>
      </c>
      <c r="G36" s="63"/>
      <c r="H36" s="63"/>
      <c r="I36" s="63"/>
      <c r="K36" s="64" t="e">
        <f t="shared" si="1"/>
        <v>#NUM!</v>
      </c>
      <c r="L36" s="64" t="e">
        <f t="shared" si="2"/>
        <v>#NUM!</v>
      </c>
      <c r="M36" s="64" t="e">
        <f t="shared" si="3"/>
        <v>#NUM!</v>
      </c>
      <c r="N36" s="64" t="e">
        <f t="shared" si="4"/>
        <v>#NUM!</v>
      </c>
      <c r="O36" s="64" t="e">
        <f t="shared" si="5"/>
        <v>#NUM!</v>
      </c>
      <c r="P36" s="64" t="e">
        <f t="shared" si="26"/>
        <v>#N/A</v>
      </c>
      <c r="Q36" s="64" t="e">
        <f t="shared" si="6"/>
        <v>#NUM!</v>
      </c>
      <c r="R36" s="64" t="e">
        <f t="shared" si="7"/>
        <v>#NUM!</v>
      </c>
      <c r="S36" s="64" t="e">
        <f t="shared" si="8"/>
        <v>#NUM!</v>
      </c>
      <c r="T36" s="64" t="e">
        <f t="shared" si="9"/>
        <v>#NUM!</v>
      </c>
      <c r="U36" s="64" t="e">
        <f t="shared" si="10"/>
        <v>#N/A</v>
      </c>
      <c r="V36" s="64" t="e">
        <f t="shared" si="11"/>
        <v>#NUM!</v>
      </c>
      <c r="W36" s="64" t="e">
        <f t="shared" si="12"/>
        <v>#NUM!</v>
      </c>
      <c r="X36" s="64" t="e">
        <f t="shared" si="13"/>
        <v>#NUM!</v>
      </c>
      <c r="Y36" s="64" t="e">
        <f t="shared" si="14"/>
        <v>#NUM!</v>
      </c>
      <c r="Z36" s="64" t="e">
        <f t="shared" si="15"/>
        <v>#N/A</v>
      </c>
      <c r="AA36" s="64" t="e">
        <f t="shared" si="16"/>
        <v>#NUM!</v>
      </c>
      <c r="AB36" s="64" t="e">
        <f t="shared" si="17"/>
        <v>#NUM!</v>
      </c>
      <c r="AC36" s="64" t="e">
        <f t="shared" si="18"/>
        <v>#NUM!</v>
      </c>
      <c r="AD36" s="64" t="e">
        <f t="shared" si="19"/>
        <v>#NUM!</v>
      </c>
      <c r="AE36" s="64" t="e">
        <f t="shared" si="20"/>
        <v>#NUM!</v>
      </c>
      <c r="AF36" s="64" t="e">
        <f t="shared" si="21"/>
        <v>#N/A</v>
      </c>
      <c r="AG36" s="64" t="e">
        <f t="shared" si="22"/>
        <v>#NUM!</v>
      </c>
      <c r="AH36" s="64" t="e">
        <f t="shared" si="23"/>
        <v>#NUM!</v>
      </c>
      <c r="AI36" s="64" t="e">
        <f t="shared" si="24"/>
        <v>#NUM!</v>
      </c>
      <c r="AJ36" s="64" t="e">
        <f t="shared" si="25"/>
        <v>#N/A</v>
      </c>
    </row>
    <row r="37" spans="1:36" ht="12.95" customHeight="1" x14ac:dyDescent="0.15">
      <c r="A37" s="63"/>
      <c r="B37" s="115"/>
      <c r="C37" s="115"/>
      <c r="D37" s="63"/>
      <c r="E37" s="63"/>
      <c r="F37" s="4" t="str">
        <f t="shared" si="0"/>
        <v/>
      </c>
      <c r="G37" s="63"/>
      <c r="H37" s="63"/>
      <c r="I37" s="63"/>
      <c r="K37" s="64" t="e">
        <f t="shared" si="1"/>
        <v>#NUM!</v>
      </c>
      <c r="L37" s="64" t="e">
        <f t="shared" si="2"/>
        <v>#NUM!</v>
      </c>
      <c r="M37" s="64" t="e">
        <f t="shared" si="3"/>
        <v>#NUM!</v>
      </c>
      <c r="N37" s="64" t="e">
        <f t="shared" si="4"/>
        <v>#NUM!</v>
      </c>
      <c r="O37" s="64" t="e">
        <f t="shared" si="5"/>
        <v>#NUM!</v>
      </c>
      <c r="P37" s="64" t="e">
        <f t="shared" si="26"/>
        <v>#N/A</v>
      </c>
      <c r="Q37" s="64" t="e">
        <f t="shared" si="6"/>
        <v>#NUM!</v>
      </c>
      <c r="R37" s="64" t="e">
        <f t="shared" si="7"/>
        <v>#NUM!</v>
      </c>
      <c r="S37" s="64" t="e">
        <f t="shared" si="8"/>
        <v>#NUM!</v>
      </c>
      <c r="T37" s="64" t="e">
        <f t="shared" si="9"/>
        <v>#NUM!</v>
      </c>
      <c r="U37" s="64" t="e">
        <f t="shared" si="10"/>
        <v>#N/A</v>
      </c>
      <c r="V37" s="64" t="e">
        <f t="shared" si="11"/>
        <v>#NUM!</v>
      </c>
      <c r="W37" s="64" t="e">
        <f t="shared" si="12"/>
        <v>#NUM!</v>
      </c>
      <c r="X37" s="64" t="e">
        <f t="shared" si="13"/>
        <v>#NUM!</v>
      </c>
      <c r="Y37" s="64" t="e">
        <f t="shared" si="14"/>
        <v>#NUM!</v>
      </c>
      <c r="Z37" s="64" t="e">
        <f t="shared" si="15"/>
        <v>#N/A</v>
      </c>
      <c r="AA37" s="64" t="e">
        <f t="shared" si="16"/>
        <v>#NUM!</v>
      </c>
      <c r="AB37" s="64" t="e">
        <f t="shared" si="17"/>
        <v>#NUM!</v>
      </c>
      <c r="AC37" s="64" t="e">
        <f t="shared" si="18"/>
        <v>#NUM!</v>
      </c>
      <c r="AD37" s="64" t="e">
        <f t="shared" si="19"/>
        <v>#NUM!</v>
      </c>
      <c r="AE37" s="64" t="e">
        <f t="shared" si="20"/>
        <v>#NUM!</v>
      </c>
      <c r="AF37" s="64" t="e">
        <f t="shared" si="21"/>
        <v>#N/A</v>
      </c>
      <c r="AG37" s="64" t="e">
        <f t="shared" si="22"/>
        <v>#NUM!</v>
      </c>
      <c r="AH37" s="64" t="e">
        <f t="shared" si="23"/>
        <v>#NUM!</v>
      </c>
      <c r="AI37" s="64" t="e">
        <f t="shared" si="24"/>
        <v>#NUM!</v>
      </c>
      <c r="AJ37" s="64" t="e">
        <f t="shared" si="25"/>
        <v>#N/A</v>
      </c>
    </row>
    <row r="38" spans="1:36" ht="12.95" customHeight="1" x14ac:dyDescent="0.15">
      <c r="A38" s="63"/>
      <c r="B38" s="115"/>
      <c r="C38" s="115"/>
      <c r="D38" s="63"/>
      <c r="E38" s="63"/>
      <c r="F38" s="4" t="str">
        <f t="shared" si="0"/>
        <v/>
      </c>
      <c r="G38" s="63"/>
      <c r="H38" s="63"/>
      <c r="I38" s="63"/>
      <c r="K38" s="64" t="e">
        <f t="shared" si="1"/>
        <v>#NUM!</v>
      </c>
      <c r="L38" s="64" t="e">
        <f t="shared" si="2"/>
        <v>#NUM!</v>
      </c>
      <c r="M38" s="64" t="e">
        <f t="shared" si="3"/>
        <v>#NUM!</v>
      </c>
      <c r="N38" s="64" t="e">
        <f t="shared" si="4"/>
        <v>#NUM!</v>
      </c>
      <c r="O38" s="64" t="e">
        <f t="shared" si="5"/>
        <v>#NUM!</v>
      </c>
      <c r="P38" s="64" t="e">
        <f t="shared" si="26"/>
        <v>#N/A</v>
      </c>
      <c r="Q38" s="64" t="e">
        <f t="shared" si="6"/>
        <v>#NUM!</v>
      </c>
      <c r="R38" s="64" t="e">
        <f t="shared" si="7"/>
        <v>#NUM!</v>
      </c>
      <c r="S38" s="64" t="e">
        <f t="shared" si="8"/>
        <v>#NUM!</v>
      </c>
      <c r="T38" s="64" t="e">
        <f t="shared" si="9"/>
        <v>#NUM!</v>
      </c>
      <c r="U38" s="64" t="e">
        <f t="shared" si="10"/>
        <v>#N/A</v>
      </c>
      <c r="V38" s="64" t="e">
        <f t="shared" si="11"/>
        <v>#NUM!</v>
      </c>
      <c r="W38" s="64" t="e">
        <f t="shared" si="12"/>
        <v>#NUM!</v>
      </c>
      <c r="X38" s="64" t="e">
        <f t="shared" si="13"/>
        <v>#NUM!</v>
      </c>
      <c r="Y38" s="64" t="e">
        <f t="shared" si="14"/>
        <v>#NUM!</v>
      </c>
      <c r="Z38" s="64" t="e">
        <f t="shared" si="15"/>
        <v>#N/A</v>
      </c>
      <c r="AA38" s="64" t="e">
        <f t="shared" si="16"/>
        <v>#NUM!</v>
      </c>
      <c r="AB38" s="64" t="e">
        <f t="shared" si="17"/>
        <v>#NUM!</v>
      </c>
      <c r="AC38" s="64" t="e">
        <f t="shared" si="18"/>
        <v>#NUM!</v>
      </c>
      <c r="AD38" s="64" t="e">
        <f t="shared" si="19"/>
        <v>#NUM!</v>
      </c>
      <c r="AE38" s="64" t="e">
        <f t="shared" si="20"/>
        <v>#NUM!</v>
      </c>
      <c r="AF38" s="64" t="e">
        <f t="shared" si="21"/>
        <v>#N/A</v>
      </c>
      <c r="AG38" s="64" t="e">
        <f t="shared" si="22"/>
        <v>#NUM!</v>
      </c>
      <c r="AH38" s="64" t="e">
        <f t="shared" si="23"/>
        <v>#NUM!</v>
      </c>
      <c r="AI38" s="64" t="e">
        <f t="shared" si="24"/>
        <v>#NUM!</v>
      </c>
      <c r="AJ38" s="64" t="e">
        <f t="shared" si="25"/>
        <v>#N/A</v>
      </c>
    </row>
    <row r="39" spans="1:36" ht="12.95" customHeight="1" x14ac:dyDescent="0.15">
      <c r="A39" s="63"/>
      <c r="B39" s="115"/>
      <c r="C39" s="115"/>
      <c r="D39" s="63"/>
      <c r="E39" s="63"/>
      <c r="F39" s="4" t="str">
        <f t="shared" si="0"/>
        <v/>
      </c>
      <c r="G39" s="63"/>
      <c r="H39" s="63"/>
      <c r="I39" s="63"/>
      <c r="K39" s="64" t="e">
        <f t="shared" si="1"/>
        <v>#NUM!</v>
      </c>
      <c r="L39" s="64" t="e">
        <f t="shared" si="2"/>
        <v>#NUM!</v>
      </c>
      <c r="M39" s="64" t="e">
        <f t="shared" si="3"/>
        <v>#NUM!</v>
      </c>
      <c r="N39" s="64" t="e">
        <f t="shared" si="4"/>
        <v>#NUM!</v>
      </c>
      <c r="O39" s="64" t="e">
        <f t="shared" si="5"/>
        <v>#NUM!</v>
      </c>
      <c r="P39" s="64" t="e">
        <f t="shared" si="26"/>
        <v>#N/A</v>
      </c>
      <c r="Q39" s="64" t="e">
        <f t="shared" si="6"/>
        <v>#NUM!</v>
      </c>
      <c r="R39" s="64" t="e">
        <f t="shared" si="7"/>
        <v>#NUM!</v>
      </c>
      <c r="S39" s="64" t="e">
        <f t="shared" si="8"/>
        <v>#NUM!</v>
      </c>
      <c r="T39" s="64" t="e">
        <f t="shared" si="9"/>
        <v>#NUM!</v>
      </c>
      <c r="U39" s="64" t="e">
        <f t="shared" si="10"/>
        <v>#N/A</v>
      </c>
      <c r="V39" s="64" t="e">
        <f t="shared" si="11"/>
        <v>#NUM!</v>
      </c>
      <c r="W39" s="64" t="e">
        <f t="shared" si="12"/>
        <v>#NUM!</v>
      </c>
      <c r="X39" s="64" t="e">
        <f t="shared" si="13"/>
        <v>#NUM!</v>
      </c>
      <c r="Y39" s="64" t="e">
        <f t="shared" si="14"/>
        <v>#NUM!</v>
      </c>
      <c r="Z39" s="64" t="e">
        <f t="shared" si="15"/>
        <v>#N/A</v>
      </c>
      <c r="AA39" s="64" t="e">
        <f t="shared" si="16"/>
        <v>#NUM!</v>
      </c>
      <c r="AB39" s="64" t="e">
        <f t="shared" si="17"/>
        <v>#NUM!</v>
      </c>
      <c r="AC39" s="64" t="e">
        <f t="shared" si="18"/>
        <v>#NUM!</v>
      </c>
      <c r="AD39" s="64" t="e">
        <f t="shared" si="19"/>
        <v>#NUM!</v>
      </c>
      <c r="AE39" s="64" t="e">
        <f t="shared" si="20"/>
        <v>#NUM!</v>
      </c>
      <c r="AF39" s="64" t="e">
        <f t="shared" si="21"/>
        <v>#N/A</v>
      </c>
      <c r="AG39" s="64" t="e">
        <f t="shared" si="22"/>
        <v>#NUM!</v>
      </c>
      <c r="AH39" s="64" t="e">
        <f t="shared" si="23"/>
        <v>#NUM!</v>
      </c>
      <c r="AI39" s="64" t="e">
        <f t="shared" si="24"/>
        <v>#NUM!</v>
      </c>
      <c r="AJ39" s="64" t="e">
        <f t="shared" si="25"/>
        <v>#N/A</v>
      </c>
    </row>
    <row r="40" spans="1:36" ht="12.95" customHeight="1" x14ac:dyDescent="0.15">
      <c r="A40" s="63"/>
      <c r="B40" s="115"/>
      <c r="C40" s="115"/>
      <c r="D40" s="63"/>
      <c r="E40" s="63"/>
      <c r="F40" s="4" t="str">
        <f t="shared" si="0"/>
        <v/>
      </c>
      <c r="G40" s="63"/>
      <c r="H40" s="63"/>
      <c r="I40" s="63"/>
      <c r="K40" s="64" t="e">
        <f t="shared" si="1"/>
        <v>#NUM!</v>
      </c>
      <c r="L40" s="64" t="e">
        <f t="shared" si="2"/>
        <v>#NUM!</v>
      </c>
      <c r="M40" s="64" t="e">
        <f t="shared" si="3"/>
        <v>#NUM!</v>
      </c>
      <c r="N40" s="64" t="e">
        <f t="shared" si="4"/>
        <v>#NUM!</v>
      </c>
      <c r="O40" s="64" t="e">
        <f t="shared" si="5"/>
        <v>#NUM!</v>
      </c>
      <c r="P40" s="64" t="e">
        <f t="shared" si="26"/>
        <v>#N/A</v>
      </c>
      <c r="Q40" s="64" t="e">
        <f t="shared" si="6"/>
        <v>#NUM!</v>
      </c>
      <c r="R40" s="64" t="e">
        <f t="shared" si="7"/>
        <v>#NUM!</v>
      </c>
      <c r="S40" s="64" t="e">
        <f t="shared" si="8"/>
        <v>#NUM!</v>
      </c>
      <c r="T40" s="64" t="e">
        <f t="shared" si="9"/>
        <v>#NUM!</v>
      </c>
      <c r="U40" s="64" t="e">
        <f t="shared" si="10"/>
        <v>#N/A</v>
      </c>
      <c r="V40" s="64" t="e">
        <f t="shared" si="11"/>
        <v>#NUM!</v>
      </c>
      <c r="W40" s="64" t="e">
        <f t="shared" si="12"/>
        <v>#NUM!</v>
      </c>
      <c r="X40" s="64" t="e">
        <f t="shared" si="13"/>
        <v>#NUM!</v>
      </c>
      <c r="Y40" s="64" t="e">
        <f t="shared" si="14"/>
        <v>#NUM!</v>
      </c>
      <c r="Z40" s="64" t="e">
        <f t="shared" si="15"/>
        <v>#N/A</v>
      </c>
      <c r="AA40" s="64" t="e">
        <f t="shared" si="16"/>
        <v>#NUM!</v>
      </c>
      <c r="AB40" s="64" t="e">
        <f t="shared" si="17"/>
        <v>#NUM!</v>
      </c>
      <c r="AC40" s="64" t="e">
        <f t="shared" si="18"/>
        <v>#NUM!</v>
      </c>
      <c r="AD40" s="64" t="e">
        <f t="shared" si="19"/>
        <v>#NUM!</v>
      </c>
      <c r="AE40" s="64" t="e">
        <f t="shared" si="20"/>
        <v>#NUM!</v>
      </c>
      <c r="AF40" s="64" t="e">
        <f t="shared" si="21"/>
        <v>#N/A</v>
      </c>
      <c r="AG40" s="64" t="e">
        <f t="shared" si="22"/>
        <v>#NUM!</v>
      </c>
      <c r="AH40" s="64" t="e">
        <f t="shared" si="23"/>
        <v>#NUM!</v>
      </c>
      <c r="AI40" s="64" t="e">
        <f t="shared" si="24"/>
        <v>#NUM!</v>
      </c>
      <c r="AJ40" s="64" t="e">
        <f t="shared" si="25"/>
        <v>#N/A</v>
      </c>
    </row>
    <row r="41" spans="1:36" ht="12.95" customHeight="1" x14ac:dyDescent="0.15">
      <c r="A41" s="63"/>
      <c r="B41" s="115"/>
      <c r="C41" s="115"/>
      <c r="D41" s="63"/>
      <c r="E41" s="63"/>
      <c r="F41" s="4" t="str">
        <f t="shared" si="0"/>
        <v/>
      </c>
      <c r="G41" s="63"/>
      <c r="H41" s="63"/>
      <c r="I41" s="63"/>
      <c r="K41" s="64" t="e">
        <f t="shared" si="1"/>
        <v>#NUM!</v>
      </c>
      <c r="L41" s="64" t="e">
        <f t="shared" si="2"/>
        <v>#NUM!</v>
      </c>
      <c r="M41" s="64" t="e">
        <f t="shared" si="3"/>
        <v>#NUM!</v>
      </c>
      <c r="N41" s="64" t="e">
        <f t="shared" si="4"/>
        <v>#NUM!</v>
      </c>
      <c r="O41" s="64" t="e">
        <f t="shared" si="5"/>
        <v>#NUM!</v>
      </c>
      <c r="P41" s="64" t="e">
        <f t="shared" si="26"/>
        <v>#N/A</v>
      </c>
      <c r="Q41" s="64" t="e">
        <f t="shared" si="6"/>
        <v>#NUM!</v>
      </c>
      <c r="R41" s="64" t="e">
        <f t="shared" si="7"/>
        <v>#NUM!</v>
      </c>
      <c r="S41" s="64" t="e">
        <f t="shared" si="8"/>
        <v>#NUM!</v>
      </c>
      <c r="T41" s="64" t="e">
        <f t="shared" si="9"/>
        <v>#NUM!</v>
      </c>
      <c r="U41" s="64" t="e">
        <f t="shared" si="10"/>
        <v>#N/A</v>
      </c>
      <c r="V41" s="64" t="e">
        <f t="shared" si="11"/>
        <v>#NUM!</v>
      </c>
      <c r="W41" s="64" t="e">
        <f t="shared" si="12"/>
        <v>#NUM!</v>
      </c>
      <c r="X41" s="64" t="e">
        <f t="shared" si="13"/>
        <v>#NUM!</v>
      </c>
      <c r="Y41" s="64" t="e">
        <f t="shared" si="14"/>
        <v>#NUM!</v>
      </c>
      <c r="Z41" s="64" t="e">
        <f t="shared" si="15"/>
        <v>#N/A</v>
      </c>
      <c r="AA41" s="64" t="e">
        <f t="shared" si="16"/>
        <v>#NUM!</v>
      </c>
      <c r="AB41" s="64" t="e">
        <f t="shared" si="17"/>
        <v>#NUM!</v>
      </c>
      <c r="AC41" s="64" t="e">
        <f t="shared" si="18"/>
        <v>#NUM!</v>
      </c>
      <c r="AD41" s="64" t="e">
        <f t="shared" si="19"/>
        <v>#NUM!</v>
      </c>
      <c r="AE41" s="64" t="e">
        <f t="shared" si="20"/>
        <v>#NUM!</v>
      </c>
      <c r="AF41" s="64" t="e">
        <f t="shared" si="21"/>
        <v>#N/A</v>
      </c>
      <c r="AG41" s="64" t="e">
        <f t="shared" si="22"/>
        <v>#NUM!</v>
      </c>
      <c r="AH41" s="64" t="e">
        <f t="shared" si="23"/>
        <v>#NUM!</v>
      </c>
      <c r="AI41" s="64" t="e">
        <f t="shared" si="24"/>
        <v>#NUM!</v>
      </c>
      <c r="AJ41" s="64" t="e">
        <f t="shared" si="25"/>
        <v>#N/A</v>
      </c>
    </row>
    <row r="42" spans="1:36" ht="12.95" customHeight="1" x14ac:dyDescent="0.15">
      <c r="A42" s="63"/>
      <c r="B42" s="115"/>
      <c r="C42" s="115"/>
      <c r="D42" s="63"/>
      <c r="E42" s="63"/>
      <c r="F42" s="4" t="str">
        <f t="shared" si="0"/>
        <v/>
      </c>
      <c r="G42" s="63"/>
      <c r="H42" s="63"/>
      <c r="I42" s="63"/>
      <c r="K42" s="64" t="e">
        <f t="shared" si="1"/>
        <v>#NUM!</v>
      </c>
      <c r="L42" s="64" t="e">
        <f t="shared" si="2"/>
        <v>#NUM!</v>
      </c>
      <c r="M42" s="64" t="e">
        <f t="shared" si="3"/>
        <v>#NUM!</v>
      </c>
      <c r="N42" s="64" t="e">
        <f t="shared" si="4"/>
        <v>#NUM!</v>
      </c>
      <c r="O42" s="64" t="e">
        <f t="shared" si="5"/>
        <v>#NUM!</v>
      </c>
      <c r="P42" s="64" t="e">
        <f t="shared" si="26"/>
        <v>#N/A</v>
      </c>
      <c r="Q42" s="64" t="e">
        <f t="shared" si="6"/>
        <v>#NUM!</v>
      </c>
      <c r="R42" s="64" t="e">
        <f t="shared" si="7"/>
        <v>#NUM!</v>
      </c>
      <c r="S42" s="64" t="e">
        <f t="shared" si="8"/>
        <v>#NUM!</v>
      </c>
      <c r="T42" s="64" t="e">
        <f t="shared" si="9"/>
        <v>#NUM!</v>
      </c>
      <c r="U42" s="64" t="e">
        <f t="shared" si="10"/>
        <v>#N/A</v>
      </c>
      <c r="V42" s="64" t="e">
        <f t="shared" si="11"/>
        <v>#NUM!</v>
      </c>
      <c r="W42" s="64" t="e">
        <f t="shared" si="12"/>
        <v>#NUM!</v>
      </c>
      <c r="X42" s="64" t="e">
        <f t="shared" si="13"/>
        <v>#NUM!</v>
      </c>
      <c r="Y42" s="64" t="e">
        <f t="shared" si="14"/>
        <v>#NUM!</v>
      </c>
      <c r="Z42" s="64" t="e">
        <f t="shared" si="15"/>
        <v>#N/A</v>
      </c>
      <c r="AA42" s="64" t="e">
        <f t="shared" si="16"/>
        <v>#NUM!</v>
      </c>
      <c r="AB42" s="64" t="e">
        <f t="shared" si="17"/>
        <v>#NUM!</v>
      </c>
      <c r="AC42" s="64" t="e">
        <f t="shared" si="18"/>
        <v>#NUM!</v>
      </c>
      <c r="AD42" s="64" t="e">
        <f t="shared" si="19"/>
        <v>#NUM!</v>
      </c>
      <c r="AE42" s="64" t="e">
        <f t="shared" si="20"/>
        <v>#NUM!</v>
      </c>
      <c r="AF42" s="64" t="e">
        <f t="shared" si="21"/>
        <v>#N/A</v>
      </c>
      <c r="AG42" s="64" t="e">
        <f t="shared" si="22"/>
        <v>#NUM!</v>
      </c>
      <c r="AH42" s="64" t="e">
        <f t="shared" si="23"/>
        <v>#NUM!</v>
      </c>
      <c r="AI42" s="64" t="e">
        <f t="shared" si="24"/>
        <v>#NUM!</v>
      </c>
      <c r="AJ42" s="64" t="e">
        <f t="shared" si="25"/>
        <v>#N/A</v>
      </c>
    </row>
    <row r="43" spans="1:36" ht="12.95" customHeight="1" x14ac:dyDescent="0.15">
      <c r="A43" s="63"/>
      <c r="B43" s="115"/>
      <c r="C43" s="115"/>
      <c r="D43" s="63"/>
      <c r="E43" s="63"/>
      <c r="F43" s="4" t="str">
        <f t="shared" si="0"/>
        <v/>
      </c>
      <c r="G43" s="63"/>
      <c r="H43" s="63"/>
      <c r="I43" s="63"/>
      <c r="K43" s="64" t="e">
        <f t="shared" si="1"/>
        <v>#NUM!</v>
      </c>
      <c r="L43" s="64" t="e">
        <f t="shared" si="2"/>
        <v>#NUM!</v>
      </c>
      <c r="M43" s="64" t="e">
        <f t="shared" si="3"/>
        <v>#NUM!</v>
      </c>
      <c r="N43" s="64" t="e">
        <f t="shared" si="4"/>
        <v>#NUM!</v>
      </c>
      <c r="O43" s="64" t="e">
        <f t="shared" si="5"/>
        <v>#NUM!</v>
      </c>
      <c r="P43" s="64" t="e">
        <f t="shared" si="26"/>
        <v>#N/A</v>
      </c>
      <c r="Q43" s="64" t="e">
        <f t="shared" si="6"/>
        <v>#NUM!</v>
      </c>
      <c r="R43" s="64" t="e">
        <f t="shared" si="7"/>
        <v>#NUM!</v>
      </c>
      <c r="S43" s="64" t="e">
        <f t="shared" si="8"/>
        <v>#NUM!</v>
      </c>
      <c r="T43" s="64" t="e">
        <f t="shared" si="9"/>
        <v>#NUM!</v>
      </c>
      <c r="U43" s="64" t="e">
        <f t="shared" si="10"/>
        <v>#N/A</v>
      </c>
      <c r="V43" s="64" t="e">
        <f t="shared" si="11"/>
        <v>#NUM!</v>
      </c>
      <c r="W43" s="64" t="e">
        <f t="shared" si="12"/>
        <v>#NUM!</v>
      </c>
      <c r="X43" s="64" t="e">
        <f t="shared" si="13"/>
        <v>#NUM!</v>
      </c>
      <c r="Y43" s="64" t="e">
        <f t="shared" si="14"/>
        <v>#NUM!</v>
      </c>
      <c r="Z43" s="64" t="e">
        <f t="shared" si="15"/>
        <v>#N/A</v>
      </c>
      <c r="AA43" s="64" t="e">
        <f t="shared" si="16"/>
        <v>#NUM!</v>
      </c>
      <c r="AB43" s="64" t="e">
        <f t="shared" si="17"/>
        <v>#NUM!</v>
      </c>
      <c r="AC43" s="64" t="e">
        <f t="shared" si="18"/>
        <v>#NUM!</v>
      </c>
      <c r="AD43" s="64" t="e">
        <f t="shared" si="19"/>
        <v>#NUM!</v>
      </c>
      <c r="AE43" s="64" t="e">
        <f t="shared" si="20"/>
        <v>#NUM!</v>
      </c>
      <c r="AF43" s="64" t="e">
        <f t="shared" si="21"/>
        <v>#N/A</v>
      </c>
      <c r="AG43" s="64" t="e">
        <f t="shared" si="22"/>
        <v>#NUM!</v>
      </c>
      <c r="AH43" s="64" t="e">
        <f t="shared" si="23"/>
        <v>#NUM!</v>
      </c>
      <c r="AI43" s="64" t="e">
        <f t="shared" si="24"/>
        <v>#NUM!</v>
      </c>
      <c r="AJ43" s="64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63" t="s">
        <v>18</v>
      </c>
      <c r="D46" s="63" t="s">
        <v>19</v>
      </c>
      <c r="E46" s="63" t="s">
        <v>20</v>
      </c>
      <c r="F46" s="10"/>
      <c r="G46" s="5" t="s">
        <v>21</v>
      </c>
      <c r="H46" s="12"/>
      <c r="I46" s="112" t="s">
        <v>168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21</v>
      </c>
      <c r="D47" s="14">
        <f>COUNTIF(G4:G43,"*下層*")</f>
        <v>0</v>
      </c>
      <c r="E47" s="14">
        <f>COUNTA(A4:A43)</f>
        <v>21</v>
      </c>
      <c r="F47" s="10"/>
      <c r="G47" s="15">
        <f>C47*100</f>
        <v>2100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1.4000000000000006</v>
      </c>
      <c r="D50" s="16">
        <f>SUMIF(G4:G43,"*下層*",F4:F43)</f>
        <v>0</v>
      </c>
      <c r="E50" s="4">
        <f>SUM(F4:F43)</f>
        <v>1.4000000000000006</v>
      </c>
      <c r="F50" s="13"/>
      <c r="G50" s="17">
        <f>C50*100</f>
        <v>140.00000000000006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形状比＝92、Sr＝20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63" t="s">
        <v>18</v>
      </c>
      <c r="D53" s="63" t="s">
        <v>19</v>
      </c>
      <c r="E53" s="63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0.96000000000000019</v>
      </c>
      <c r="D57" s="16">
        <f>SUMIF(H4:H43,"▲",F4:F43)</f>
        <v>0</v>
      </c>
      <c r="E57" s="16">
        <f>SUM(C57:D57)</f>
        <v>0.96000000000000019</v>
      </c>
      <c r="F57" s="13"/>
      <c r="G57" s="19">
        <f>C57*100</f>
        <v>96.000000000000014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63" t="s">
        <v>18</v>
      </c>
      <c r="D60" s="63" t="s">
        <v>19</v>
      </c>
      <c r="E60" s="63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76.2</v>
      </c>
      <c r="D61" s="20" t="str">
        <f>IF(D47&gt;0,ROUND(D54/D47*100,1),"")</f>
        <v/>
      </c>
      <c r="E61" s="20">
        <f>ROUND(E54/E47*100,1)</f>
        <v>76.2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68.599999999999994</v>
      </c>
      <c r="D62" s="20" t="str">
        <f>IF(D47&gt;0,ROUND(D57/D50*100,1),"")</f>
        <v/>
      </c>
      <c r="E62" s="20">
        <f>ROUND(E57/E50*100,1)</f>
        <v>68.599999999999994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63" t="s">
        <v>18</v>
      </c>
      <c r="D65" s="63" t="s">
        <v>19</v>
      </c>
      <c r="E65" s="63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14</v>
      </c>
      <c r="D68" s="14" t="str">
        <f>IF(D66&gt;0,ROUND(SUMIFS(D4:D43,G4:G43,"*下層*",H4:H43,"")/D66,0),"")</f>
        <v/>
      </c>
      <c r="E68" s="14">
        <f>IF(E66&gt;0,ROUND(SUMIF(H4:H43,"",D4:D43)/E66,0),"")</f>
        <v>14</v>
      </c>
      <c r="F68" s="13"/>
      <c r="G68" s="15">
        <f>C68</f>
        <v>14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0.44000000000000039</v>
      </c>
      <c r="D69" s="16" t="str">
        <f>IF(D66&gt;0,D50-D57,"")</f>
        <v/>
      </c>
      <c r="E69" s="4">
        <f>SUM(C69:D69)</f>
        <v>0.44000000000000039</v>
      </c>
      <c r="F69" s="13"/>
      <c r="G69" s="17">
        <f>C69*100</f>
        <v>44.000000000000043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形状比＝86、Sr＝37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57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87" priority="16" stopIfTrue="1">
      <formula>AND(($H4="スギ"),(#REF!&lt;12))</formula>
    </cfRule>
  </conditionalFormatting>
  <conditionalFormatting sqref="L4:L43">
    <cfRule type="expression" dxfId="686" priority="15" stopIfTrue="1">
      <formula>AND(($H4="スギ"),(#REF!&lt;22),(#REF!&gt;=12))</formula>
    </cfRule>
  </conditionalFormatting>
  <conditionalFormatting sqref="M4:M43">
    <cfRule type="expression" dxfId="685" priority="14" stopIfTrue="1">
      <formula>AND(($H4="スギ"),(#REF!&lt;32),(#REF!&gt;=22))</formula>
    </cfRule>
  </conditionalFormatting>
  <conditionalFormatting sqref="N4:N43">
    <cfRule type="expression" dxfId="684" priority="13" stopIfTrue="1">
      <formula>AND(($H4="スギ"),(#REF!&lt;42),(#REF!&gt;=32))</formula>
    </cfRule>
  </conditionalFormatting>
  <conditionalFormatting sqref="U4:U43 Z4:AF43 AJ4:AJ43 O4:P43">
    <cfRule type="expression" dxfId="683" priority="12" stopIfTrue="1">
      <formula>AND(($H4="スギ"),(#REF!&gt;=42))</formula>
    </cfRule>
  </conditionalFormatting>
  <conditionalFormatting sqref="Q4:Q43 AA4:AA43">
    <cfRule type="expression" dxfId="682" priority="11" stopIfTrue="1">
      <formula>AND(($H4="ヒノキ"),(#REF!&lt;12))</formula>
    </cfRule>
  </conditionalFormatting>
  <conditionalFormatting sqref="R4:R43 AB4:AE43">
    <cfRule type="expression" dxfId="681" priority="10" stopIfTrue="1">
      <formula>AND(($H4="ヒノキ"),(#REF!&lt;22),(#REF!&gt;=12))</formula>
    </cfRule>
  </conditionalFormatting>
  <conditionalFormatting sqref="S4:S43">
    <cfRule type="expression" dxfId="680" priority="9" stopIfTrue="1">
      <formula>AND(($H4="ヒノキ"),(#REF!&lt;32),(#REF!&gt;=22))</formula>
    </cfRule>
  </conditionalFormatting>
  <conditionalFormatting sqref="T4:U43 Z4:AF43 AJ4:AJ43">
    <cfRule type="expression" dxfId="679" priority="8" stopIfTrue="1">
      <formula>AND(($H4="ヒノキ"),(#REF!&gt;=32))</formula>
    </cfRule>
  </conditionalFormatting>
  <conditionalFormatting sqref="V4:V43 AA4:AA43">
    <cfRule type="expression" dxfId="678" priority="7" stopIfTrue="1">
      <formula>AND(($H4="アカマツ"),(#REF!&lt;12))</formula>
    </cfRule>
  </conditionalFormatting>
  <conditionalFormatting sqref="W4:W43 AB4:AB43">
    <cfRule type="expression" dxfId="677" priority="6" stopIfTrue="1">
      <formula>AND(($H4="アカマツ"),(#REF!&lt;22),(#REF!&gt;=12))</formula>
    </cfRule>
  </conditionalFormatting>
  <conditionalFormatting sqref="X4:X43 AC4:AC43">
    <cfRule type="expression" dxfId="676" priority="5" stopIfTrue="1">
      <formula>AND(($H4="アカマツ"),(#REF!&lt;42),(#REF!&gt;=22))</formula>
    </cfRule>
  </conditionalFormatting>
  <conditionalFormatting sqref="Y4:AF43 AJ4:AJ43">
    <cfRule type="expression" dxfId="675" priority="4" stopIfTrue="1">
      <formula>AND(($H4="アカマツ"),(#REF!&gt;=42))</formula>
    </cfRule>
  </conditionalFormatting>
  <conditionalFormatting sqref="AG4:AG43">
    <cfRule type="expression" dxfId="674" priority="3" stopIfTrue="1">
      <formula>AND(($H4&lt;&gt;"スギ"),($H4&lt;&gt;"ヒノキ"),($H4&lt;&gt;"アカマツ"),(#REF!&lt;12))</formula>
    </cfRule>
  </conditionalFormatting>
  <conditionalFormatting sqref="AH4:AH43">
    <cfRule type="expression" dxfId="6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03C1B-2D30-4FB9-BE94-8353E23F96FC}">
  <sheetPr>
    <tabColor rgb="FFFFFFCC"/>
  </sheetPr>
  <dimension ref="A1:AJ120"/>
  <sheetViews>
    <sheetView showGridLines="0" tabSelected="1" view="pageBreakPreview" topLeftCell="A16" zoomScale="90" zoomScaleNormal="85" zoomScaleSheetLayoutView="9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96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3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251</v>
      </c>
      <c r="B4" s="115" t="s">
        <v>64</v>
      </c>
      <c r="C4" s="115"/>
      <c r="D4" s="91">
        <v>22</v>
      </c>
      <c r="E4" s="91">
        <v>15</v>
      </c>
      <c r="F4" s="4">
        <f t="shared" ref="F4:F43" si="0">IF(D4&gt;0,IF(B4="スギ",P4,IF(B4="ヒノキ",U4,IF(B4="アカマツ",Z4,IF(B4="カラマツ",AF4,AJ4)))),"")</f>
        <v>0.26</v>
      </c>
      <c r="G4" s="5"/>
      <c r="H4" s="91"/>
      <c r="I4" s="91" t="s">
        <v>91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0.26</v>
      </c>
      <c r="L4" s="92">
        <f t="shared" ref="L4:L43" si="2">ROUND(10^(-5+0.73504+1.83346*LOG(D4)+1.06569*LOG(E4)),2)</f>
        <v>0.28000000000000003</v>
      </c>
      <c r="M4" s="92">
        <f t="shared" ref="M4:M43" si="3">ROUND(10^(-5+0.71514+1.74357*LOG(D4)+1.17719*LOG(E4)),2)</f>
        <v>0.28000000000000003</v>
      </c>
      <c r="N4" s="92">
        <f t="shared" ref="N4:N43" si="4">ROUND(10^(-5+0.82956+1.76381*LOG(D4)+1.06412*LOG(E4)),2)</f>
        <v>0.28000000000000003</v>
      </c>
      <c r="O4" s="92">
        <f t="shared" ref="O4:O43" si="5">ROUND(10^(-5+0.88226+1.79204*LOG(D4)+0.99303*LOG(E4)),2)</f>
        <v>0.28999999999999998</v>
      </c>
      <c r="P4" s="92">
        <f>HLOOKUP($D4,K$3:O$43,MATCH($A4,$A$3:$A$43,0),1)</f>
        <v>0.28000000000000003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92">
        <f t="shared" ref="R4:R43" si="7">ROUND(10^(1.905709*LOG(D4)+1.011385*LOG(E4)-4.293729),2)</f>
        <v>0.28000000000000003</v>
      </c>
      <c r="S4" s="92">
        <f t="shared" ref="S4:S43" si="8">ROUND(10^(1.771888*LOG(D4)+1.138415*LOG(E4)-4.271259),2)</f>
        <v>0.28000000000000003</v>
      </c>
      <c r="T4" s="92">
        <f t="shared" ref="T4:T43" si="9">ROUND(10^(1.671519*LOG(D4)+1.363617*LOG(E4)-4.404407),2)</f>
        <v>0.28000000000000003</v>
      </c>
      <c r="U4" s="92">
        <f t="shared" ref="U4:U43" si="10">HLOOKUP($D4,Q$3:T$43,MATCH($A4,$A$3:$A$43,0),1)</f>
        <v>0.28000000000000003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0.3</v>
      </c>
      <c r="W4" s="92">
        <f t="shared" ref="W4:W43" si="12">ROUND(10^(-4.155639+1.847898*LOG(D4)+0.951955*LOG(E4)),2)</f>
        <v>0.28000000000000003</v>
      </c>
      <c r="X4" s="92">
        <f t="shared" ref="X4:X43" si="13">ROUND(10^(-4.194535+1.804172*LOG(D4)+1.034248*LOG(E4)),2)</f>
        <v>0.28000000000000003</v>
      </c>
      <c r="Y4" s="92">
        <f t="shared" ref="Y4:Y43" si="14">ROUND(10^(-4.42347+2.006485*LOG(D4)+0.967757*LOG(E4)),2)</f>
        <v>0.26</v>
      </c>
      <c r="Z4" s="92">
        <f t="shared" ref="Z4:Z43" si="15">HLOOKUP($D4,V$3:Y$43,MATCH($A4,$A$3:$A$43,0),1)</f>
        <v>0.28000000000000003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92">
        <f t="shared" ref="AB4:AB43" si="17">ROUND(10^(1.979213*LOG(D4)+0.998347*LOG(E4)-4.369281),2)</f>
        <v>0.28999999999999998</v>
      </c>
      <c r="AC4" s="92">
        <f t="shared" ref="AC4:AC43" si="18">ROUND(10^(1.904401*LOG(D4)+1.062478*LOG(E4)-4.348104),2)</f>
        <v>0.28999999999999998</v>
      </c>
      <c r="AD4" s="92">
        <f t="shared" ref="AD4:AD43" si="19">ROUND(10^(1.640825*LOG(D4)+1.080387*LOG(E4)-3.976731),2)</f>
        <v>0.31</v>
      </c>
      <c r="AE4" s="92">
        <f t="shared" ref="AE4:AE43" si="20">ROUND(10^(1.90887*LOG(D4)+1.088002*LOG(E4)-4.431495),2)</f>
        <v>0.26</v>
      </c>
      <c r="AF4" s="92">
        <f t="shared" ref="AF4:AF43" si="21">HLOOKUP($D4,AA$3:AE$43,MATCH($A4,$A$3:$A$43,0),1)</f>
        <v>0.28999999999999998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0.25</v>
      </c>
      <c r="AH4" s="92">
        <f t="shared" ref="AH4:AH43" si="23">ROUND(10^(1.93813902*LOG(D4)+0.96697002*LOG(E4)-4.32216295),2)</f>
        <v>0.26</v>
      </c>
      <c r="AI4" s="92">
        <f t="shared" ref="AI4:AI43" si="24">ROUND(10^(1.82464098*LOG(D4)+0.97625989*LOG(E4)-4.15096808),2)</f>
        <v>0.28000000000000003</v>
      </c>
      <c r="AJ4" s="92">
        <f t="shared" ref="AJ4:AJ43" si="25">HLOOKUP($D4,AG$3:AI$43,MATCH($A4,$A$3:$A$43,0),1)</f>
        <v>0.26</v>
      </c>
    </row>
    <row r="5" spans="1:36" ht="12.95" customHeight="1" x14ac:dyDescent="0.15">
      <c r="A5" s="91">
        <v>252</v>
      </c>
      <c r="B5" s="115" t="s">
        <v>64</v>
      </c>
      <c r="C5" s="115"/>
      <c r="D5" s="91">
        <v>22</v>
      </c>
      <c r="E5" s="91">
        <v>13</v>
      </c>
      <c r="F5" s="4">
        <f t="shared" si="0"/>
        <v>0.23</v>
      </c>
      <c r="G5" s="5"/>
      <c r="H5" s="91" t="s">
        <v>62</v>
      </c>
      <c r="I5" s="91"/>
      <c r="J5" s="1" t="s">
        <v>15</v>
      </c>
      <c r="K5" s="92">
        <f t="shared" si="1"/>
        <v>0.22</v>
      </c>
      <c r="L5" s="92">
        <f t="shared" si="2"/>
        <v>0.24</v>
      </c>
      <c r="M5" s="92">
        <f t="shared" si="3"/>
        <v>0.23</v>
      </c>
      <c r="N5" s="92">
        <f t="shared" si="4"/>
        <v>0.24</v>
      </c>
      <c r="O5" s="92">
        <f t="shared" si="5"/>
        <v>0.25</v>
      </c>
      <c r="P5" s="92">
        <f t="shared" ref="P5:P43" si="26">HLOOKUP($D5,K$3:O$43,MATCH(A5,$A$3:$A$43,0),1)</f>
        <v>0.23</v>
      </c>
      <c r="Q5" s="92">
        <f t="shared" si="6"/>
        <v>0.22</v>
      </c>
      <c r="R5" s="92">
        <f t="shared" si="7"/>
        <v>0.25</v>
      </c>
      <c r="S5" s="92">
        <f t="shared" si="8"/>
        <v>0.24</v>
      </c>
      <c r="T5" s="92">
        <f t="shared" si="9"/>
        <v>0.23</v>
      </c>
      <c r="U5" s="92">
        <f t="shared" si="10"/>
        <v>0.24</v>
      </c>
      <c r="V5" s="92">
        <f t="shared" si="11"/>
        <v>0.26</v>
      </c>
      <c r="W5" s="92">
        <f t="shared" si="12"/>
        <v>0.24</v>
      </c>
      <c r="X5" s="92">
        <f t="shared" si="13"/>
        <v>0.24</v>
      </c>
      <c r="Y5" s="92">
        <f t="shared" si="14"/>
        <v>0.22</v>
      </c>
      <c r="Z5" s="92">
        <f t="shared" si="15"/>
        <v>0.24</v>
      </c>
      <c r="AA5" s="92">
        <f t="shared" si="16"/>
        <v>0.22</v>
      </c>
      <c r="AB5" s="92">
        <f t="shared" si="17"/>
        <v>0.25</v>
      </c>
      <c r="AC5" s="92">
        <f t="shared" si="18"/>
        <v>0.25</v>
      </c>
      <c r="AD5" s="92">
        <f t="shared" si="19"/>
        <v>0.27</v>
      </c>
      <c r="AE5" s="92">
        <f t="shared" si="20"/>
        <v>0.22</v>
      </c>
      <c r="AF5" s="92">
        <f t="shared" si="21"/>
        <v>0.25</v>
      </c>
      <c r="AG5" s="92">
        <f t="shared" si="22"/>
        <v>0.22</v>
      </c>
      <c r="AH5" s="92">
        <f t="shared" si="23"/>
        <v>0.23</v>
      </c>
      <c r="AI5" s="92">
        <f t="shared" si="24"/>
        <v>0.24</v>
      </c>
      <c r="AJ5" s="92">
        <f t="shared" si="25"/>
        <v>0.23</v>
      </c>
    </row>
    <row r="6" spans="1:36" ht="12.95" customHeight="1" x14ac:dyDescent="0.15">
      <c r="A6" s="91">
        <v>253</v>
      </c>
      <c r="B6" s="115" t="s">
        <v>63</v>
      </c>
      <c r="C6" s="115"/>
      <c r="D6" s="91">
        <v>8</v>
      </c>
      <c r="E6" s="91">
        <v>7</v>
      </c>
      <c r="F6" s="4">
        <f t="shared" si="0"/>
        <v>0.02</v>
      </c>
      <c r="G6" s="91"/>
      <c r="H6" s="91" t="s">
        <v>62</v>
      </c>
      <c r="I6" s="91"/>
      <c r="J6" s="1" t="s">
        <v>15</v>
      </c>
      <c r="K6" s="92">
        <f t="shared" si="1"/>
        <v>0.02</v>
      </c>
      <c r="L6" s="92">
        <f t="shared" si="2"/>
        <v>0.02</v>
      </c>
      <c r="M6" s="92">
        <f t="shared" si="3"/>
        <v>0.02</v>
      </c>
      <c r="N6" s="92">
        <f t="shared" si="4"/>
        <v>0.02</v>
      </c>
      <c r="O6" s="92">
        <f t="shared" si="5"/>
        <v>0.02</v>
      </c>
      <c r="P6" s="92">
        <f t="shared" si="26"/>
        <v>0.02</v>
      </c>
      <c r="Q6" s="92">
        <f t="shared" si="6"/>
        <v>0.02</v>
      </c>
      <c r="R6" s="92">
        <f t="shared" si="7"/>
        <v>0.02</v>
      </c>
      <c r="S6" s="92">
        <f t="shared" si="8"/>
        <v>0.02</v>
      </c>
      <c r="T6" s="92">
        <f t="shared" si="9"/>
        <v>0.02</v>
      </c>
      <c r="U6" s="92">
        <f t="shared" si="10"/>
        <v>0.02</v>
      </c>
      <c r="V6" s="92">
        <f t="shared" si="11"/>
        <v>0.02</v>
      </c>
      <c r="W6" s="92">
        <f t="shared" si="12"/>
        <v>0.02</v>
      </c>
      <c r="X6" s="92">
        <f t="shared" si="13"/>
        <v>0.02</v>
      </c>
      <c r="Y6" s="92">
        <f t="shared" si="14"/>
        <v>0.02</v>
      </c>
      <c r="Z6" s="92">
        <f t="shared" si="15"/>
        <v>0.02</v>
      </c>
      <c r="AA6" s="92">
        <f t="shared" si="16"/>
        <v>0.02</v>
      </c>
      <c r="AB6" s="92">
        <f t="shared" si="17"/>
        <v>0.02</v>
      </c>
      <c r="AC6" s="92">
        <f t="shared" si="18"/>
        <v>0.02</v>
      </c>
      <c r="AD6" s="92">
        <f t="shared" si="19"/>
        <v>0.03</v>
      </c>
      <c r="AE6" s="92">
        <f t="shared" si="20"/>
        <v>0.02</v>
      </c>
      <c r="AF6" s="92">
        <f t="shared" si="21"/>
        <v>0.02</v>
      </c>
      <c r="AG6" s="92">
        <f t="shared" si="22"/>
        <v>0.02</v>
      </c>
      <c r="AH6" s="92">
        <f t="shared" si="23"/>
        <v>0.02</v>
      </c>
      <c r="AI6" s="92">
        <f t="shared" si="24"/>
        <v>0.02</v>
      </c>
      <c r="AJ6" s="92">
        <f t="shared" si="25"/>
        <v>0.02</v>
      </c>
    </row>
    <row r="7" spans="1:36" ht="12.95" customHeight="1" x14ac:dyDescent="0.15">
      <c r="A7" s="91">
        <v>254</v>
      </c>
      <c r="B7" s="115" t="s">
        <v>63</v>
      </c>
      <c r="C7" s="115"/>
      <c r="D7" s="91">
        <v>20</v>
      </c>
      <c r="E7" s="91">
        <v>13</v>
      </c>
      <c r="F7" s="4">
        <f t="shared" si="0"/>
        <v>0.19</v>
      </c>
      <c r="G7" s="91"/>
      <c r="H7" s="91" t="s">
        <v>62</v>
      </c>
      <c r="I7" s="91"/>
      <c r="J7" s="1" t="s">
        <v>15</v>
      </c>
      <c r="K7" s="92">
        <f t="shared" si="1"/>
        <v>0.19</v>
      </c>
      <c r="L7" s="92">
        <f t="shared" si="2"/>
        <v>0.2</v>
      </c>
      <c r="M7" s="92">
        <f t="shared" si="3"/>
        <v>0.2</v>
      </c>
      <c r="N7" s="92">
        <f t="shared" si="4"/>
        <v>0.2</v>
      </c>
      <c r="O7" s="92">
        <f t="shared" si="5"/>
        <v>0.21</v>
      </c>
      <c r="P7" s="92">
        <f t="shared" si="26"/>
        <v>0.2</v>
      </c>
      <c r="Q7" s="92">
        <f t="shared" si="6"/>
        <v>0.19</v>
      </c>
      <c r="R7" s="92">
        <f t="shared" si="7"/>
        <v>0.21</v>
      </c>
      <c r="S7" s="92">
        <f t="shared" si="8"/>
        <v>0.2</v>
      </c>
      <c r="T7" s="92">
        <f t="shared" si="9"/>
        <v>0.19</v>
      </c>
      <c r="U7" s="92">
        <f t="shared" si="10"/>
        <v>0.21</v>
      </c>
      <c r="V7" s="92">
        <f t="shared" si="11"/>
        <v>0.22</v>
      </c>
      <c r="W7" s="92">
        <f t="shared" si="12"/>
        <v>0.2</v>
      </c>
      <c r="X7" s="92">
        <f t="shared" si="13"/>
        <v>0.2</v>
      </c>
      <c r="Y7" s="92">
        <f t="shared" si="14"/>
        <v>0.18</v>
      </c>
      <c r="Z7" s="92">
        <f t="shared" si="15"/>
        <v>0.2</v>
      </c>
      <c r="AA7" s="92">
        <f t="shared" si="16"/>
        <v>0.18</v>
      </c>
      <c r="AB7" s="92">
        <f t="shared" si="17"/>
        <v>0.21</v>
      </c>
      <c r="AC7" s="92">
        <f t="shared" si="18"/>
        <v>0.21</v>
      </c>
      <c r="AD7" s="92">
        <f t="shared" si="19"/>
        <v>0.23</v>
      </c>
      <c r="AE7" s="92">
        <f t="shared" si="20"/>
        <v>0.18</v>
      </c>
      <c r="AF7" s="92">
        <f t="shared" si="21"/>
        <v>0.21</v>
      </c>
      <c r="AG7" s="92">
        <f t="shared" si="22"/>
        <v>0.18</v>
      </c>
      <c r="AH7" s="92">
        <f t="shared" si="23"/>
        <v>0.19</v>
      </c>
      <c r="AI7" s="92">
        <f t="shared" si="24"/>
        <v>0.2</v>
      </c>
      <c r="AJ7" s="92">
        <f t="shared" si="25"/>
        <v>0.19</v>
      </c>
    </row>
    <row r="8" spans="1:36" ht="12.95" customHeight="1" x14ac:dyDescent="0.15">
      <c r="A8" s="91">
        <v>255</v>
      </c>
      <c r="B8" s="115" t="s">
        <v>73</v>
      </c>
      <c r="C8" s="115"/>
      <c r="D8" s="91">
        <v>20</v>
      </c>
      <c r="E8" s="91">
        <v>16</v>
      </c>
      <c r="F8" s="4">
        <f t="shared" si="0"/>
        <v>0.23</v>
      </c>
      <c r="G8" s="5" t="s">
        <v>65</v>
      </c>
      <c r="H8" s="101"/>
      <c r="I8" s="91"/>
      <c r="J8" s="1" t="s">
        <v>15</v>
      </c>
      <c r="K8" s="92">
        <f t="shared" si="1"/>
        <v>0.23</v>
      </c>
      <c r="L8" s="92">
        <f t="shared" si="2"/>
        <v>0.25</v>
      </c>
      <c r="M8" s="92">
        <f t="shared" si="3"/>
        <v>0.25</v>
      </c>
      <c r="N8" s="92">
        <f t="shared" si="4"/>
        <v>0.25</v>
      </c>
      <c r="O8" s="92">
        <f t="shared" si="5"/>
        <v>0.26</v>
      </c>
      <c r="P8" s="92">
        <f t="shared" si="26"/>
        <v>0.25</v>
      </c>
      <c r="Q8" s="92">
        <f t="shared" si="6"/>
        <v>0.23</v>
      </c>
      <c r="R8" s="92">
        <f t="shared" si="7"/>
        <v>0.25</v>
      </c>
      <c r="S8" s="92">
        <f t="shared" si="8"/>
        <v>0.25</v>
      </c>
      <c r="T8" s="92">
        <f t="shared" si="9"/>
        <v>0.26</v>
      </c>
      <c r="U8" s="92">
        <f t="shared" si="10"/>
        <v>0.25</v>
      </c>
      <c r="V8" s="92">
        <f t="shared" si="11"/>
        <v>0.26</v>
      </c>
      <c r="W8" s="92">
        <f t="shared" si="12"/>
        <v>0.25</v>
      </c>
      <c r="X8" s="92">
        <f t="shared" si="13"/>
        <v>0.25</v>
      </c>
      <c r="Y8" s="92">
        <f t="shared" si="14"/>
        <v>0.23</v>
      </c>
      <c r="Z8" s="92">
        <f t="shared" si="15"/>
        <v>0.25</v>
      </c>
      <c r="AA8" s="92">
        <f t="shared" si="16"/>
        <v>0.22</v>
      </c>
      <c r="AB8" s="92">
        <f t="shared" si="17"/>
        <v>0.26</v>
      </c>
      <c r="AC8" s="92">
        <f t="shared" si="18"/>
        <v>0.26</v>
      </c>
      <c r="AD8" s="92">
        <f t="shared" si="19"/>
        <v>0.28999999999999998</v>
      </c>
      <c r="AE8" s="92">
        <f t="shared" si="20"/>
        <v>0.23</v>
      </c>
      <c r="AF8" s="92">
        <f t="shared" si="21"/>
        <v>0.26</v>
      </c>
      <c r="AG8" s="92">
        <f t="shared" si="22"/>
        <v>0.22</v>
      </c>
      <c r="AH8" s="92">
        <f t="shared" si="23"/>
        <v>0.23</v>
      </c>
      <c r="AI8" s="92">
        <f t="shared" si="24"/>
        <v>0.25</v>
      </c>
      <c r="AJ8" s="92">
        <f t="shared" si="25"/>
        <v>0.23</v>
      </c>
    </row>
    <row r="9" spans="1:36" ht="12.95" customHeight="1" x14ac:dyDescent="0.15">
      <c r="A9" s="91">
        <v>256</v>
      </c>
      <c r="B9" s="115" t="s">
        <v>73</v>
      </c>
      <c r="C9" s="115"/>
      <c r="D9" s="91">
        <v>8</v>
      </c>
      <c r="E9" s="91">
        <v>12</v>
      </c>
      <c r="F9" s="4">
        <f t="shared" si="0"/>
        <v>0.03</v>
      </c>
      <c r="G9" s="91" t="s">
        <v>65</v>
      </c>
      <c r="H9" s="91" t="s">
        <v>62</v>
      </c>
      <c r="I9" s="91"/>
      <c r="J9" s="1" t="s">
        <v>15</v>
      </c>
      <c r="K9" s="92">
        <f t="shared" si="1"/>
        <v>0.04</v>
      </c>
      <c r="L9" s="92">
        <f t="shared" si="2"/>
        <v>0.03</v>
      </c>
      <c r="M9" s="92">
        <f t="shared" si="3"/>
        <v>0.04</v>
      </c>
      <c r="N9" s="92">
        <f t="shared" si="4"/>
        <v>0.04</v>
      </c>
      <c r="O9" s="92">
        <f t="shared" si="5"/>
        <v>0.04</v>
      </c>
      <c r="P9" s="92">
        <f t="shared" si="26"/>
        <v>0.04</v>
      </c>
      <c r="Q9" s="92">
        <f t="shared" si="6"/>
        <v>0.03</v>
      </c>
      <c r="R9" s="92">
        <f t="shared" si="7"/>
        <v>0.03</v>
      </c>
      <c r="S9" s="92">
        <f t="shared" si="8"/>
        <v>0.04</v>
      </c>
      <c r="T9" s="92">
        <f t="shared" si="9"/>
        <v>0.04</v>
      </c>
      <c r="U9" s="92">
        <f t="shared" si="10"/>
        <v>0.03</v>
      </c>
      <c r="V9" s="92">
        <f t="shared" si="11"/>
        <v>0.03</v>
      </c>
      <c r="W9" s="92">
        <f t="shared" si="12"/>
        <v>0.03</v>
      </c>
      <c r="X9" s="92">
        <f t="shared" si="13"/>
        <v>0.04</v>
      </c>
      <c r="Y9" s="92">
        <f t="shared" si="14"/>
        <v>0.03</v>
      </c>
      <c r="Z9" s="92">
        <f t="shared" si="15"/>
        <v>0.03</v>
      </c>
      <c r="AA9" s="92">
        <f t="shared" si="16"/>
        <v>0.03</v>
      </c>
      <c r="AB9" s="92">
        <f t="shared" si="17"/>
        <v>0.03</v>
      </c>
      <c r="AC9" s="92">
        <f t="shared" si="18"/>
        <v>0.03</v>
      </c>
      <c r="AD9" s="92">
        <f t="shared" si="19"/>
        <v>0.05</v>
      </c>
      <c r="AE9" s="92">
        <f t="shared" si="20"/>
        <v>0.03</v>
      </c>
      <c r="AF9" s="92">
        <f t="shared" si="21"/>
        <v>0.03</v>
      </c>
      <c r="AG9" s="92">
        <f t="shared" si="22"/>
        <v>0.03</v>
      </c>
      <c r="AH9" s="92">
        <f t="shared" si="23"/>
        <v>0.03</v>
      </c>
      <c r="AI9" s="92">
        <f t="shared" si="24"/>
        <v>0.04</v>
      </c>
      <c r="AJ9" s="92">
        <f t="shared" si="25"/>
        <v>0.03</v>
      </c>
    </row>
    <row r="10" spans="1:36" ht="12.95" customHeight="1" x14ac:dyDescent="0.15">
      <c r="A10" s="91">
        <v>257</v>
      </c>
      <c r="B10" s="115" t="s">
        <v>63</v>
      </c>
      <c r="C10" s="115"/>
      <c r="D10" s="91">
        <v>8</v>
      </c>
      <c r="E10" s="91">
        <v>8</v>
      </c>
      <c r="F10" s="4">
        <f t="shared" si="0"/>
        <v>0.02</v>
      </c>
      <c r="G10" s="91"/>
      <c r="H10" s="91" t="s">
        <v>62</v>
      </c>
      <c r="I10" s="91"/>
      <c r="J10" s="1" t="s">
        <v>15</v>
      </c>
      <c r="K10" s="92">
        <f t="shared" si="1"/>
        <v>0.02</v>
      </c>
      <c r="L10" s="92">
        <f t="shared" si="2"/>
        <v>0.02</v>
      </c>
      <c r="M10" s="92">
        <f t="shared" si="3"/>
        <v>0.02</v>
      </c>
      <c r="N10" s="92">
        <f t="shared" si="4"/>
        <v>0.02</v>
      </c>
      <c r="O10" s="92">
        <f t="shared" si="5"/>
        <v>0.02</v>
      </c>
      <c r="P10" s="92">
        <f t="shared" si="26"/>
        <v>0.02</v>
      </c>
      <c r="Q10" s="92">
        <f t="shared" si="6"/>
        <v>0.02</v>
      </c>
      <c r="R10" s="92">
        <f t="shared" si="7"/>
        <v>0.02</v>
      </c>
      <c r="S10" s="92">
        <f t="shared" si="8"/>
        <v>0.02</v>
      </c>
      <c r="T10" s="92">
        <f t="shared" si="9"/>
        <v>0.02</v>
      </c>
      <c r="U10" s="92">
        <f t="shared" si="10"/>
        <v>0.02</v>
      </c>
      <c r="V10" s="92">
        <f t="shared" si="11"/>
        <v>0.02</v>
      </c>
      <c r="W10" s="92">
        <f t="shared" si="12"/>
        <v>0.02</v>
      </c>
      <c r="X10" s="92">
        <f t="shared" si="13"/>
        <v>0.02</v>
      </c>
      <c r="Y10" s="92">
        <f t="shared" si="14"/>
        <v>0.02</v>
      </c>
      <c r="Z10" s="92">
        <f t="shared" si="15"/>
        <v>0.02</v>
      </c>
      <c r="AA10" s="92">
        <f t="shared" si="16"/>
        <v>0.02</v>
      </c>
      <c r="AB10" s="92">
        <f t="shared" si="17"/>
        <v>0.02</v>
      </c>
      <c r="AC10" s="92">
        <f t="shared" si="18"/>
        <v>0.02</v>
      </c>
      <c r="AD10" s="92">
        <f t="shared" si="19"/>
        <v>0.03</v>
      </c>
      <c r="AE10" s="92">
        <f t="shared" si="20"/>
        <v>0.02</v>
      </c>
      <c r="AF10" s="92">
        <f t="shared" si="21"/>
        <v>0.02</v>
      </c>
      <c r="AG10" s="92">
        <f t="shared" si="22"/>
        <v>0.02</v>
      </c>
      <c r="AH10" s="92">
        <f t="shared" si="23"/>
        <v>0.02</v>
      </c>
      <c r="AI10" s="92">
        <f t="shared" si="24"/>
        <v>0.02</v>
      </c>
      <c r="AJ10" s="92">
        <f t="shared" si="25"/>
        <v>0.02</v>
      </c>
    </row>
    <row r="11" spans="1:36" ht="12.95" customHeight="1" x14ac:dyDescent="0.15">
      <c r="A11" s="91">
        <v>258</v>
      </c>
      <c r="B11" s="115" t="s">
        <v>58</v>
      </c>
      <c r="C11" s="115"/>
      <c r="D11" s="91">
        <v>20</v>
      </c>
      <c r="E11" s="91">
        <v>18</v>
      </c>
      <c r="F11" s="4">
        <f t="shared" si="0"/>
        <v>0.26</v>
      </c>
      <c r="G11" s="5"/>
      <c r="H11" s="91" t="s">
        <v>62</v>
      </c>
      <c r="I11" s="91"/>
      <c r="J11" s="1" t="s">
        <v>15</v>
      </c>
      <c r="K11" s="92">
        <f t="shared" si="1"/>
        <v>0.26</v>
      </c>
      <c r="L11" s="92">
        <f t="shared" si="2"/>
        <v>0.28999999999999998</v>
      </c>
      <c r="M11" s="92">
        <f t="shared" si="3"/>
        <v>0.28999999999999998</v>
      </c>
      <c r="N11" s="92">
        <f t="shared" si="4"/>
        <v>0.28999999999999998</v>
      </c>
      <c r="O11" s="92">
        <f t="shared" si="5"/>
        <v>0.28999999999999998</v>
      </c>
      <c r="P11" s="92">
        <f t="shared" si="26"/>
        <v>0.28999999999999998</v>
      </c>
      <c r="Q11" s="92">
        <f t="shared" si="6"/>
        <v>0.26</v>
      </c>
      <c r="R11" s="92">
        <f t="shared" si="7"/>
        <v>0.28999999999999998</v>
      </c>
      <c r="S11" s="92">
        <f t="shared" si="8"/>
        <v>0.28999999999999998</v>
      </c>
      <c r="T11" s="92">
        <f t="shared" si="9"/>
        <v>0.3</v>
      </c>
      <c r="U11" s="92">
        <f t="shared" si="10"/>
        <v>0.28999999999999998</v>
      </c>
      <c r="V11" s="92">
        <f t="shared" si="11"/>
        <v>0.28999999999999998</v>
      </c>
      <c r="W11" s="92">
        <f t="shared" si="12"/>
        <v>0.28000000000000003</v>
      </c>
      <c r="X11" s="92">
        <f t="shared" si="13"/>
        <v>0.28000000000000003</v>
      </c>
      <c r="Y11" s="92">
        <f t="shared" si="14"/>
        <v>0.25</v>
      </c>
      <c r="Z11" s="92">
        <f t="shared" si="15"/>
        <v>0.28000000000000003</v>
      </c>
      <c r="AA11" s="92">
        <f t="shared" si="16"/>
        <v>0.25</v>
      </c>
      <c r="AB11" s="92">
        <f t="shared" si="17"/>
        <v>0.28999999999999998</v>
      </c>
      <c r="AC11" s="92">
        <f t="shared" si="18"/>
        <v>0.28999999999999998</v>
      </c>
      <c r="AD11" s="92">
        <f t="shared" si="19"/>
        <v>0.33</v>
      </c>
      <c r="AE11" s="92">
        <f t="shared" si="20"/>
        <v>0.26</v>
      </c>
      <c r="AF11" s="92">
        <f t="shared" si="21"/>
        <v>0.28999999999999998</v>
      </c>
      <c r="AG11" s="92">
        <f t="shared" si="22"/>
        <v>0.24</v>
      </c>
      <c r="AH11" s="92">
        <f t="shared" si="23"/>
        <v>0.26</v>
      </c>
      <c r="AI11" s="92">
        <f t="shared" si="24"/>
        <v>0.28000000000000003</v>
      </c>
      <c r="AJ11" s="92">
        <f t="shared" si="25"/>
        <v>0.26</v>
      </c>
    </row>
    <row r="12" spans="1:36" ht="12.95" customHeight="1" x14ac:dyDescent="0.15">
      <c r="A12" s="91">
        <v>259</v>
      </c>
      <c r="B12" s="115" t="s">
        <v>70</v>
      </c>
      <c r="C12" s="115"/>
      <c r="D12" s="91">
        <v>8</v>
      </c>
      <c r="E12" s="91">
        <v>5</v>
      </c>
      <c r="F12" s="4">
        <f t="shared" si="0"/>
        <v>0.01</v>
      </c>
      <c r="G12" s="91"/>
      <c r="H12" s="91" t="s">
        <v>62</v>
      </c>
      <c r="I12" s="91"/>
      <c r="J12" s="1" t="s">
        <v>15</v>
      </c>
      <c r="K12" s="92">
        <f t="shared" si="1"/>
        <v>0.01</v>
      </c>
      <c r="L12" s="92">
        <f t="shared" si="2"/>
        <v>0.01</v>
      </c>
      <c r="M12" s="92">
        <f t="shared" si="3"/>
        <v>0.01</v>
      </c>
      <c r="N12" s="92">
        <f t="shared" si="4"/>
        <v>0.01</v>
      </c>
      <c r="O12" s="92">
        <f t="shared" si="5"/>
        <v>0.02</v>
      </c>
      <c r="P12" s="92">
        <f t="shared" si="26"/>
        <v>0.01</v>
      </c>
      <c r="Q12" s="92">
        <f t="shared" si="6"/>
        <v>0.01</v>
      </c>
      <c r="R12" s="92">
        <f t="shared" si="7"/>
        <v>0.01</v>
      </c>
      <c r="S12" s="92">
        <f t="shared" si="8"/>
        <v>0.01</v>
      </c>
      <c r="T12" s="92">
        <f t="shared" si="9"/>
        <v>0.01</v>
      </c>
      <c r="U12" s="92">
        <f t="shared" si="10"/>
        <v>0.01</v>
      </c>
      <c r="V12" s="92">
        <f t="shared" si="11"/>
        <v>0.01</v>
      </c>
      <c r="W12" s="92">
        <f t="shared" si="12"/>
        <v>0.02</v>
      </c>
      <c r="X12" s="92">
        <f t="shared" si="13"/>
        <v>0.01</v>
      </c>
      <c r="Y12" s="92">
        <f t="shared" si="14"/>
        <v>0.01</v>
      </c>
      <c r="Z12" s="92">
        <f t="shared" si="15"/>
        <v>0.01</v>
      </c>
      <c r="AA12" s="92">
        <f t="shared" si="16"/>
        <v>0.01</v>
      </c>
      <c r="AB12" s="92">
        <f t="shared" si="17"/>
        <v>0.01</v>
      </c>
      <c r="AC12" s="92">
        <f t="shared" si="18"/>
        <v>0.01</v>
      </c>
      <c r="AD12" s="92">
        <f t="shared" si="19"/>
        <v>0.02</v>
      </c>
      <c r="AE12" s="92">
        <f t="shared" si="20"/>
        <v>0.01</v>
      </c>
      <c r="AF12" s="92">
        <f t="shared" si="21"/>
        <v>0.01</v>
      </c>
      <c r="AG12" s="92">
        <f t="shared" si="22"/>
        <v>0.01</v>
      </c>
      <c r="AH12" s="92">
        <f t="shared" si="23"/>
        <v>0.01</v>
      </c>
      <c r="AI12" s="92">
        <f t="shared" si="24"/>
        <v>0.02</v>
      </c>
      <c r="AJ12" s="92">
        <f t="shared" si="25"/>
        <v>0.01</v>
      </c>
    </row>
    <row r="13" spans="1:36" ht="12.95" customHeight="1" x14ac:dyDescent="0.15">
      <c r="A13" s="91">
        <v>260</v>
      </c>
      <c r="B13" s="115" t="s">
        <v>63</v>
      </c>
      <c r="C13" s="115"/>
      <c r="D13" s="91">
        <v>22</v>
      </c>
      <c r="E13" s="91">
        <v>16</v>
      </c>
      <c r="F13" s="4">
        <f t="shared" si="0"/>
        <v>0.28000000000000003</v>
      </c>
      <c r="G13" s="5"/>
      <c r="H13" s="91"/>
      <c r="I13" s="91"/>
      <c r="J13" s="1" t="s">
        <v>15</v>
      </c>
      <c r="K13" s="92">
        <f t="shared" si="1"/>
        <v>0.28000000000000003</v>
      </c>
      <c r="L13" s="92">
        <f t="shared" si="2"/>
        <v>0.3</v>
      </c>
      <c r="M13" s="92">
        <f t="shared" si="3"/>
        <v>0.3</v>
      </c>
      <c r="N13" s="92">
        <f t="shared" si="4"/>
        <v>0.3</v>
      </c>
      <c r="O13" s="92">
        <f t="shared" si="5"/>
        <v>0.3</v>
      </c>
      <c r="P13" s="92">
        <f t="shared" si="26"/>
        <v>0.3</v>
      </c>
      <c r="Q13" s="92">
        <f t="shared" si="6"/>
        <v>0.28000000000000003</v>
      </c>
      <c r="R13" s="92">
        <f t="shared" si="7"/>
        <v>0.3</v>
      </c>
      <c r="S13" s="92">
        <f t="shared" si="8"/>
        <v>0.3</v>
      </c>
      <c r="T13" s="92">
        <f t="shared" si="9"/>
        <v>0.3</v>
      </c>
      <c r="U13" s="92">
        <f t="shared" si="10"/>
        <v>0.3</v>
      </c>
      <c r="V13" s="92">
        <f t="shared" si="11"/>
        <v>0.32</v>
      </c>
      <c r="W13" s="92">
        <f t="shared" si="12"/>
        <v>0.3</v>
      </c>
      <c r="X13" s="92">
        <f t="shared" si="13"/>
        <v>0.3</v>
      </c>
      <c r="Y13" s="92">
        <f t="shared" si="14"/>
        <v>0.27</v>
      </c>
      <c r="Z13" s="92">
        <f t="shared" si="15"/>
        <v>0.3</v>
      </c>
      <c r="AA13" s="92">
        <f t="shared" si="16"/>
        <v>0.27</v>
      </c>
      <c r="AB13" s="92">
        <f t="shared" si="17"/>
        <v>0.31</v>
      </c>
      <c r="AC13" s="92">
        <f t="shared" si="18"/>
        <v>0.31</v>
      </c>
      <c r="AD13" s="92">
        <f t="shared" si="19"/>
        <v>0.34</v>
      </c>
      <c r="AE13" s="92">
        <f t="shared" si="20"/>
        <v>0.28000000000000003</v>
      </c>
      <c r="AF13" s="92">
        <f t="shared" si="21"/>
        <v>0.31</v>
      </c>
      <c r="AG13" s="92">
        <f t="shared" si="22"/>
        <v>0.27</v>
      </c>
      <c r="AH13" s="92">
        <f t="shared" si="23"/>
        <v>0.28000000000000003</v>
      </c>
      <c r="AI13" s="92">
        <f t="shared" si="24"/>
        <v>0.3</v>
      </c>
      <c r="AJ13" s="92">
        <f t="shared" si="25"/>
        <v>0.28000000000000003</v>
      </c>
    </row>
    <row r="14" spans="1:36" ht="12.95" customHeight="1" x14ac:dyDescent="0.15">
      <c r="A14" s="91"/>
      <c r="B14" s="115"/>
      <c r="C14" s="115"/>
      <c r="D14" s="91"/>
      <c r="E14" s="91"/>
      <c r="F14" s="4" t="str">
        <f t="shared" si="0"/>
        <v/>
      </c>
      <c r="G14" s="5"/>
      <c r="H14" s="91"/>
      <c r="I14" s="91"/>
      <c r="J14" s="1" t="s">
        <v>15</v>
      </c>
      <c r="K14" s="92" t="e">
        <f t="shared" si="1"/>
        <v>#NUM!</v>
      </c>
      <c r="L14" s="92" t="e">
        <f t="shared" si="2"/>
        <v>#NUM!</v>
      </c>
      <c r="M14" s="92" t="e">
        <f t="shared" si="3"/>
        <v>#NUM!</v>
      </c>
      <c r="N14" s="92" t="e">
        <f t="shared" si="4"/>
        <v>#NUM!</v>
      </c>
      <c r="O14" s="92" t="e">
        <f t="shared" si="5"/>
        <v>#NUM!</v>
      </c>
      <c r="P14" s="92" t="e">
        <f t="shared" si="26"/>
        <v>#N/A</v>
      </c>
      <c r="Q14" s="92" t="e">
        <f t="shared" si="6"/>
        <v>#NUM!</v>
      </c>
      <c r="R14" s="92" t="e">
        <f t="shared" si="7"/>
        <v>#NUM!</v>
      </c>
      <c r="S14" s="92" t="e">
        <f t="shared" si="8"/>
        <v>#NUM!</v>
      </c>
      <c r="T14" s="92" t="e">
        <f t="shared" si="9"/>
        <v>#NUM!</v>
      </c>
      <c r="U14" s="92" t="e">
        <f t="shared" si="10"/>
        <v>#N/A</v>
      </c>
      <c r="V14" s="92" t="e">
        <f t="shared" si="11"/>
        <v>#NUM!</v>
      </c>
      <c r="W14" s="92" t="e">
        <f t="shared" si="12"/>
        <v>#NUM!</v>
      </c>
      <c r="X14" s="92" t="e">
        <f t="shared" si="13"/>
        <v>#NUM!</v>
      </c>
      <c r="Y14" s="92" t="e">
        <f t="shared" si="14"/>
        <v>#NUM!</v>
      </c>
      <c r="Z14" s="92" t="e">
        <f t="shared" si="15"/>
        <v>#N/A</v>
      </c>
      <c r="AA14" s="92" t="e">
        <f t="shared" si="16"/>
        <v>#NUM!</v>
      </c>
      <c r="AB14" s="92" t="e">
        <f t="shared" si="17"/>
        <v>#NUM!</v>
      </c>
      <c r="AC14" s="92" t="e">
        <f t="shared" si="18"/>
        <v>#NUM!</v>
      </c>
      <c r="AD14" s="92" t="e">
        <f t="shared" si="19"/>
        <v>#NUM!</v>
      </c>
      <c r="AE14" s="92" t="e">
        <f t="shared" si="20"/>
        <v>#NUM!</v>
      </c>
      <c r="AF14" s="92" t="e">
        <f t="shared" si="21"/>
        <v>#N/A</v>
      </c>
      <c r="AG14" s="92" t="e">
        <f t="shared" si="22"/>
        <v>#NUM!</v>
      </c>
      <c r="AH14" s="92" t="e">
        <f t="shared" si="23"/>
        <v>#NUM!</v>
      </c>
      <c r="AI14" s="92" t="e">
        <f t="shared" si="24"/>
        <v>#NUM!</v>
      </c>
      <c r="AJ14" s="92" t="e">
        <f t="shared" si="25"/>
        <v>#N/A</v>
      </c>
    </row>
    <row r="15" spans="1:36" ht="12.95" customHeight="1" x14ac:dyDescent="0.15">
      <c r="A15" s="91"/>
      <c r="B15" s="115"/>
      <c r="C15" s="115"/>
      <c r="D15" s="91"/>
      <c r="E15" s="91"/>
      <c r="F15" s="4" t="str">
        <f t="shared" si="0"/>
        <v/>
      </c>
      <c r="G15" s="91"/>
      <c r="H15" s="91"/>
      <c r="I15" s="91"/>
      <c r="J15" s="1" t="s">
        <v>15</v>
      </c>
      <c r="K15" s="92" t="e">
        <f t="shared" si="1"/>
        <v>#NUM!</v>
      </c>
      <c r="L15" s="92" t="e">
        <f t="shared" si="2"/>
        <v>#NUM!</v>
      </c>
      <c r="M15" s="92" t="e">
        <f t="shared" si="3"/>
        <v>#NUM!</v>
      </c>
      <c r="N15" s="92" t="e">
        <f t="shared" si="4"/>
        <v>#NUM!</v>
      </c>
      <c r="O15" s="92" t="e">
        <f t="shared" si="5"/>
        <v>#NUM!</v>
      </c>
      <c r="P15" s="92" t="e">
        <f t="shared" si="26"/>
        <v>#N/A</v>
      </c>
      <c r="Q15" s="92" t="e">
        <f t="shared" si="6"/>
        <v>#NUM!</v>
      </c>
      <c r="R15" s="92" t="e">
        <f t="shared" si="7"/>
        <v>#NUM!</v>
      </c>
      <c r="S15" s="92" t="e">
        <f t="shared" si="8"/>
        <v>#NUM!</v>
      </c>
      <c r="T15" s="92" t="e">
        <f t="shared" si="9"/>
        <v>#NUM!</v>
      </c>
      <c r="U15" s="92" t="e">
        <f t="shared" si="10"/>
        <v>#N/A</v>
      </c>
      <c r="V15" s="92" t="e">
        <f t="shared" si="11"/>
        <v>#NUM!</v>
      </c>
      <c r="W15" s="92" t="e">
        <f t="shared" si="12"/>
        <v>#NUM!</v>
      </c>
      <c r="X15" s="92" t="e">
        <f t="shared" si="13"/>
        <v>#NUM!</v>
      </c>
      <c r="Y15" s="92" t="e">
        <f t="shared" si="14"/>
        <v>#NUM!</v>
      </c>
      <c r="Z15" s="92" t="e">
        <f t="shared" si="15"/>
        <v>#N/A</v>
      </c>
      <c r="AA15" s="92" t="e">
        <f t="shared" si="16"/>
        <v>#NUM!</v>
      </c>
      <c r="AB15" s="92" t="e">
        <f t="shared" si="17"/>
        <v>#NUM!</v>
      </c>
      <c r="AC15" s="92" t="e">
        <f t="shared" si="18"/>
        <v>#NUM!</v>
      </c>
      <c r="AD15" s="92" t="e">
        <f t="shared" si="19"/>
        <v>#NUM!</v>
      </c>
      <c r="AE15" s="92" t="e">
        <f t="shared" si="20"/>
        <v>#NUM!</v>
      </c>
      <c r="AF15" s="92" t="e">
        <f t="shared" si="21"/>
        <v>#N/A</v>
      </c>
      <c r="AG15" s="92" t="e">
        <f t="shared" si="22"/>
        <v>#NUM!</v>
      </c>
      <c r="AH15" s="92" t="e">
        <f t="shared" si="23"/>
        <v>#NUM!</v>
      </c>
      <c r="AI15" s="92" t="e">
        <f t="shared" si="24"/>
        <v>#NUM!</v>
      </c>
      <c r="AJ15" s="92" t="e">
        <f t="shared" si="25"/>
        <v>#N/A</v>
      </c>
    </row>
    <row r="16" spans="1:36" ht="12.95" customHeight="1" x14ac:dyDescent="0.15">
      <c r="A16" s="91"/>
      <c r="B16" s="115"/>
      <c r="C16" s="115"/>
      <c r="D16" s="91"/>
      <c r="E16" s="91"/>
      <c r="F16" s="4" t="str">
        <f t="shared" si="0"/>
        <v/>
      </c>
      <c r="G16" s="5"/>
      <c r="H16" s="91"/>
      <c r="I16" s="91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15"/>
      <c r="C17" s="115"/>
      <c r="D17" s="91"/>
      <c r="E17" s="91"/>
      <c r="F17" s="4" t="str">
        <f t="shared" si="0"/>
        <v/>
      </c>
      <c r="G17" s="91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15"/>
      <c r="C18" s="115"/>
      <c r="D18" s="91"/>
      <c r="E18" s="91"/>
      <c r="F18" s="4" t="str">
        <f t="shared" si="0"/>
        <v/>
      </c>
      <c r="G18" s="91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15"/>
      <c r="C19" s="115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15"/>
      <c r="C20" s="115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15"/>
      <c r="C21" s="115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15"/>
      <c r="C22" s="115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15"/>
      <c r="C23" s="115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15"/>
      <c r="C24" s="115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15"/>
      <c r="C25" s="115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15"/>
      <c r="C26" s="115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15"/>
      <c r="C27" s="115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15"/>
      <c r="C28" s="115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15"/>
      <c r="C29" s="115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15"/>
      <c r="C30" s="115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15"/>
      <c r="C31" s="115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15"/>
      <c r="C32" s="115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15"/>
      <c r="C33" s="115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15"/>
      <c r="C34" s="115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15"/>
      <c r="C35" s="115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15"/>
      <c r="C36" s="115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15"/>
      <c r="C37" s="115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15"/>
      <c r="C38" s="115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15"/>
      <c r="C39" s="115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15"/>
      <c r="C40" s="115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15"/>
      <c r="C41" s="115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15"/>
      <c r="C42" s="115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15"/>
      <c r="C43" s="115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12" t="s">
        <v>95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1.53</v>
      </c>
      <c r="D50" s="16">
        <f>SUMIF(G4:G43,"*下層*",F4:F43)</f>
        <v>0</v>
      </c>
      <c r="E50" s="4">
        <f>SUM(F4:F43)</f>
        <v>1.53</v>
      </c>
      <c r="F50" s="13"/>
      <c r="G50" s="17">
        <f>C50*100</f>
        <v>153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形状比＝75、Sr＝26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0.76</v>
      </c>
      <c r="D57" s="16">
        <f>SUMIF(H4:H43,"▲",F4:F43)</f>
        <v>0</v>
      </c>
      <c r="E57" s="16">
        <f>SUM(C57:D57)</f>
        <v>0.76</v>
      </c>
      <c r="F57" s="13"/>
      <c r="G57" s="19">
        <f>C57*100</f>
        <v>76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70</v>
      </c>
      <c r="D61" s="20" t="str">
        <f>IF(D47&gt;0,ROUND(D54/D47*100,1),"")</f>
        <v/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49.7</v>
      </c>
      <c r="D62" s="20" t="str">
        <f>IF(D47&gt;0,ROUND(D57/D50*100,1),"")</f>
        <v/>
      </c>
      <c r="E62" s="20">
        <f>ROUND(E57/E50*100,1)</f>
        <v>49.7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0.77</v>
      </c>
      <c r="D69" s="16" t="str">
        <f>IF(D66&gt;0,D50-D57,"")</f>
        <v/>
      </c>
      <c r="E69" s="4">
        <f>SUM(C69:D69)</f>
        <v>0.77</v>
      </c>
      <c r="F69" s="13"/>
      <c r="G69" s="17">
        <f>C69*100</f>
        <v>77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形状比＝76、Sr＝36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11" priority="16" stopIfTrue="1">
      <formula>AND(($H4="スギ"),(#REF!&lt;12))</formula>
    </cfRule>
  </conditionalFormatting>
  <conditionalFormatting sqref="L4:L43">
    <cfRule type="expression" dxfId="910" priority="15" stopIfTrue="1">
      <formula>AND(($H4="スギ"),(#REF!&lt;22),(#REF!&gt;=12))</formula>
    </cfRule>
  </conditionalFormatting>
  <conditionalFormatting sqref="M4:M43">
    <cfRule type="expression" dxfId="909" priority="14" stopIfTrue="1">
      <formula>AND(($H4="スギ"),(#REF!&lt;32),(#REF!&gt;=22))</formula>
    </cfRule>
  </conditionalFormatting>
  <conditionalFormatting sqref="N4:N43">
    <cfRule type="expression" dxfId="908" priority="13" stopIfTrue="1">
      <formula>AND(($H4="スギ"),(#REF!&lt;42),(#REF!&gt;=32))</formula>
    </cfRule>
  </conditionalFormatting>
  <conditionalFormatting sqref="U4:U43 Z4:AF43 AJ4:AJ43 O4:P43">
    <cfRule type="expression" dxfId="907" priority="12" stopIfTrue="1">
      <formula>AND(($H4="スギ"),(#REF!&gt;=42))</formula>
    </cfRule>
  </conditionalFormatting>
  <conditionalFormatting sqref="Q4:Q43 AA4:AA43">
    <cfRule type="expression" dxfId="906" priority="11" stopIfTrue="1">
      <formula>AND(($H4="ヒノキ"),(#REF!&lt;12))</formula>
    </cfRule>
  </conditionalFormatting>
  <conditionalFormatting sqref="R4:R43 AB4:AE43">
    <cfRule type="expression" dxfId="905" priority="10" stopIfTrue="1">
      <formula>AND(($H4="ヒノキ"),(#REF!&lt;22),(#REF!&gt;=12))</formula>
    </cfRule>
  </conditionalFormatting>
  <conditionalFormatting sqref="S4:S43">
    <cfRule type="expression" dxfId="904" priority="9" stopIfTrue="1">
      <formula>AND(($H4="ヒノキ"),(#REF!&lt;32),(#REF!&gt;=22))</formula>
    </cfRule>
  </conditionalFormatting>
  <conditionalFormatting sqref="T4:U43 Z4:AF43 AJ4:AJ43">
    <cfRule type="expression" dxfId="903" priority="8" stopIfTrue="1">
      <formula>AND(($H4="ヒノキ"),(#REF!&gt;=32))</formula>
    </cfRule>
  </conditionalFormatting>
  <conditionalFormatting sqref="V4:V43 AA4:AA43">
    <cfRule type="expression" dxfId="902" priority="7" stopIfTrue="1">
      <formula>AND(($H4="アカマツ"),(#REF!&lt;12))</formula>
    </cfRule>
  </conditionalFormatting>
  <conditionalFormatting sqref="W4:W43 AB4:AB43">
    <cfRule type="expression" dxfId="901" priority="6" stopIfTrue="1">
      <formula>AND(($H4="アカマツ"),(#REF!&lt;22),(#REF!&gt;=12))</formula>
    </cfRule>
  </conditionalFormatting>
  <conditionalFormatting sqref="X4:X43 AC4:AC43">
    <cfRule type="expression" dxfId="900" priority="5" stopIfTrue="1">
      <formula>AND(($H4="アカマツ"),(#REF!&lt;42),(#REF!&gt;=22))</formula>
    </cfRule>
  </conditionalFormatting>
  <conditionalFormatting sqref="Y4:AF43 AJ4:AJ43">
    <cfRule type="expression" dxfId="899" priority="4" stopIfTrue="1">
      <formula>AND(($H4="アカマツ"),(#REF!&gt;=42))</formula>
    </cfRule>
  </conditionalFormatting>
  <conditionalFormatting sqref="AG4:AG43">
    <cfRule type="expression" dxfId="898" priority="3" stopIfTrue="1">
      <formula>AND(($H4&lt;&gt;"スギ"),($H4&lt;&gt;"ヒノキ"),($H4&lt;&gt;"アカマツ"),(#REF!&lt;12))</formula>
    </cfRule>
  </conditionalFormatting>
  <conditionalFormatting sqref="AH4:AH43">
    <cfRule type="expression" dxfId="8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844A2-7110-48F6-B1CE-A0B8B1B66B39}">
  <sheetPr>
    <tabColor rgb="FFFFFFCC"/>
  </sheetPr>
  <dimension ref="A1:AJ120"/>
  <sheetViews>
    <sheetView showGridLines="0" tabSelected="1" view="pageBreakPreview" topLeftCell="A25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170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501</v>
      </c>
      <c r="B4" s="115" t="s">
        <v>56</v>
      </c>
      <c r="C4" s="115"/>
      <c r="D4" s="95">
        <v>22</v>
      </c>
      <c r="E4" s="95">
        <v>17</v>
      </c>
      <c r="F4" s="4">
        <f t="shared" ref="F4:F43" si="0">IF(D4&gt;0,IF(B4="スギ",P4,IF(B4="ヒノキ",U4,IF(B4="アカマツ",Z4,IF(B4="カラマツ",AF4,AJ4)))),"")</f>
        <v>0.28999999999999998</v>
      </c>
      <c r="G4" s="5" t="s">
        <v>65</v>
      </c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0.28999999999999998</v>
      </c>
      <c r="L4" s="96">
        <f t="shared" ref="L4:L43" si="2">ROUND(10^(-5+0.73504+1.83346*LOG(D4)+1.06569*LOG(E4)),2)</f>
        <v>0.32</v>
      </c>
      <c r="M4" s="96">
        <f t="shared" ref="M4:M43" si="3">ROUND(10^(-5+0.71514+1.74357*LOG(D4)+1.17719*LOG(E4)),2)</f>
        <v>0.32</v>
      </c>
      <c r="N4" s="96">
        <f t="shared" ref="N4:N43" si="4">ROUND(10^(-5+0.82956+1.76381*LOG(D4)+1.06412*LOG(E4)),2)</f>
        <v>0.32</v>
      </c>
      <c r="O4" s="96">
        <f t="shared" ref="O4:O43" si="5">ROUND(10^(-5+0.88226+1.79204*LOG(D4)+0.99303*LOG(E4)),2)</f>
        <v>0.32</v>
      </c>
      <c r="P4" s="96">
        <f>HLOOKUP($D4,K$3:O$43,MATCH($A4,$A$3:$A$43,0),1)</f>
        <v>0.32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0.28999999999999998</v>
      </c>
      <c r="R4" s="96">
        <f t="shared" ref="R4:R43" si="7">ROUND(10^(1.905709*LOG(D4)+1.011385*LOG(E4)-4.293729),2)</f>
        <v>0.32</v>
      </c>
      <c r="S4" s="96">
        <f t="shared" ref="S4:S43" si="8">ROUND(10^(1.771888*LOG(D4)+1.138415*LOG(E4)-4.271259),2)</f>
        <v>0.32</v>
      </c>
      <c r="T4" s="96">
        <f t="shared" ref="T4:T43" si="9">ROUND(10^(1.671519*LOG(D4)+1.363617*LOG(E4)-4.404407),2)</f>
        <v>0.33</v>
      </c>
      <c r="U4" s="96">
        <f t="shared" ref="U4:U43" si="10">HLOOKUP($D4,Q$3:T$43,MATCH($A4,$A$3:$A$43,0),1)</f>
        <v>0.32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0.33</v>
      </c>
      <c r="W4" s="96">
        <f t="shared" ref="W4:W43" si="12">ROUND(10^(-4.155639+1.847898*LOG(D4)+0.951955*LOG(E4)),2)</f>
        <v>0.31</v>
      </c>
      <c r="X4" s="96">
        <f t="shared" ref="X4:X43" si="13">ROUND(10^(-4.194535+1.804172*LOG(D4)+1.034248*LOG(E4)),2)</f>
        <v>0.32</v>
      </c>
      <c r="Y4" s="96">
        <f t="shared" ref="Y4:Y43" si="14">ROUND(10^(-4.42347+2.006485*LOG(D4)+0.967757*LOG(E4)),2)</f>
        <v>0.28999999999999998</v>
      </c>
      <c r="Z4" s="96">
        <f t="shared" ref="Z4:Z43" si="15">HLOOKUP($D4,V$3:Y$43,MATCH($A4,$A$3:$A$43,0),1)</f>
        <v>0.32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0.28000000000000003</v>
      </c>
      <c r="AB4" s="96">
        <f t="shared" ref="AB4:AB43" si="17">ROUND(10^(1.979213*LOG(D4)+0.998347*LOG(E4)-4.369281),2)</f>
        <v>0.33</v>
      </c>
      <c r="AC4" s="96">
        <f t="shared" ref="AC4:AC43" si="18">ROUND(10^(1.904401*LOG(D4)+1.062478*LOG(E4)-4.348104),2)</f>
        <v>0.33</v>
      </c>
      <c r="AD4" s="96">
        <f t="shared" ref="AD4:AD43" si="19">ROUND(10^(1.640825*LOG(D4)+1.080387*LOG(E4)-3.976731),2)</f>
        <v>0.36</v>
      </c>
      <c r="AE4" s="96">
        <f t="shared" ref="AE4:AE43" si="20">ROUND(10^(1.90887*LOG(D4)+1.088002*LOG(E4)-4.431495),2)</f>
        <v>0.28999999999999998</v>
      </c>
      <c r="AF4" s="96">
        <f t="shared" ref="AF4:AF43" si="21">HLOOKUP($D4,AA$3:AE$43,MATCH($A4,$A$3:$A$43,0),1)</f>
        <v>0.33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96">
        <f t="shared" ref="AH4:AH43" si="23">ROUND(10^(1.93813902*LOG(D4)+0.96697002*LOG(E4)-4.32216295),2)</f>
        <v>0.28999999999999998</v>
      </c>
      <c r="AI4" s="96">
        <f t="shared" ref="AI4:AI43" si="24">ROUND(10^(1.82464098*LOG(D4)+0.97625989*LOG(E4)-4.15096808),2)</f>
        <v>0.32</v>
      </c>
      <c r="AJ4" s="96">
        <f t="shared" ref="AJ4:AJ43" si="25">HLOOKUP($D4,AG$3:AI$43,MATCH($A4,$A$3:$A$43,0),1)</f>
        <v>0.28999999999999998</v>
      </c>
    </row>
    <row r="5" spans="1:36" ht="12.95" customHeight="1" x14ac:dyDescent="0.15">
      <c r="A5" s="95">
        <v>502</v>
      </c>
      <c r="B5" s="115" t="s">
        <v>56</v>
      </c>
      <c r="C5" s="115"/>
      <c r="D5" s="95">
        <v>16</v>
      </c>
      <c r="E5" s="95">
        <v>18</v>
      </c>
      <c r="F5" s="4">
        <f t="shared" si="0"/>
        <v>0.17</v>
      </c>
      <c r="G5" s="5" t="s">
        <v>65</v>
      </c>
      <c r="H5" s="95" t="s">
        <v>62</v>
      </c>
      <c r="I5" s="95"/>
      <c r="J5" s="1" t="s">
        <v>15</v>
      </c>
      <c r="K5" s="96">
        <f t="shared" si="1"/>
        <v>0.18</v>
      </c>
      <c r="L5" s="96">
        <f t="shared" si="2"/>
        <v>0.19</v>
      </c>
      <c r="M5" s="96">
        <f t="shared" si="3"/>
        <v>0.2</v>
      </c>
      <c r="N5" s="96">
        <f t="shared" si="4"/>
        <v>0.19</v>
      </c>
      <c r="O5" s="96">
        <f t="shared" si="5"/>
        <v>0.19</v>
      </c>
      <c r="P5" s="96">
        <f t="shared" ref="P5:P43" si="26">HLOOKUP($D5,K$3:O$43,MATCH(A5,$A$3:$A$43,0),1)</f>
        <v>0.19</v>
      </c>
      <c r="Q5" s="96">
        <f t="shared" si="6"/>
        <v>0.17</v>
      </c>
      <c r="R5" s="96">
        <f t="shared" si="7"/>
        <v>0.19</v>
      </c>
      <c r="S5" s="96">
        <f t="shared" si="8"/>
        <v>0.2</v>
      </c>
      <c r="T5" s="96">
        <f t="shared" si="9"/>
        <v>0.21</v>
      </c>
      <c r="U5" s="96">
        <f t="shared" si="10"/>
        <v>0.19</v>
      </c>
      <c r="V5" s="96">
        <f t="shared" si="11"/>
        <v>0.19</v>
      </c>
      <c r="W5" s="96">
        <f t="shared" si="12"/>
        <v>0.18</v>
      </c>
      <c r="X5" s="96">
        <f t="shared" si="13"/>
        <v>0.19</v>
      </c>
      <c r="Y5" s="96">
        <f t="shared" si="14"/>
        <v>0.16</v>
      </c>
      <c r="Z5" s="96">
        <f t="shared" si="15"/>
        <v>0.18</v>
      </c>
      <c r="AA5" s="96">
        <f t="shared" si="16"/>
        <v>0.17</v>
      </c>
      <c r="AB5" s="96">
        <f t="shared" si="17"/>
        <v>0.18</v>
      </c>
      <c r="AC5" s="96">
        <f t="shared" si="18"/>
        <v>0.19</v>
      </c>
      <c r="AD5" s="96">
        <f t="shared" si="19"/>
        <v>0.23</v>
      </c>
      <c r="AE5" s="96">
        <f t="shared" si="20"/>
        <v>0.17</v>
      </c>
      <c r="AF5" s="96">
        <f t="shared" si="21"/>
        <v>0.18</v>
      </c>
      <c r="AG5" s="96">
        <f t="shared" si="22"/>
        <v>0.16</v>
      </c>
      <c r="AH5" s="96">
        <f t="shared" si="23"/>
        <v>0.17</v>
      </c>
      <c r="AI5" s="96">
        <f t="shared" si="24"/>
        <v>0.19</v>
      </c>
      <c r="AJ5" s="96">
        <f t="shared" si="25"/>
        <v>0.17</v>
      </c>
    </row>
    <row r="6" spans="1:36" ht="12.95" customHeight="1" x14ac:dyDescent="0.15">
      <c r="A6" s="95">
        <v>503</v>
      </c>
      <c r="B6" s="115" t="s">
        <v>56</v>
      </c>
      <c r="C6" s="115"/>
      <c r="D6" s="95">
        <v>20</v>
      </c>
      <c r="E6" s="95">
        <v>17</v>
      </c>
      <c r="F6" s="4">
        <f t="shared" si="0"/>
        <v>0.25</v>
      </c>
      <c r="G6" s="5" t="s">
        <v>65</v>
      </c>
      <c r="H6" s="95" t="s">
        <v>62</v>
      </c>
      <c r="I6" s="95"/>
      <c r="J6" s="1" t="s">
        <v>15</v>
      </c>
      <c r="K6" s="96">
        <f t="shared" si="1"/>
        <v>0.25</v>
      </c>
      <c r="L6" s="96">
        <f t="shared" si="2"/>
        <v>0.27</v>
      </c>
      <c r="M6" s="96">
        <f t="shared" si="3"/>
        <v>0.27</v>
      </c>
      <c r="N6" s="96">
        <f t="shared" si="4"/>
        <v>0.27</v>
      </c>
      <c r="O6" s="96">
        <f t="shared" si="5"/>
        <v>0.27</v>
      </c>
      <c r="P6" s="96">
        <f t="shared" si="26"/>
        <v>0.27</v>
      </c>
      <c r="Q6" s="96">
        <f t="shared" si="6"/>
        <v>0.25</v>
      </c>
      <c r="R6" s="96">
        <f t="shared" si="7"/>
        <v>0.27</v>
      </c>
      <c r="S6" s="96">
        <f t="shared" si="8"/>
        <v>0.27</v>
      </c>
      <c r="T6" s="96">
        <f t="shared" si="9"/>
        <v>0.28000000000000003</v>
      </c>
      <c r="U6" s="96">
        <f t="shared" si="10"/>
        <v>0.27</v>
      </c>
      <c r="V6" s="96">
        <f t="shared" si="11"/>
        <v>0.28000000000000003</v>
      </c>
      <c r="W6" s="96">
        <f t="shared" si="12"/>
        <v>0.26</v>
      </c>
      <c r="X6" s="96">
        <f t="shared" si="13"/>
        <v>0.27</v>
      </c>
      <c r="Y6" s="96">
        <f t="shared" si="14"/>
        <v>0.24</v>
      </c>
      <c r="Z6" s="96">
        <f t="shared" si="15"/>
        <v>0.26</v>
      </c>
      <c r="AA6" s="96">
        <f t="shared" si="16"/>
        <v>0.24</v>
      </c>
      <c r="AB6" s="96">
        <f t="shared" si="17"/>
        <v>0.27</v>
      </c>
      <c r="AC6" s="96">
        <f t="shared" si="18"/>
        <v>0.27</v>
      </c>
      <c r="AD6" s="96">
        <f t="shared" si="19"/>
        <v>0.31</v>
      </c>
      <c r="AE6" s="96">
        <f t="shared" si="20"/>
        <v>0.25</v>
      </c>
      <c r="AF6" s="96">
        <f t="shared" si="21"/>
        <v>0.27</v>
      </c>
      <c r="AG6" s="96">
        <f t="shared" si="22"/>
        <v>0.23</v>
      </c>
      <c r="AH6" s="96">
        <f t="shared" si="23"/>
        <v>0.25</v>
      </c>
      <c r="AI6" s="96">
        <f t="shared" si="24"/>
        <v>0.27</v>
      </c>
      <c r="AJ6" s="96">
        <f t="shared" si="25"/>
        <v>0.25</v>
      </c>
    </row>
    <row r="7" spans="1:36" ht="12.95" customHeight="1" x14ac:dyDescent="0.15">
      <c r="A7" s="95">
        <v>504</v>
      </c>
      <c r="B7" s="115" t="s">
        <v>60</v>
      </c>
      <c r="C7" s="115"/>
      <c r="D7" s="95">
        <v>14</v>
      </c>
      <c r="E7" s="95">
        <v>14</v>
      </c>
      <c r="F7" s="4">
        <f t="shared" si="0"/>
        <v>0.1</v>
      </c>
      <c r="G7" s="5" t="s">
        <v>65</v>
      </c>
      <c r="H7" s="95" t="s">
        <v>62</v>
      </c>
      <c r="I7" s="95"/>
      <c r="J7" s="1" t="s">
        <v>15</v>
      </c>
      <c r="K7" s="96">
        <f t="shared" si="1"/>
        <v>0.11</v>
      </c>
      <c r="L7" s="96">
        <f t="shared" si="2"/>
        <v>0.11</v>
      </c>
      <c r="M7" s="96">
        <f t="shared" si="3"/>
        <v>0.12</v>
      </c>
      <c r="N7" s="96">
        <f t="shared" si="4"/>
        <v>0.12</v>
      </c>
      <c r="O7" s="96">
        <f t="shared" si="5"/>
        <v>0.12</v>
      </c>
      <c r="P7" s="96">
        <f t="shared" si="26"/>
        <v>0.11</v>
      </c>
      <c r="Q7" s="96">
        <f t="shared" si="6"/>
        <v>0.11</v>
      </c>
      <c r="R7" s="96">
        <f t="shared" si="7"/>
        <v>0.11</v>
      </c>
      <c r="S7" s="96">
        <f t="shared" si="8"/>
        <v>0.12</v>
      </c>
      <c r="T7" s="96">
        <f t="shared" si="9"/>
        <v>0.12</v>
      </c>
      <c r="U7" s="96">
        <f t="shared" si="10"/>
        <v>0.11</v>
      </c>
      <c r="V7" s="96">
        <f t="shared" si="11"/>
        <v>0.12</v>
      </c>
      <c r="W7" s="96">
        <f t="shared" si="12"/>
        <v>0.11</v>
      </c>
      <c r="X7" s="96">
        <f t="shared" si="13"/>
        <v>0.11</v>
      </c>
      <c r="Y7" s="96">
        <f t="shared" si="14"/>
        <v>0.1</v>
      </c>
      <c r="Z7" s="96">
        <f t="shared" si="15"/>
        <v>0.11</v>
      </c>
      <c r="AA7" s="96">
        <f t="shared" si="16"/>
        <v>0.1</v>
      </c>
      <c r="AB7" s="96">
        <f t="shared" si="17"/>
        <v>0.11</v>
      </c>
      <c r="AC7" s="96">
        <f t="shared" si="18"/>
        <v>0.11</v>
      </c>
      <c r="AD7" s="96">
        <f t="shared" si="19"/>
        <v>0.14000000000000001</v>
      </c>
      <c r="AE7" s="96">
        <f t="shared" si="20"/>
        <v>0.1</v>
      </c>
      <c r="AF7" s="96">
        <f t="shared" si="21"/>
        <v>0.11</v>
      </c>
      <c r="AG7" s="96">
        <f t="shared" si="22"/>
        <v>0.1</v>
      </c>
      <c r="AH7" s="96">
        <f t="shared" si="23"/>
        <v>0.1</v>
      </c>
      <c r="AI7" s="96">
        <f t="shared" si="24"/>
        <v>0.11</v>
      </c>
      <c r="AJ7" s="96">
        <f t="shared" si="25"/>
        <v>0.1</v>
      </c>
    </row>
    <row r="8" spans="1:36" ht="12.95" customHeight="1" x14ac:dyDescent="0.15">
      <c r="A8" s="95">
        <v>505</v>
      </c>
      <c r="B8" s="115" t="s">
        <v>60</v>
      </c>
      <c r="C8" s="115"/>
      <c r="D8" s="95">
        <v>14</v>
      </c>
      <c r="E8" s="95">
        <v>14</v>
      </c>
      <c r="F8" s="4">
        <f t="shared" si="0"/>
        <v>0.1</v>
      </c>
      <c r="G8" s="5" t="s">
        <v>65</v>
      </c>
      <c r="H8" s="95" t="s">
        <v>62</v>
      </c>
      <c r="I8" s="95"/>
      <c r="J8" s="1" t="s">
        <v>15</v>
      </c>
      <c r="K8" s="96">
        <f t="shared" si="1"/>
        <v>0.11</v>
      </c>
      <c r="L8" s="96">
        <f t="shared" si="2"/>
        <v>0.11</v>
      </c>
      <c r="M8" s="96">
        <f t="shared" si="3"/>
        <v>0.12</v>
      </c>
      <c r="N8" s="96">
        <f t="shared" si="4"/>
        <v>0.12</v>
      </c>
      <c r="O8" s="96">
        <f t="shared" si="5"/>
        <v>0.12</v>
      </c>
      <c r="P8" s="96">
        <f t="shared" si="26"/>
        <v>0.11</v>
      </c>
      <c r="Q8" s="96">
        <f t="shared" si="6"/>
        <v>0.11</v>
      </c>
      <c r="R8" s="96">
        <f t="shared" si="7"/>
        <v>0.11</v>
      </c>
      <c r="S8" s="96">
        <f t="shared" si="8"/>
        <v>0.12</v>
      </c>
      <c r="T8" s="96">
        <f t="shared" si="9"/>
        <v>0.12</v>
      </c>
      <c r="U8" s="96">
        <f t="shared" si="10"/>
        <v>0.11</v>
      </c>
      <c r="V8" s="96">
        <f t="shared" si="11"/>
        <v>0.12</v>
      </c>
      <c r="W8" s="96">
        <f t="shared" si="12"/>
        <v>0.11</v>
      </c>
      <c r="X8" s="96">
        <f t="shared" si="13"/>
        <v>0.11</v>
      </c>
      <c r="Y8" s="96">
        <f t="shared" si="14"/>
        <v>0.1</v>
      </c>
      <c r="Z8" s="96">
        <f t="shared" si="15"/>
        <v>0.11</v>
      </c>
      <c r="AA8" s="96">
        <f t="shared" si="16"/>
        <v>0.1</v>
      </c>
      <c r="AB8" s="96">
        <f t="shared" si="17"/>
        <v>0.11</v>
      </c>
      <c r="AC8" s="96">
        <f t="shared" si="18"/>
        <v>0.11</v>
      </c>
      <c r="AD8" s="96">
        <f t="shared" si="19"/>
        <v>0.14000000000000001</v>
      </c>
      <c r="AE8" s="96">
        <f t="shared" si="20"/>
        <v>0.1</v>
      </c>
      <c r="AF8" s="96">
        <f t="shared" si="21"/>
        <v>0.11</v>
      </c>
      <c r="AG8" s="96">
        <f t="shared" si="22"/>
        <v>0.1</v>
      </c>
      <c r="AH8" s="96">
        <f t="shared" si="23"/>
        <v>0.1</v>
      </c>
      <c r="AI8" s="96">
        <f t="shared" si="24"/>
        <v>0.11</v>
      </c>
      <c r="AJ8" s="96">
        <f t="shared" si="25"/>
        <v>0.1</v>
      </c>
    </row>
    <row r="9" spans="1:36" ht="12.95" customHeight="1" x14ac:dyDescent="0.15">
      <c r="A9" s="95">
        <v>506</v>
      </c>
      <c r="B9" s="115" t="s">
        <v>72</v>
      </c>
      <c r="C9" s="115"/>
      <c r="D9" s="95">
        <v>10</v>
      </c>
      <c r="E9" s="95">
        <v>8</v>
      </c>
      <c r="F9" s="4">
        <f t="shared" si="0"/>
        <v>0.03</v>
      </c>
      <c r="G9" s="5"/>
      <c r="H9" s="95" t="s">
        <v>62</v>
      </c>
      <c r="I9" s="95"/>
      <c r="J9" s="1" t="s">
        <v>15</v>
      </c>
      <c r="K9" s="96">
        <f t="shared" si="1"/>
        <v>0.03</v>
      </c>
      <c r="L9" s="96">
        <f t="shared" si="2"/>
        <v>0.03</v>
      </c>
      <c r="M9" s="96">
        <f t="shared" si="3"/>
        <v>0.03</v>
      </c>
      <c r="N9" s="96">
        <f t="shared" si="4"/>
        <v>0.04</v>
      </c>
      <c r="O9" s="96">
        <f t="shared" si="5"/>
        <v>0.04</v>
      </c>
      <c r="P9" s="96">
        <f t="shared" si="26"/>
        <v>0.03</v>
      </c>
      <c r="Q9" s="96">
        <f t="shared" si="6"/>
        <v>0.03</v>
      </c>
      <c r="R9" s="96">
        <f t="shared" si="7"/>
        <v>0.03</v>
      </c>
      <c r="S9" s="96">
        <f t="shared" si="8"/>
        <v>0.03</v>
      </c>
      <c r="T9" s="96">
        <f t="shared" si="9"/>
        <v>0.03</v>
      </c>
      <c r="U9" s="96">
        <f t="shared" si="10"/>
        <v>0.03</v>
      </c>
      <c r="V9" s="96">
        <f t="shared" si="11"/>
        <v>0.04</v>
      </c>
      <c r="W9" s="96">
        <f t="shared" si="12"/>
        <v>0.04</v>
      </c>
      <c r="X9" s="96">
        <f t="shared" si="13"/>
        <v>0.03</v>
      </c>
      <c r="Y9" s="96">
        <f t="shared" si="14"/>
        <v>0.03</v>
      </c>
      <c r="Z9" s="96">
        <f t="shared" si="15"/>
        <v>0.04</v>
      </c>
      <c r="AA9" s="96">
        <f t="shared" si="16"/>
        <v>0.03</v>
      </c>
      <c r="AB9" s="96">
        <f t="shared" si="17"/>
        <v>0.03</v>
      </c>
      <c r="AC9" s="96">
        <f t="shared" si="18"/>
        <v>0.03</v>
      </c>
      <c r="AD9" s="96">
        <f t="shared" si="19"/>
        <v>0.04</v>
      </c>
      <c r="AE9" s="96">
        <f t="shared" si="20"/>
        <v>0.03</v>
      </c>
      <c r="AF9" s="96">
        <f t="shared" si="21"/>
        <v>0.03</v>
      </c>
      <c r="AG9" s="96">
        <f t="shared" si="22"/>
        <v>0.03</v>
      </c>
      <c r="AH9" s="96">
        <f t="shared" si="23"/>
        <v>0.03</v>
      </c>
      <c r="AI9" s="96">
        <f t="shared" si="24"/>
        <v>0.04</v>
      </c>
      <c r="AJ9" s="96">
        <f t="shared" si="25"/>
        <v>0.03</v>
      </c>
    </row>
    <row r="10" spans="1:36" ht="12.95" customHeight="1" x14ac:dyDescent="0.15">
      <c r="A10" s="95">
        <v>507</v>
      </c>
      <c r="B10" s="115" t="s">
        <v>58</v>
      </c>
      <c r="C10" s="115"/>
      <c r="D10" s="95">
        <v>28</v>
      </c>
      <c r="E10" s="95">
        <v>20</v>
      </c>
      <c r="F10" s="4">
        <f t="shared" si="0"/>
        <v>0.55000000000000004</v>
      </c>
      <c r="G10" s="5"/>
      <c r="H10" s="95"/>
      <c r="I10" s="95"/>
      <c r="J10" s="1" t="s">
        <v>15</v>
      </c>
      <c r="K10" s="96">
        <f t="shared" si="1"/>
        <v>0.53</v>
      </c>
      <c r="L10" s="96">
        <f t="shared" si="2"/>
        <v>0.6</v>
      </c>
      <c r="M10" s="96">
        <f t="shared" si="3"/>
        <v>0.59</v>
      </c>
      <c r="N10" s="96">
        <f t="shared" si="4"/>
        <v>0.57999999999999996</v>
      </c>
      <c r="O10" s="96">
        <f t="shared" si="5"/>
        <v>0.59</v>
      </c>
      <c r="P10" s="96">
        <f t="shared" si="26"/>
        <v>0.59</v>
      </c>
      <c r="Q10" s="96">
        <f t="shared" si="6"/>
        <v>0.53</v>
      </c>
      <c r="R10" s="96">
        <f t="shared" si="7"/>
        <v>0.6</v>
      </c>
      <c r="S10" s="96">
        <f t="shared" si="8"/>
        <v>0.59</v>
      </c>
      <c r="T10" s="96">
        <f t="shared" si="9"/>
        <v>0.61</v>
      </c>
      <c r="U10" s="96">
        <f t="shared" si="10"/>
        <v>0.59</v>
      </c>
      <c r="V10" s="96">
        <f t="shared" si="11"/>
        <v>0.62</v>
      </c>
      <c r="W10" s="96">
        <f t="shared" si="12"/>
        <v>0.56999999999999995</v>
      </c>
      <c r="X10" s="96">
        <f t="shared" si="13"/>
        <v>0.57999999999999996</v>
      </c>
      <c r="Y10" s="96">
        <f t="shared" si="14"/>
        <v>0.55000000000000004</v>
      </c>
      <c r="Z10" s="96">
        <f t="shared" si="15"/>
        <v>0.57999999999999996</v>
      </c>
      <c r="AA10" s="96">
        <f t="shared" si="16"/>
        <v>0.51</v>
      </c>
      <c r="AB10" s="96">
        <f t="shared" si="17"/>
        <v>0.62</v>
      </c>
      <c r="AC10" s="96">
        <f t="shared" si="18"/>
        <v>0.62</v>
      </c>
      <c r="AD10" s="96">
        <f t="shared" si="19"/>
        <v>0.64</v>
      </c>
      <c r="AE10" s="96">
        <f t="shared" si="20"/>
        <v>0.56000000000000005</v>
      </c>
      <c r="AF10" s="96">
        <f t="shared" si="21"/>
        <v>0.62</v>
      </c>
      <c r="AG10" s="96">
        <f t="shared" si="22"/>
        <v>0.51</v>
      </c>
      <c r="AH10" s="96">
        <f t="shared" si="23"/>
        <v>0.55000000000000004</v>
      </c>
      <c r="AI10" s="96">
        <f t="shared" si="24"/>
        <v>0.57999999999999996</v>
      </c>
      <c r="AJ10" s="96">
        <f t="shared" si="25"/>
        <v>0.55000000000000004</v>
      </c>
    </row>
    <row r="11" spans="1:36" ht="12.95" customHeight="1" x14ac:dyDescent="0.15">
      <c r="A11" s="95">
        <v>508</v>
      </c>
      <c r="B11" s="115" t="s">
        <v>63</v>
      </c>
      <c r="C11" s="115"/>
      <c r="D11" s="95">
        <v>18</v>
      </c>
      <c r="E11" s="95">
        <v>16</v>
      </c>
      <c r="F11" s="4">
        <f t="shared" si="0"/>
        <v>0.19</v>
      </c>
      <c r="G11" s="5"/>
      <c r="H11" s="95" t="s">
        <v>62</v>
      </c>
      <c r="I11" s="95"/>
      <c r="J11" s="1" t="s">
        <v>15</v>
      </c>
      <c r="K11" s="96">
        <f t="shared" si="1"/>
        <v>0.19</v>
      </c>
      <c r="L11" s="96">
        <f t="shared" si="2"/>
        <v>0.21</v>
      </c>
      <c r="M11" s="96">
        <f t="shared" si="3"/>
        <v>0.21</v>
      </c>
      <c r="N11" s="96">
        <f t="shared" si="4"/>
        <v>0.21</v>
      </c>
      <c r="O11" s="96">
        <f t="shared" si="5"/>
        <v>0.21</v>
      </c>
      <c r="P11" s="96">
        <f t="shared" si="26"/>
        <v>0.21</v>
      </c>
      <c r="Q11" s="96">
        <f t="shared" si="6"/>
        <v>0.19</v>
      </c>
      <c r="R11" s="96">
        <f t="shared" si="7"/>
        <v>0.21</v>
      </c>
      <c r="S11" s="96">
        <f t="shared" si="8"/>
        <v>0.21</v>
      </c>
      <c r="T11" s="96">
        <f t="shared" si="9"/>
        <v>0.22</v>
      </c>
      <c r="U11" s="96">
        <f t="shared" si="10"/>
        <v>0.21</v>
      </c>
      <c r="V11" s="96">
        <f t="shared" si="11"/>
        <v>0.21</v>
      </c>
      <c r="W11" s="96">
        <f t="shared" si="12"/>
        <v>0.2</v>
      </c>
      <c r="X11" s="96">
        <f t="shared" si="13"/>
        <v>0.21</v>
      </c>
      <c r="Y11" s="96">
        <f t="shared" si="14"/>
        <v>0.18</v>
      </c>
      <c r="Z11" s="96">
        <f t="shared" si="15"/>
        <v>0.2</v>
      </c>
      <c r="AA11" s="96">
        <f t="shared" si="16"/>
        <v>0.19</v>
      </c>
      <c r="AB11" s="96">
        <f t="shared" si="17"/>
        <v>0.21</v>
      </c>
      <c r="AC11" s="96">
        <f t="shared" si="18"/>
        <v>0.21</v>
      </c>
      <c r="AD11" s="96">
        <f t="shared" si="19"/>
        <v>0.24</v>
      </c>
      <c r="AE11" s="96">
        <f t="shared" si="20"/>
        <v>0.19</v>
      </c>
      <c r="AF11" s="96">
        <f t="shared" si="21"/>
        <v>0.21</v>
      </c>
      <c r="AG11" s="96">
        <f t="shared" si="22"/>
        <v>0.18</v>
      </c>
      <c r="AH11" s="96">
        <f t="shared" si="23"/>
        <v>0.19</v>
      </c>
      <c r="AI11" s="96">
        <f t="shared" si="24"/>
        <v>0.21</v>
      </c>
      <c r="AJ11" s="96">
        <f t="shared" si="25"/>
        <v>0.19</v>
      </c>
    </row>
    <row r="12" spans="1:36" ht="12.95" customHeight="1" x14ac:dyDescent="0.15">
      <c r="A12" s="95">
        <v>509</v>
      </c>
      <c r="B12" s="115" t="s">
        <v>58</v>
      </c>
      <c r="C12" s="115"/>
      <c r="D12" s="95">
        <v>32</v>
      </c>
      <c r="E12" s="95">
        <v>20</v>
      </c>
      <c r="F12" s="4">
        <f t="shared" si="0"/>
        <v>0.71</v>
      </c>
      <c r="G12" s="5"/>
      <c r="H12" s="95"/>
      <c r="I12" s="95"/>
      <c r="J12" s="1" t="s">
        <v>15</v>
      </c>
      <c r="K12" s="96">
        <f t="shared" si="1"/>
        <v>0.67</v>
      </c>
      <c r="L12" s="96">
        <f t="shared" si="2"/>
        <v>0.76</v>
      </c>
      <c r="M12" s="96">
        <f t="shared" si="3"/>
        <v>0.74</v>
      </c>
      <c r="N12" s="96">
        <f t="shared" si="4"/>
        <v>0.74</v>
      </c>
      <c r="O12" s="96">
        <f t="shared" si="5"/>
        <v>0.74</v>
      </c>
      <c r="P12" s="96">
        <f t="shared" si="26"/>
        <v>0.74</v>
      </c>
      <c r="Q12" s="96">
        <f t="shared" si="6"/>
        <v>0.68</v>
      </c>
      <c r="R12" s="96">
        <f t="shared" si="7"/>
        <v>0.78</v>
      </c>
      <c r="S12" s="96">
        <f t="shared" si="8"/>
        <v>0.75</v>
      </c>
      <c r="T12" s="96">
        <f t="shared" si="9"/>
        <v>0.77</v>
      </c>
      <c r="U12" s="96">
        <f t="shared" si="10"/>
        <v>0.77</v>
      </c>
      <c r="V12" s="96">
        <f t="shared" si="11"/>
        <v>0.81</v>
      </c>
      <c r="W12" s="96">
        <f t="shared" si="12"/>
        <v>0.73</v>
      </c>
      <c r="X12" s="96">
        <f t="shared" si="13"/>
        <v>0.74</v>
      </c>
      <c r="Y12" s="96">
        <f t="shared" si="14"/>
        <v>0.72</v>
      </c>
      <c r="Z12" s="96">
        <f t="shared" si="15"/>
        <v>0.74</v>
      </c>
      <c r="AA12" s="96">
        <f t="shared" si="16"/>
        <v>0.65</v>
      </c>
      <c r="AB12" s="96">
        <f t="shared" si="17"/>
        <v>0.81</v>
      </c>
      <c r="AC12" s="96">
        <f t="shared" si="18"/>
        <v>0.8</v>
      </c>
      <c r="AD12" s="96">
        <f t="shared" si="19"/>
        <v>0.79</v>
      </c>
      <c r="AE12" s="96">
        <f t="shared" si="20"/>
        <v>0.72</v>
      </c>
      <c r="AF12" s="96">
        <f t="shared" si="21"/>
        <v>0.79</v>
      </c>
      <c r="AG12" s="96">
        <f t="shared" si="22"/>
        <v>0.66</v>
      </c>
      <c r="AH12" s="96">
        <f t="shared" si="23"/>
        <v>0.71</v>
      </c>
      <c r="AI12" s="96">
        <f t="shared" si="24"/>
        <v>0.73</v>
      </c>
      <c r="AJ12" s="96">
        <f t="shared" si="25"/>
        <v>0.71</v>
      </c>
    </row>
    <row r="13" spans="1:36" ht="12.95" customHeight="1" x14ac:dyDescent="0.15">
      <c r="A13" s="95">
        <v>510</v>
      </c>
      <c r="B13" s="115" t="s">
        <v>56</v>
      </c>
      <c r="C13" s="115"/>
      <c r="D13" s="95">
        <v>12</v>
      </c>
      <c r="E13" s="95">
        <v>11</v>
      </c>
      <c r="F13" s="4">
        <f t="shared" si="0"/>
        <v>0.06</v>
      </c>
      <c r="G13" s="5"/>
      <c r="H13" s="95"/>
      <c r="I13" s="95"/>
      <c r="J13" s="1" t="s">
        <v>15</v>
      </c>
      <c r="K13" s="96">
        <f t="shared" si="1"/>
        <v>7.0000000000000007E-2</v>
      </c>
      <c r="L13" s="96">
        <f t="shared" si="2"/>
        <v>7.0000000000000007E-2</v>
      </c>
      <c r="M13" s="96">
        <f t="shared" si="3"/>
        <v>7.0000000000000007E-2</v>
      </c>
      <c r="N13" s="96">
        <f t="shared" si="4"/>
        <v>7.0000000000000007E-2</v>
      </c>
      <c r="O13" s="96">
        <f t="shared" si="5"/>
        <v>7.0000000000000007E-2</v>
      </c>
      <c r="P13" s="96">
        <f t="shared" si="26"/>
        <v>7.0000000000000007E-2</v>
      </c>
      <c r="Q13" s="96">
        <f t="shared" si="6"/>
        <v>0.06</v>
      </c>
      <c r="R13" s="96">
        <f t="shared" si="7"/>
        <v>7.0000000000000007E-2</v>
      </c>
      <c r="S13" s="96">
        <f t="shared" si="8"/>
        <v>7.0000000000000007E-2</v>
      </c>
      <c r="T13" s="96">
        <f t="shared" si="9"/>
        <v>7.0000000000000007E-2</v>
      </c>
      <c r="U13" s="96">
        <f t="shared" si="10"/>
        <v>7.0000000000000007E-2</v>
      </c>
      <c r="V13" s="96">
        <f t="shared" si="11"/>
        <v>7.0000000000000007E-2</v>
      </c>
      <c r="W13" s="96">
        <f t="shared" si="12"/>
        <v>7.0000000000000007E-2</v>
      </c>
      <c r="X13" s="96">
        <f t="shared" si="13"/>
        <v>7.0000000000000007E-2</v>
      </c>
      <c r="Y13" s="96">
        <f t="shared" si="14"/>
        <v>0.06</v>
      </c>
      <c r="Z13" s="96">
        <f t="shared" si="15"/>
        <v>7.0000000000000007E-2</v>
      </c>
      <c r="AA13" s="96">
        <f t="shared" si="16"/>
        <v>0.06</v>
      </c>
      <c r="AB13" s="96">
        <f t="shared" si="17"/>
        <v>0.06</v>
      </c>
      <c r="AC13" s="96">
        <f t="shared" si="18"/>
        <v>7.0000000000000007E-2</v>
      </c>
      <c r="AD13" s="96">
        <f t="shared" si="19"/>
        <v>0.08</v>
      </c>
      <c r="AE13" s="96">
        <f t="shared" si="20"/>
        <v>0.06</v>
      </c>
      <c r="AF13" s="96">
        <f t="shared" si="21"/>
        <v>0.06</v>
      </c>
      <c r="AG13" s="96">
        <f t="shared" si="22"/>
        <v>0.06</v>
      </c>
      <c r="AH13" s="96">
        <f t="shared" si="23"/>
        <v>0.06</v>
      </c>
      <c r="AI13" s="96">
        <f t="shared" si="24"/>
        <v>7.0000000000000007E-2</v>
      </c>
      <c r="AJ13" s="96">
        <f t="shared" si="25"/>
        <v>0.06</v>
      </c>
    </row>
    <row r="14" spans="1:36" ht="12.95" customHeight="1" x14ac:dyDescent="0.15">
      <c r="A14" s="95">
        <v>511</v>
      </c>
      <c r="B14" s="115" t="s">
        <v>58</v>
      </c>
      <c r="C14" s="115"/>
      <c r="D14" s="95">
        <v>22</v>
      </c>
      <c r="E14" s="95">
        <v>19</v>
      </c>
      <c r="F14" s="4">
        <f t="shared" si="0"/>
        <v>0.33</v>
      </c>
      <c r="G14" s="5"/>
      <c r="H14" s="95" t="s">
        <v>62</v>
      </c>
      <c r="I14" s="95"/>
      <c r="J14" s="1" t="s">
        <v>15</v>
      </c>
      <c r="K14" s="96">
        <f t="shared" si="1"/>
        <v>0.33</v>
      </c>
      <c r="L14" s="96">
        <f t="shared" si="2"/>
        <v>0.36</v>
      </c>
      <c r="M14" s="96">
        <f t="shared" si="3"/>
        <v>0.36</v>
      </c>
      <c r="N14" s="96">
        <f t="shared" si="4"/>
        <v>0.36</v>
      </c>
      <c r="O14" s="96">
        <f t="shared" si="5"/>
        <v>0.36</v>
      </c>
      <c r="P14" s="96">
        <f t="shared" si="26"/>
        <v>0.36</v>
      </c>
      <c r="Q14" s="96">
        <f t="shared" si="6"/>
        <v>0.33</v>
      </c>
      <c r="R14" s="96">
        <f t="shared" si="7"/>
        <v>0.36</v>
      </c>
      <c r="S14" s="96">
        <f t="shared" si="8"/>
        <v>0.37</v>
      </c>
      <c r="T14" s="96">
        <f t="shared" si="9"/>
        <v>0.38</v>
      </c>
      <c r="U14" s="96">
        <f t="shared" si="10"/>
        <v>0.37</v>
      </c>
      <c r="V14" s="96">
        <f t="shared" si="11"/>
        <v>0.37</v>
      </c>
      <c r="W14" s="96">
        <f t="shared" si="12"/>
        <v>0.35</v>
      </c>
      <c r="X14" s="96">
        <f t="shared" si="13"/>
        <v>0.35</v>
      </c>
      <c r="Y14" s="96">
        <f t="shared" si="14"/>
        <v>0.32</v>
      </c>
      <c r="Z14" s="96">
        <f t="shared" si="15"/>
        <v>0.35</v>
      </c>
      <c r="AA14" s="96">
        <f t="shared" si="16"/>
        <v>0.31</v>
      </c>
      <c r="AB14" s="96">
        <f t="shared" si="17"/>
        <v>0.37</v>
      </c>
      <c r="AC14" s="96">
        <f t="shared" si="18"/>
        <v>0.37</v>
      </c>
      <c r="AD14" s="96">
        <f t="shared" si="19"/>
        <v>0.41</v>
      </c>
      <c r="AE14" s="96">
        <f t="shared" si="20"/>
        <v>0.33</v>
      </c>
      <c r="AF14" s="96">
        <f t="shared" si="21"/>
        <v>0.37</v>
      </c>
      <c r="AG14" s="96">
        <f t="shared" si="22"/>
        <v>0.31</v>
      </c>
      <c r="AH14" s="96">
        <f t="shared" si="23"/>
        <v>0.33</v>
      </c>
      <c r="AI14" s="96">
        <f t="shared" si="24"/>
        <v>0.35</v>
      </c>
      <c r="AJ14" s="96">
        <f t="shared" si="25"/>
        <v>0.33</v>
      </c>
    </row>
    <row r="15" spans="1:36" ht="12.95" customHeight="1" x14ac:dyDescent="0.15">
      <c r="A15" s="95">
        <v>512</v>
      </c>
      <c r="B15" s="115" t="s">
        <v>73</v>
      </c>
      <c r="C15" s="115"/>
      <c r="D15" s="95">
        <v>10</v>
      </c>
      <c r="E15" s="95">
        <v>13</v>
      </c>
      <c r="F15" s="4">
        <f t="shared" si="0"/>
        <v>0.05</v>
      </c>
      <c r="G15" s="5" t="s">
        <v>65</v>
      </c>
      <c r="H15" s="95" t="s">
        <v>62</v>
      </c>
      <c r="I15" s="95"/>
      <c r="J15" s="1" t="s">
        <v>15</v>
      </c>
      <c r="K15" s="96">
        <f t="shared" si="1"/>
        <v>0.06</v>
      </c>
      <c r="L15" s="96">
        <f t="shared" si="2"/>
        <v>0.06</v>
      </c>
      <c r="M15" s="96">
        <f t="shared" si="3"/>
        <v>0.06</v>
      </c>
      <c r="N15" s="96">
        <f t="shared" si="4"/>
        <v>0.06</v>
      </c>
      <c r="O15" s="96">
        <f t="shared" si="5"/>
        <v>0.06</v>
      </c>
      <c r="P15" s="96">
        <f t="shared" si="26"/>
        <v>0.06</v>
      </c>
      <c r="Q15" s="96">
        <f t="shared" si="6"/>
        <v>0.05</v>
      </c>
      <c r="R15" s="96">
        <f t="shared" si="7"/>
        <v>0.05</v>
      </c>
      <c r="S15" s="96">
        <f t="shared" si="8"/>
        <v>0.06</v>
      </c>
      <c r="T15" s="96">
        <f t="shared" si="9"/>
        <v>0.06</v>
      </c>
      <c r="U15" s="96">
        <f t="shared" si="10"/>
        <v>0.05</v>
      </c>
      <c r="V15" s="96">
        <f t="shared" si="11"/>
        <v>0.06</v>
      </c>
      <c r="W15" s="96">
        <f t="shared" si="12"/>
        <v>0.06</v>
      </c>
      <c r="X15" s="96">
        <f t="shared" si="13"/>
        <v>0.06</v>
      </c>
      <c r="Y15" s="96">
        <f t="shared" si="14"/>
        <v>0.05</v>
      </c>
      <c r="Z15" s="96">
        <f t="shared" si="15"/>
        <v>0.06</v>
      </c>
      <c r="AA15" s="96">
        <f t="shared" si="16"/>
        <v>0.05</v>
      </c>
      <c r="AB15" s="96">
        <f t="shared" si="17"/>
        <v>0.05</v>
      </c>
      <c r="AC15" s="96">
        <f t="shared" si="18"/>
        <v>0.05</v>
      </c>
      <c r="AD15" s="96">
        <f t="shared" si="19"/>
        <v>7.0000000000000007E-2</v>
      </c>
      <c r="AE15" s="96">
        <f t="shared" si="20"/>
        <v>0.05</v>
      </c>
      <c r="AF15" s="96">
        <f t="shared" si="21"/>
        <v>0.05</v>
      </c>
      <c r="AG15" s="96">
        <f t="shared" si="22"/>
        <v>0.05</v>
      </c>
      <c r="AH15" s="96">
        <f t="shared" si="23"/>
        <v>0.05</v>
      </c>
      <c r="AI15" s="96">
        <f t="shared" si="24"/>
        <v>0.06</v>
      </c>
      <c r="AJ15" s="96">
        <f t="shared" si="25"/>
        <v>0.05</v>
      </c>
    </row>
    <row r="16" spans="1:36" ht="12.95" customHeight="1" x14ac:dyDescent="0.15">
      <c r="A16" s="95">
        <v>513</v>
      </c>
      <c r="B16" s="115" t="s">
        <v>73</v>
      </c>
      <c r="C16" s="115"/>
      <c r="D16" s="95">
        <v>20</v>
      </c>
      <c r="E16" s="95">
        <v>18</v>
      </c>
      <c r="F16" s="4">
        <f t="shared" si="0"/>
        <v>0.26</v>
      </c>
      <c r="G16" s="5" t="s">
        <v>65</v>
      </c>
      <c r="H16" s="95" t="s">
        <v>62</v>
      </c>
      <c r="I16" s="95"/>
      <c r="J16" s="1" t="s">
        <v>15</v>
      </c>
      <c r="K16" s="96">
        <f t="shared" si="1"/>
        <v>0.26</v>
      </c>
      <c r="L16" s="96">
        <f t="shared" si="2"/>
        <v>0.28999999999999998</v>
      </c>
      <c r="M16" s="96">
        <f t="shared" si="3"/>
        <v>0.28999999999999998</v>
      </c>
      <c r="N16" s="96">
        <f t="shared" si="4"/>
        <v>0.28999999999999998</v>
      </c>
      <c r="O16" s="96">
        <f t="shared" si="5"/>
        <v>0.28999999999999998</v>
      </c>
      <c r="P16" s="96">
        <f t="shared" si="26"/>
        <v>0.28999999999999998</v>
      </c>
      <c r="Q16" s="96">
        <f t="shared" si="6"/>
        <v>0.26</v>
      </c>
      <c r="R16" s="96">
        <f t="shared" si="7"/>
        <v>0.28999999999999998</v>
      </c>
      <c r="S16" s="96">
        <f t="shared" si="8"/>
        <v>0.28999999999999998</v>
      </c>
      <c r="T16" s="96">
        <f t="shared" si="9"/>
        <v>0.3</v>
      </c>
      <c r="U16" s="96">
        <f t="shared" si="10"/>
        <v>0.28999999999999998</v>
      </c>
      <c r="V16" s="96">
        <f t="shared" si="11"/>
        <v>0.28999999999999998</v>
      </c>
      <c r="W16" s="96">
        <f t="shared" si="12"/>
        <v>0.28000000000000003</v>
      </c>
      <c r="X16" s="96">
        <f t="shared" si="13"/>
        <v>0.28000000000000003</v>
      </c>
      <c r="Y16" s="96">
        <f t="shared" si="14"/>
        <v>0.25</v>
      </c>
      <c r="Z16" s="96">
        <f t="shared" si="15"/>
        <v>0.28000000000000003</v>
      </c>
      <c r="AA16" s="96">
        <f t="shared" si="16"/>
        <v>0.25</v>
      </c>
      <c r="AB16" s="96">
        <f t="shared" si="17"/>
        <v>0.28999999999999998</v>
      </c>
      <c r="AC16" s="96">
        <f t="shared" si="18"/>
        <v>0.28999999999999998</v>
      </c>
      <c r="AD16" s="96">
        <f t="shared" si="19"/>
        <v>0.33</v>
      </c>
      <c r="AE16" s="96">
        <f t="shared" si="20"/>
        <v>0.26</v>
      </c>
      <c r="AF16" s="96">
        <f t="shared" si="21"/>
        <v>0.28999999999999998</v>
      </c>
      <c r="AG16" s="96">
        <f t="shared" si="22"/>
        <v>0.24</v>
      </c>
      <c r="AH16" s="96">
        <f t="shared" si="23"/>
        <v>0.26</v>
      </c>
      <c r="AI16" s="96">
        <f t="shared" si="24"/>
        <v>0.28000000000000003</v>
      </c>
      <c r="AJ16" s="96">
        <f t="shared" si="25"/>
        <v>0.26</v>
      </c>
    </row>
    <row r="17" spans="1:36" ht="12.95" customHeight="1" x14ac:dyDescent="0.15">
      <c r="A17" s="95">
        <v>514</v>
      </c>
      <c r="B17" s="115" t="s">
        <v>73</v>
      </c>
      <c r="C17" s="115"/>
      <c r="D17" s="95">
        <v>12</v>
      </c>
      <c r="E17" s="95">
        <v>15</v>
      </c>
      <c r="F17" s="4">
        <f t="shared" si="0"/>
        <v>0.08</v>
      </c>
      <c r="G17" s="95" t="s">
        <v>113</v>
      </c>
      <c r="H17" s="95" t="s">
        <v>62</v>
      </c>
      <c r="I17" s="95"/>
      <c r="J17" s="1" t="s">
        <v>15</v>
      </c>
      <c r="K17" s="96">
        <f t="shared" si="1"/>
        <v>0.09</v>
      </c>
      <c r="L17" s="96">
        <f t="shared" si="2"/>
        <v>0.09</v>
      </c>
      <c r="M17" s="96">
        <f t="shared" si="3"/>
        <v>0.1</v>
      </c>
      <c r="N17" s="96">
        <f t="shared" si="4"/>
        <v>0.1</v>
      </c>
      <c r="O17" s="96">
        <f t="shared" si="5"/>
        <v>0.1</v>
      </c>
      <c r="P17" s="96">
        <f t="shared" si="26"/>
        <v>0.09</v>
      </c>
      <c r="Q17" s="96">
        <f t="shared" si="6"/>
        <v>0.09</v>
      </c>
      <c r="R17" s="96">
        <f t="shared" si="7"/>
        <v>0.09</v>
      </c>
      <c r="S17" s="96">
        <f t="shared" si="8"/>
        <v>0.1</v>
      </c>
      <c r="T17" s="96">
        <f t="shared" si="9"/>
        <v>0.1</v>
      </c>
      <c r="U17" s="96">
        <f t="shared" si="10"/>
        <v>0.09</v>
      </c>
      <c r="V17" s="96">
        <f t="shared" si="11"/>
        <v>0.09</v>
      </c>
      <c r="W17" s="96">
        <f t="shared" si="12"/>
        <v>0.09</v>
      </c>
      <c r="X17" s="96">
        <f t="shared" si="13"/>
        <v>0.09</v>
      </c>
      <c r="Y17" s="96">
        <f t="shared" si="14"/>
        <v>0.08</v>
      </c>
      <c r="Z17" s="96">
        <f t="shared" si="15"/>
        <v>0.09</v>
      </c>
      <c r="AA17" s="96">
        <f t="shared" si="16"/>
        <v>0.08</v>
      </c>
      <c r="AB17" s="96">
        <f t="shared" si="17"/>
        <v>0.09</v>
      </c>
      <c r="AC17" s="96">
        <f t="shared" si="18"/>
        <v>0.09</v>
      </c>
      <c r="AD17" s="96">
        <f t="shared" si="19"/>
        <v>0.12</v>
      </c>
      <c r="AE17" s="96">
        <f t="shared" si="20"/>
        <v>0.08</v>
      </c>
      <c r="AF17" s="96">
        <f t="shared" si="21"/>
        <v>0.09</v>
      </c>
      <c r="AG17" s="96">
        <f t="shared" si="22"/>
        <v>0.08</v>
      </c>
      <c r="AH17" s="96">
        <f t="shared" si="23"/>
        <v>0.08</v>
      </c>
      <c r="AI17" s="96">
        <f t="shared" si="24"/>
        <v>0.09</v>
      </c>
      <c r="AJ17" s="96">
        <f t="shared" si="25"/>
        <v>0.08</v>
      </c>
    </row>
    <row r="18" spans="1:36" ht="12.95" customHeight="1" x14ac:dyDescent="0.15">
      <c r="A18" s="95"/>
      <c r="B18" s="115"/>
      <c r="C18" s="115"/>
      <c r="D18" s="95"/>
      <c r="E18" s="95"/>
      <c r="F18" s="4" t="str">
        <f t="shared" si="0"/>
        <v/>
      </c>
      <c r="G18" s="5"/>
      <c r="H18" s="95"/>
      <c r="I18" s="95"/>
      <c r="J18" s="1" t="s">
        <v>15</v>
      </c>
      <c r="K18" s="96" t="e">
        <f t="shared" si="1"/>
        <v>#NUM!</v>
      </c>
      <c r="L18" s="96" t="e">
        <f t="shared" si="2"/>
        <v>#NUM!</v>
      </c>
      <c r="M18" s="96" t="e">
        <f t="shared" si="3"/>
        <v>#NUM!</v>
      </c>
      <c r="N18" s="96" t="e">
        <f t="shared" si="4"/>
        <v>#NUM!</v>
      </c>
      <c r="O18" s="96" t="e">
        <f t="shared" si="5"/>
        <v>#NUM!</v>
      </c>
      <c r="P18" s="96" t="e">
        <f t="shared" si="26"/>
        <v>#N/A</v>
      </c>
      <c r="Q18" s="96" t="e">
        <f t="shared" si="6"/>
        <v>#NUM!</v>
      </c>
      <c r="R18" s="96" t="e">
        <f t="shared" si="7"/>
        <v>#NUM!</v>
      </c>
      <c r="S18" s="96" t="e">
        <f t="shared" si="8"/>
        <v>#NUM!</v>
      </c>
      <c r="T18" s="96" t="e">
        <f t="shared" si="9"/>
        <v>#NUM!</v>
      </c>
      <c r="U18" s="96" t="e">
        <f t="shared" si="10"/>
        <v>#N/A</v>
      </c>
      <c r="V18" s="96" t="e">
        <f t="shared" si="11"/>
        <v>#NUM!</v>
      </c>
      <c r="W18" s="96" t="e">
        <f t="shared" si="12"/>
        <v>#NUM!</v>
      </c>
      <c r="X18" s="96" t="e">
        <f t="shared" si="13"/>
        <v>#NUM!</v>
      </c>
      <c r="Y18" s="96" t="e">
        <f t="shared" si="14"/>
        <v>#NUM!</v>
      </c>
      <c r="Z18" s="96" t="e">
        <f t="shared" si="15"/>
        <v>#N/A</v>
      </c>
      <c r="AA18" s="96" t="e">
        <f t="shared" si="16"/>
        <v>#NUM!</v>
      </c>
      <c r="AB18" s="96" t="e">
        <f t="shared" si="17"/>
        <v>#NUM!</v>
      </c>
      <c r="AC18" s="96" t="e">
        <f t="shared" si="18"/>
        <v>#NUM!</v>
      </c>
      <c r="AD18" s="96" t="e">
        <f t="shared" si="19"/>
        <v>#NUM!</v>
      </c>
      <c r="AE18" s="96" t="e">
        <f t="shared" si="20"/>
        <v>#NUM!</v>
      </c>
      <c r="AF18" s="96" t="e">
        <f t="shared" si="21"/>
        <v>#N/A</v>
      </c>
      <c r="AG18" s="96" t="e">
        <f t="shared" si="22"/>
        <v>#NUM!</v>
      </c>
      <c r="AH18" s="96" t="e">
        <f t="shared" si="23"/>
        <v>#NUM!</v>
      </c>
      <c r="AI18" s="96" t="e">
        <f t="shared" si="24"/>
        <v>#NUM!</v>
      </c>
      <c r="AJ18" s="96" t="e">
        <f t="shared" si="25"/>
        <v>#N/A</v>
      </c>
    </row>
    <row r="19" spans="1:36" ht="12.95" customHeight="1" x14ac:dyDescent="0.15">
      <c r="A19" s="95"/>
      <c r="B19" s="115"/>
      <c r="C19" s="115"/>
      <c r="D19" s="95"/>
      <c r="E19" s="95"/>
      <c r="F19" s="4" t="str">
        <f t="shared" si="0"/>
        <v/>
      </c>
      <c r="G19" s="5"/>
      <c r="H19" s="95"/>
      <c r="I19" s="95"/>
      <c r="J19" s="1" t="s">
        <v>15</v>
      </c>
      <c r="K19" s="96" t="e">
        <f t="shared" si="1"/>
        <v>#NUM!</v>
      </c>
      <c r="L19" s="96" t="e">
        <f t="shared" si="2"/>
        <v>#NUM!</v>
      </c>
      <c r="M19" s="96" t="e">
        <f t="shared" si="3"/>
        <v>#NUM!</v>
      </c>
      <c r="N19" s="96" t="e">
        <f t="shared" si="4"/>
        <v>#NUM!</v>
      </c>
      <c r="O19" s="96" t="e">
        <f t="shared" si="5"/>
        <v>#NUM!</v>
      </c>
      <c r="P19" s="96" t="e">
        <f t="shared" si="26"/>
        <v>#N/A</v>
      </c>
      <c r="Q19" s="96" t="e">
        <f t="shared" si="6"/>
        <v>#NUM!</v>
      </c>
      <c r="R19" s="96" t="e">
        <f t="shared" si="7"/>
        <v>#NUM!</v>
      </c>
      <c r="S19" s="96" t="e">
        <f t="shared" si="8"/>
        <v>#NUM!</v>
      </c>
      <c r="T19" s="96" t="e">
        <f t="shared" si="9"/>
        <v>#NUM!</v>
      </c>
      <c r="U19" s="96" t="e">
        <f t="shared" si="10"/>
        <v>#N/A</v>
      </c>
      <c r="V19" s="96" t="e">
        <f t="shared" si="11"/>
        <v>#NUM!</v>
      </c>
      <c r="W19" s="96" t="e">
        <f t="shared" si="12"/>
        <v>#NUM!</v>
      </c>
      <c r="X19" s="96" t="e">
        <f t="shared" si="13"/>
        <v>#NUM!</v>
      </c>
      <c r="Y19" s="96" t="e">
        <f t="shared" si="14"/>
        <v>#NUM!</v>
      </c>
      <c r="Z19" s="96" t="e">
        <f t="shared" si="15"/>
        <v>#N/A</v>
      </c>
      <c r="AA19" s="96" t="e">
        <f t="shared" si="16"/>
        <v>#NUM!</v>
      </c>
      <c r="AB19" s="96" t="e">
        <f t="shared" si="17"/>
        <v>#NUM!</v>
      </c>
      <c r="AC19" s="96" t="e">
        <f t="shared" si="18"/>
        <v>#NUM!</v>
      </c>
      <c r="AD19" s="96" t="e">
        <f t="shared" si="19"/>
        <v>#NUM!</v>
      </c>
      <c r="AE19" s="96" t="e">
        <f t="shared" si="20"/>
        <v>#NUM!</v>
      </c>
      <c r="AF19" s="96" t="e">
        <f t="shared" si="21"/>
        <v>#N/A</v>
      </c>
      <c r="AG19" s="96" t="e">
        <f t="shared" si="22"/>
        <v>#NUM!</v>
      </c>
      <c r="AH19" s="96" t="e">
        <f t="shared" si="23"/>
        <v>#NUM!</v>
      </c>
      <c r="AI19" s="96" t="e">
        <f t="shared" si="24"/>
        <v>#NUM!</v>
      </c>
      <c r="AJ19" s="96" t="e">
        <f t="shared" si="25"/>
        <v>#N/A</v>
      </c>
    </row>
    <row r="20" spans="1:36" ht="12.95" customHeight="1" x14ac:dyDescent="0.15">
      <c r="A20" s="95"/>
      <c r="B20" s="115"/>
      <c r="C20" s="115"/>
      <c r="D20" s="95"/>
      <c r="E20" s="95"/>
      <c r="F20" s="4" t="str">
        <f t="shared" si="0"/>
        <v/>
      </c>
      <c r="G20" s="5"/>
      <c r="H20" s="95"/>
      <c r="I20" s="95"/>
      <c r="J20" s="1" t="s">
        <v>15</v>
      </c>
      <c r="K20" s="96" t="e">
        <f t="shared" si="1"/>
        <v>#NUM!</v>
      </c>
      <c r="L20" s="96" t="e">
        <f t="shared" si="2"/>
        <v>#NUM!</v>
      </c>
      <c r="M20" s="96" t="e">
        <f t="shared" si="3"/>
        <v>#NUM!</v>
      </c>
      <c r="N20" s="96" t="e">
        <f t="shared" si="4"/>
        <v>#NUM!</v>
      </c>
      <c r="O20" s="96" t="e">
        <f t="shared" si="5"/>
        <v>#NUM!</v>
      </c>
      <c r="P20" s="96" t="e">
        <f t="shared" si="26"/>
        <v>#N/A</v>
      </c>
      <c r="Q20" s="96" t="e">
        <f t="shared" si="6"/>
        <v>#NUM!</v>
      </c>
      <c r="R20" s="96" t="e">
        <f t="shared" si="7"/>
        <v>#NUM!</v>
      </c>
      <c r="S20" s="96" t="e">
        <f t="shared" si="8"/>
        <v>#NUM!</v>
      </c>
      <c r="T20" s="96" t="e">
        <f t="shared" si="9"/>
        <v>#NUM!</v>
      </c>
      <c r="U20" s="96" t="e">
        <f t="shared" si="10"/>
        <v>#N/A</v>
      </c>
      <c r="V20" s="96" t="e">
        <f t="shared" si="11"/>
        <v>#NUM!</v>
      </c>
      <c r="W20" s="96" t="e">
        <f t="shared" si="12"/>
        <v>#NUM!</v>
      </c>
      <c r="X20" s="96" t="e">
        <f t="shared" si="13"/>
        <v>#NUM!</v>
      </c>
      <c r="Y20" s="96" t="e">
        <f t="shared" si="14"/>
        <v>#NUM!</v>
      </c>
      <c r="Z20" s="96" t="e">
        <f t="shared" si="15"/>
        <v>#N/A</v>
      </c>
      <c r="AA20" s="96" t="e">
        <f t="shared" si="16"/>
        <v>#NUM!</v>
      </c>
      <c r="AB20" s="96" t="e">
        <f t="shared" si="17"/>
        <v>#NUM!</v>
      </c>
      <c r="AC20" s="96" t="e">
        <f t="shared" si="18"/>
        <v>#NUM!</v>
      </c>
      <c r="AD20" s="96" t="e">
        <f t="shared" si="19"/>
        <v>#NUM!</v>
      </c>
      <c r="AE20" s="96" t="e">
        <f t="shared" si="20"/>
        <v>#NUM!</v>
      </c>
      <c r="AF20" s="96" t="e">
        <f t="shared" si="21"/>
        <v>#N/A</v>
      </c>
      <c r="AG20" s="96" t="e">
        <f t="shared" si="22"/>
        <v>#NUM!</v>
      </c>
      <c r="AH20" s="96" t="e">
        <f t="shared" si="23"/>
        <v>#NUM!</v>
      </c>
      <c r="AI20" s="96" t="e">
        <f t="shared" si="24"/>
        <v>#NUM!</v>
      </c>
      <c r="AJ20" s="96" t="e">
        <f t="shared" si="25"/>
        <v>#N/A</v>
      </c>
    </row>
    <row r="21" spans="1:36" ht="12.95" customHeight="1" x14ac:dyDescent="0.15">
      <c r="A21" s="95"/>
      <c r="B21" s="115"/>
      <c r="C21" s="115"/>
      <c r="D21" s="95"/>
      <c r="E21" s="95"/>
      <c r="F21" s="4" t="str">
        <f t="shared" si="0"/>
        <v/>
      </c>
      <c r="G21" s="5"/>
      <c r="H21" s="95"/>
      <c r="I21" s="95"/>
      <c r="J21" s="1" t="s">
        <v>15</v>
      </c>
      <c r="K21" s="96" t="e">
        <f t="shared" si="1"/>
        <v>#NUM!</v>
      </c>
      <c r="L21" s="96" t="e">
        <f t="shared" si="2"/>
        <v>#NUM!</v>
      </c>
      <c r="M21" s="96" t="e">
        <f t="shared" si="3"/>
        <v>#NUM!</v>
      </c>
      <c r="N21" s="96" t="e">
        <f t="shared" si="4"/>
        <v>#NUM!</v>
      </c>
      <c r="O21" s="96" t="e">
        <f t="shared" si="5"/>
        <v>#NUM!</v>
      </c>
      <c r="P21" s="96" t="e">
        <f t="shared" si="26"/>
        <v>#N/A</v>
      </c>
      <c r="Q21" s="96" t="e">
        <f t="shared" si="6"/>
        <v>#NUM!</v>
      </c>
      <c r="R21" s="96" t="e">
        <f t="shared" si="7"/>
        <v>#NUM!</v>
      </c>
      <c r="S21" s="96" t="e">
        <f t="shared" si="8"/>
        <v>#NUM!</v>
      </c>
      <c r="T21" s="96" t="e">
        <f t="shared" si="9"/>
        <v>#NUM!</v>
      </c>
      <c r="U21" s="96" t="e">
        <f t="shared" si="10"/>
        <v>#N/A</v>
      </c>
      <c r="V21" s="96" t="e">
        <f t="shared" si="11"/>
        <v>#NUM!</v>
      </c>
      <c r="W21" s="96" t="e">
        <f t="shared" si="12"/>
        <v>#NUM!</v>
      </c>
      <c r="X21" s="96" t="e">
        <f t="shared" si="13"/>
        <v>#NUM!</v>
      </c>
      <c r="Y21" s="96" t="e">
        <f t="shared" si="14"/>
        <v>#NUM!</v>
      </c>
      <c r="Z21" s="96" t="e">
        <f t="shared" si="15"/>
        <v>#N/A</v>
      </c>
      <c r="AA21" s="96" t="e">
        <f t="shared" si="16"/>
        <v>#NUM!</v>
      </c>
      <c r="AB21" s="96" t="e">
        <f t="shared" si="17"/>
        <v>#NUM!</v>
      </c>
      <c r="AC21" s="96" t="e">
        <f t="shared" si="18"/>
        <v>#NUM!</v>
      </c>
      <c r="AD21" s="96" t="e">
        <f t="shared" si="19"/>
        <v>#NUM!</v>
      </c>
      <c r="AE21" s="96" t="e">
        <f t="shared" si="20"/>
        <v>#NUM!</v>
      </c>
      <c r="AF21" s="96" t="e">
        <f t="shared" si="21"/>
        <v>#N/A</v>
      </c>
      <c r="AG21" s="96" t="e">
        <f t="shared" si="22"/>
        <v>#NUM!</v>
      </c>
      <c r="AH21" s="96" t="e">
        <f t="shared" si="23"/>
        <v>#NUM!</v>
      </c>
      <c r="AI21" s="96" t="e">
        <f t="shared" si="24"/>
        <v>#NUM!</v>
      </c>
      <c r="AJ21" s="96" t="e">
        <f t="shared" si="25"/>
        <v>#N/A</v>
      </c>
    </row>
    <row r="22" spans="1:36" ht="12.95" customHeight="1" x14ac:dyDescent="0.15">
      <c r="A22" s="95"/>
      <c r="B22" s="115"/>
      <c r="C22" s="115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171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3.17</v>
      </c>
      <c r="D50" s="16">
        <f>SUMIF(G4:G43,"*下層*",F4:F43)</f>
        <v>0</v>
      </c>
      <c r="E50" s="4">
        <f>SUM(F4:F43)</f>
        <v>3.17</v>
      </c>
      <c r="F50" s="13"/>
      <c r="G50" s="17">
        <f>C50*100</f>
        <v>317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形状比＝89、Sr＝17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1.5600000000000003</v>
      </c>
      <c r="D57" s="16">
        <f>SUMIF(H4:H43,"▲",F4:F43)</f>
        <v>0</v>
      </c>
      <c r="E57" s="16">
        <f>SUM(C57:D57)</f>
        <v>1.5600000000000003</v>
      </c>
      <c r="F57" s="13"/>
      <c r="G57" s="19">
        <f>C57*100</f>
        <v>156.00000000000003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49.2</v>
      </c>
      <c r="D62" s="20" t="str">
        <f>IF(D47&gt;0,ROUND(D57/D50*100,1),"")</f>
        <v/>
      </c>
      <c r="E62" s="20">
        <f>ROUND(E57/E50*100,1)</f>
        <v>49.2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24</v>
      </c>
      <c r="D68" s="14" t="str">
        <f>IF(D66&gt;0,ROUND(SUMIFS(D4:D43,G4:G43,"*下層*",H4:H43,"")/D66,0),"")</f>
        <v/>
      </c>
      <c r="E68" s="14">
        <f>IF(E66&gt;0,ROUND(SUMIF(H4:H43,"",D4:D43)/E66,0),"")</f>
        <v>24</v>
      </c>
      <c r="F68" s="13"/>
      <c r="G68" s="15">
        <f>C68</f>
        <v>24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1.6099999999999997</v>
      </c>
      <c r="D69" s="16" t="str">
        <f>IF(D66&gt;0,D50-D57,"")</f>
        <v/>
      </c>
      <c r="E69" s="4">
        <f>SUM(C69:D69)</f>
        <v>1.6099999999999997</v>
      </c>
      <c r="F69" s="13"/>
      <c r="G69" s="17">
        <f>C69*100</f>
        <v>160.99999999999997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形状比＝71、Sr＝29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71" priority="16" stopIfTrue="1">
      <formula>AND(($H4="スギ"),(#REF!&lt;12))</formula>
    </cfRule>
  </conditionalFormatting>
  <conditionalFormatting sqref="L4:L43">
    <cfRule type="expression" dxfId="670" priority="15" stopIfTrue="1">
      <formula>AND(($H4="スギ"),(#REF!&lt;22),(#REF!&gt;=12))</formula>
    </cfRule>
  </conditionalFormatting>
  <conditionalFormatting sqref="M4:M43">
    <cfRule type="expression" dxfId="669" priority="14" stopIfTrue="1">
      <formula>AND(($H4="スギ"),(#REF!&lt;32),(#REF!&gt;=22))</formula>
    </cfRule>
  </conditionalFormatting>
  <conditionalFormatting sqref="N4:N43">
    <cfRule type="expression" dxfId="668" priority="13" stopIfTrue="1">
      <formula>AND(($H4="スギ"),(#REF!&lt;42),(#REF!&gt;=32))</formula>
    </cfRule>
  </conditionalFormatting>
  <conditionalFormatting sqref="U4:U43 Z4:AF43 AJ4:AJ43 O4:P43">
    <cfRule type="expression" dxfId="667" priority="12" stopIfTrue="1">
      <formula>AND(($H4="スギ"),(#REF!&gt;=42))</formula>
    </cfRule>
  </conditionalFormatting>
  <conditionalFormatting sqref="Q4:Q43 AA4:AA43">
    <cfRule type="expression" dxfId="666" priority="11" stopIfTrue="1">
      <formula>AND(($H4="ヒノキ"),(#REF!&lt;12))</formula>
    </cfRule>
  </conditionalFormatting>
  <conditionalFormatting sqref="R4:R43 AB4:AE43">
    <cfRule type="expression" dxfId="665" priority="10" stopIfTrue="1">
      <formula>AND(($H4="ヒノキ"),(#REF!&lt;22),(#REF!&gt;=12))</formula>
    </cfRule>
  </conditionalFormatting>
  <conditionalFormatting sqref="S4:S43">
    <cfRule type="expression" dxfId="664" priority="9" stopIfTrue="1">
      <formula>AND(($H4="ヒノキ"),(#REF!&lt;32),(#REF!&gt;=22))</formula>
    </cfRule>
  </conditionalFormatting>
  <conditionalFormatting sqref="T4:U43 Z4:AF43 AJ4:AJ43">
    <cfRule type="expression" dxfId="663" priority="8" stopIfTrue="1">
      <formula>AND(($H4="ヒノキ"),(#REF!&gt;=32))</formula>
    </cfRule>
  </conditionalFormatting>
  <conditionalFormatting sqref="V4:V43 AA4:AA43">
    <cfRule type="expression" dxfId="662" priority="7" stopIfTrue="1">
      <formula>AND(($H4="アカマツ"),(#REF!&lt;12))</formula>
    </cfRule>
  </conditionalFormatting>
  <conditionalFormatting sqref="W4:W43 AB4:AB43">
    <cfRule type="expression" dxfId="661" priority="6" stopIfTrue="1">
      <formula>AND(($H4="アカマツ"),(#REF!&lt;22),(#REF!&gt;=12))</formula>
    </cfRule>
  </conditionalFormatting>
  <conditionalFormatting sqref="X4:X43 AC4:AC43">
    <cfRule type="expression" dxfId="660" priority="5" stopIfTrue="1">
      <formula>AND(($H4="アカマツ"),(#REF!&lt;42),(#REF!&gt;=22))</formula>
    </cfRule>
  </conditionalFormatting>
  <conditionalFormatting sqref="Y4:AF43 AJ4:AJ43">
    <cfRule type="expression" dxfId="659" priority="4" stopIfTrue="1">
      <formula>AND(($H4="アカマツ"),(#REF!&gt;=42))</formula>
    </cfRule>
  </conditionalFormatting>
  <conditionalFormatting sqref="AG4:AG43">
    <cfRule type="expression" dxfId="658" priority="3" stopIfTrue="1">
      <formula>AND(($H4&lt;&gt;"スギ"),($H4&lt;&gt;"ヒノキ"),($H4&lt;&gt;"アカマツ"),(#REF!&lt;12))</formula>
    </cfRule>
  </conditionalFormatting>
  <conditionalFormatting sqref="AH4:AH43">
    <cfRule type="expression" dxfId="6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CEF12-373D-4E6E-B60E-0CBDA4AEEA93}">
  <sheetPr>
    <tabColor rgb="FFFFFFCC"/>
  </sheetPr>
  <dimension ref="A1:AJ120"/>
  <sheetViews>
    <sheetView showGridLines="0" tabSelected="1" view="pageBreakPreview" topLeftCell="A31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164</v>
      </c>
      <c r="B2" s="121"/>
      <c r="C2" s="121"/>
      <c r="D2" s="121"/>
      <c r="E2" s="121"/>
      <c r="F2" s="121"/>
      <c r="G2" s="121"/>
      <c r="H2" s="122" t="s">
        <v>169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521</v>
      </c>
      <c r="B4" s="115" t="s">
        <v>60</v>
      </c>
      <c r="C4" s="115"/>
      <c r="D4" s="95">
        <v>16</v>
      </c>
      <c r="E4" s="95">
        <v>18</v>
      </c>
      <c r="F4" s="4">
        <f t="shared" ref="F4:F43" si="0">IF(D4&gt;0,IF(B4="スギ",P4,IF(B4="ヒノキ",U4,IF(B4="アカマツ",Z4,IF(B4="カラマツ",AF4,AJ4)))),"")</f>
        <v>0.17</v>
      </c>
      <c r="G4" s="5" t="s">
        <v>65</v>
      </c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0.18</v>
      </c>
      <c r="L4" s="96">
        <f t="shared" ref="L4:L43" si="2">ROUND(10^(-5+0.73504+1.83346*LOG(D4)+1.06569*LOG(E4)),2)</f>
        <v>0.19</v>
      </c>
      <c r="M4" s="96">
        <f t="shared" ref="M4:M43" si="3">ROUND(10^(-5+0.71514+1.74357*LOG(D4)+1.17719*LOG(E4)),2)</f>
        <v>0.2</v>
      </c>
      <c r="N4" s="96">
        <f t="shared" ref="N4:N43" si="4">ROUND(10^(-5+0.82956+1.76381*LOG(D4)+1.06412*LOG(E4)),2)</f>
        <v>0.19</v>
      </c>
      <c r="O4" s="96">
        <f t="shared" ref="O4:O43" si="5">ROUND(10^(-5+0.88226+1.79204*LOG(D4)+0.99303*LOG(E4)),2)</f>
        <v>0.19</v>
      </c>
      <c r="P4" s="96">
        <f>HLOOKUP($D4,K$3:O$43,MATCH($A4,$A$3:$A$43,0),1)</f>
        <v>0.19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0.17</v>
      </c>
      <c r="R4" s="96">
        <f t="shared" ref="R4:R43" si="7">ROUND(10^(1.905709*LOG(D4)+1.011385*LOG(E4)-4.293729),2)</f>
        <v>0.19</v>
      </c>
      <c r="S4" s="96">
        <f t="shared" ref="S4:S43" si="8">ROUND(10^(1.771888*LOG(D4)+1.138415*LOG(E4)-4.271259),2)</f>
        <v>0.2</v>
      </c>
      <c r="T4" s="96">
        <f t="shared" ref="T4:T43" si="9">ROUND(10^(1.671519*LOG(D4)+1.363617*LOG(E4)-4.404407),2)</f>
        <v>0.21</v>
      </c>
      <c r="U4" s="96">
        <f t="shared" ref="U4:U43" si="10">HLOOKUP($D4,Q$3:T$43,MATCH($A4,$A$3:$A$43,0),1)</f>
        <v>0.19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0.19</v>
      </c>
      <c r="W4" s="96">
        <f t="shared" ref="W4:W43" si="12">ROUND(10^(-4.155639+1.847898*LOG(D4)+0.951955*LOG(E4)),2)</f>
        <v>0.18</v>
      </c>
      <c r="X4" s="96">
        <f t="shared" ref="X4:X43" si="13">ROUND(10^(-4.194535+1.804172*LOG(D4)+1.034248*LOG(E4)),2)</f>
        <v>0.19</v>
      </c>
      <c r="Y4" s="96">
        <f t="shared" ref="Y4:Y43" si="14">ROUND(10^(-4.42347+2.006485*LOG(D4)+0.967757*LOG(E4)),2)</f>
        <v>0.16</v>
      </c>
      <c r="Z4" s="96">
        <f t="shared" ref="Z4:Z43" si="15">HLOOKUP($D4,V$3:Y$43,MATCH($A4,$A$3:$A$43,0),1)</f>
        <v>0.18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96">
        <f t="shared" ref="AB4:AB43" si="17">ROUND(10^(1.979213*LOG(D4)+0.998347*LOG(E4)-4.369281),2)</f>
        <v>0.18</v>
      </c>
      <c r="AC4" s="96">
        <f t="shared" ref="AC4:AC43" si="18">ROUND(10^(1.904401*LOG(D4)+1.062478*LOG(E4)-4.348104),2)</f>
        <v>0.19</v>
      </c>
      <c r="AD4" s="96">
        <f t="shared" ref="AD4:AD43" si="19">ROUND(10^(1.640825*LOG(D4)+1.080387*LOG(E4)-3.976731),2)</f>
        <v>0.23</v>
      </c>
      <c r="AE4" s="96">
        <f t="shared" ref="AE4:AE43" si="20">ROUND(10^(1.90887*LOG(D4)+1.088002*LOG(E4)-4.431495),2)</f>
        <v>0.17</v>
      </c>
      <c r="AF4" s="96">
        <f t="shared" ref="AF4:AF43" si="21">HLOOKUP($D4,AA$3:AE$43,MATCH($A4,$A$3:$A$43,0),1)</f>
        <v>0.18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0.16</v>
      </c>
      <c r="AH4" s="96">
        <f t="shared" ref="AH4:AH43" si="23">ROUND(10^(1.93813902*LOG(D4)+0.96697002*LOG(E4)-4.32216295),2)</f>
        <v>0.17</v>
      </c>
      <c r="AI4" s="96">
        <f t="shared" ref="AI4:AI43" si="24">ROUND(10^(1.82464098*LOG(D4)+0.97625989*LOG(E4)-4.15096808),2)</f>
        <v>0.19</v>
      </c>
      <c r="AJ4" s="96">
        <f t="shared" ref="AJ4:AJ43" si="25">HLOOKUP($D4,AG$3:AI$43,MATCH($A4,$A$3:$A$43,0),1)</f>
        <v>0.17</v>
      </c>
    </row>
    <row r="5" spans="1:36" ht="12.95" customHeight="1" x14ac:dyDescent="0.15">
      <c r="A5" s="95">
        <v>522</v>
      </c>
      <c r="B5" s="115" t="s">
        <v>60</v>
      </c>
      <c r="C5" s="115"/>
      <c r="D5" s="95">
        <v>18</v>
      </c>
      <c r="E5" s="95">
        <v>17</v>
      </c>
      <c r="F5" s="4">
        <f t="shared" si="0"/>
        <v>0.2</v>
      </c>
      <c r="G5" s="5" t="s">
        <v>65</v>
      </c>
      <c r="H5" s="95" t="s">
        <v>62</v>
      </c>
      <c r="I5" s="95"/>
      <c r="J5" s="1" t="s">
        <v>15</v>
      </c>
      <c r="K5" s="96">
        <f t="shared" si="1"/>
        <v>0.21</v>
      </c>
      <c r="L5" s="96">
        <f t="shared" si="2"/>
        <v>0.22</v>
      </c>
      <c r="M5" s="96">
        <f t="shared" si="3"/>
        <v>0.23</v>
      </c>
      <c r="N5" s="96">
        <f t="shared" si="4"/>
        <v>0.23</v>
      </c>
      <c r="O5" s="96">
        <f t="shared" si="5"/>
        <v>0.23</v>
      </c>
      <c r="P5" s="96">
        <f t="shared" ref="P5:P43" si="26">HLOOKUP($D5,K$3:O$43,MATCH(A5,$A$3:$A$43,0),1)</f>
        <v>0.22</v>
      </c>
      <c r="Q5" s="96">
        <f t="shared" si="6"/>
        <v>0.2</v>
      </c>
      <c r="R5" s="96">
        <f t="shared" si="7"/>
        <v>0.22</v>
      </c>
      <c r="S5" s="96">
        <f t="shared" si="8"/>
        <v>0.23</v>
      </c>
      <c r="T5" s="96">
        <f t="shared" si="9"/>
        <v>0.24</v>
      </c>
      <c r="U5" s="96">
        <f t="shared" si="10"/>
        <v>0.22</v>
      </c>
      <c r="V5" s="96">
        <f t="shared" si="11"/>
        <v>0.23</v>
      </c>
      <c r="W5" s="96">
        <f t="shared" si="12"/>
        <v>0.22</v>
      </c>
      <c r="X5" s="96">
        <f t="shared" si="13"/>
        <v>0.22</v>
      </c>
      <c r="Y5" s="96">
        <f t="shared" si="14"/>
        <v>0.19</v>
      </c>
      <c r="Z5" s="96">
        <f t="shared" si="15"/>
        <v>0.22</v>
      </c>
      <c r="AA5" s="96">
        <f t="shared" si="16"/>
        <v>0.2</v>
      </c>
      <c r="AB5" s="96">
        <f t="shared" si="17"/>
        <v>0.22</v>
      </c>
      <c r="AC5" s="96">
        <f t="shared" si="18"/>
        <v>0.22</v>
      </c>
      <c r="AD5" s="96">
        <f t="shared" si="19"/>
        <v>0.26</v>
      </c>
      <c r="AE5" s="96">
        <f t="shared" si="20"/>
        <v>0.2</v>
      </c>
      <c r="AF5" s="96">
        <f t="shared" si="21"/>
        <v>0.22</v>
      </c>
      <c r="AG5" s="96">
        <f t="shared" si="22"/>
        <v>0.19</v>
      </c>
      <c r="AH5" s="96">
        <f t="shared" si="23"/>
        <v>0.2</v>
      </c>
      <c r="AI5" s="96">
        <f t="shared" si="24"/>
        <v>0.22</v>
      </c>
      <c r="AJ5" s="96">
        <f t="shared" si="25"/>
        <v>0.2</v>
      </c>
    </row>
    <row r="6" spans="1:36" ht="12.95" customHeight="1" x14ac:dyDescent="0.15">
      <c r="A6" s="95">
        <v>523</v>
      </c>
      <c r="B6" s="115" t="s">
        <v>58</v>
      </c>
      <c r="C6" s="115"/>
      <c r="D6" s="95">
        <v>12</v>
      </c>
      <c r="E6" s="95">
        <v>12</v>
      </c>
      <c r="F6" s="4">
        <f t="shared" si="0"/>
        <v>7.0000000000000007E-2</v>
      </c>
      <c r="G6" s="5" t="s">
        <v>65</v>
      </c>
      <c r="H6" s="95" t="s">
        <v>62</v>
      </c>
      <c r="I6" s="95"/>
      <c r="J6" s="1" t="s">
        <v>15</v>
      </c>
      <c r="K6" s="96">
        <f t="shared" si="1"/>
        <v>7.0000000000000007E-2</v>
      </c>
      <c r="L6" s="96">
        <f t="shared" si="2"/>
        <v>7.0000000000000007E-2</v>
      </c>
      <c r="M6" s="96">
        <f t="shared" si="3"/>
        <v>7.0000000000000007E-2</v>
      </c>
      <c r="N6" s="96">
        <f t="shared" si="4"/>
        <v>0.08</v>
      </c>
      <c r="O6" s="96">
        <f t="shared" si="5"/>
        <v>0.08</v>
      </c>
      <c r="P6" s="96">
        <f t="shared" si="26"/>
        <v>7.0000000000000007E-2</v>
      </c>
      <c r="Q6" s="96">
        <f t="shared" si="6"/>
        <v>7.0000000000000007E-2</v>
      </c>
      <c r="R6" s="96">
        <f t="shared" si="7"/>
        <v>7.0000000000000007E-2</v>
      </c>
      <c r="S6" s="96">
        <f t="shared" si="8"/>
        <v>7.0000000000000007E-2</v>
      </c>
      <c r="T6" s="96">
        <f t="shared" si="9"/>
        <v>7.0000000000000007E-2</v>
      </c>
      <c r="U6" s="96">
        <f t="shared" si="10"/>
        <v>7.0000000000000007E-2</v>
      </c>
      <c r="V6" s="96">
        <f t="shared" si="11"/>
        <v>7.0000000000000007E-2</v>
      </c>
      <c r="W6" s="96">
        <f t="shared" si="12"/>
        <v>7.0000000000000007E-2</v>
      </c>
      <c r="X6" s="96">
        <f t="shared" si="13"/>
        <v>7.0000000000000007E-2</v>
      </c>
      <c r="Y6" s="96">
        <f t="shared" si="14"/>
        <v>0.06</v>
      </c>
      <c r="Z6" s="96">
        <f t="shared" si="15"/>
        <v>7.0000000000000007E-2</v>
      </c>
      <c r="AA6" s="96">
        <f t="shared" si="16"/>
        <v>7.0000000000000007E-2</v>
      </c>
      <c r="AB6" s="96">
        <f t="shared" si="17"/>
        <v>7.0000000000000007E-2</v>
      </c>
      <c r="AC6" s="96">
        <f t="shared" si="18"/>
        <v>7.0000000000000007E-2</v>
      </c>
      <c r="AD6" s="96">
        <f t="shared" si="19"/>
        <v>0.09</v>
      </c>
      <c r="AE6" s="96">
        <f t="shared" si="20"/>
        <v>0.06</v>
      </c>
      <c r="AF6" s="96">
        <f t="shared" si="21"/>
        <v>7.0000000000000007E-2</v>
      </c>
      <c r="AG6" s="96">
        <f t="shared" si="22"/>
        <v>0.06</v>
      </c>
      <c r="AH6" s="96">
        <f t="shared" si="23"/>
        <v>7.0000000000000007E-2</v>
      </c>
      <c r="AI6" s="96">
        <f t="shared" si="24"/>
        <v>7.0000000000000007E-2</v>
      </c>
      <c r="AJ6" s="96">
        <f t="shared" si="25"/>
        <v>7.0000000000000007E-2</v>
      </c>
    </row>
    <row r="7" spans="1:36" ht="12.95" customHeight="1" x14ac:dyDescent="0.15">
      <c r="A7" s="95">
        <v>524</v>
      </c>
      <c r="B7" s="115" t="s">
        <v>58</v>
      </c>
      <c r="C7" s="115"/>
      <c r="D7" s="95">
        <v>8</v>
      </c>
      <c r="E7" s="95">
        <v>8</v>
      </c>
      <c r="F7" s="4">
        <f t="shared" si="0"/>
        <v>0.02</v>
      </c>
      <c r="G7" s="5" t="s">
        <v>65</v>
      </c>
      <c r="H7" s="95" t="s">
        <v>62</v>
      </c>
      <c r="I7" s="95"/>
      <c r="J7" s="1" t="s">
        <v>15</v>
      </c>
      <c r="K7" s="96">
        <f t="shared" si="1"/>
        <v>0.02</v>
      </c>
      <c r="L7" s="96">
        <f t="shared" si="2"/>
        <v>0.02</v>
      </c>
      <c r="M7" s="96">
        <f t="shared" si="3"/>
        <v>0.02</v>
      </c>
      <c r="N7" s="96">
        <f t="shared" si="4"/>
        <v>0.02</v>
      </c>
      <c r="O7" s="96">
        <f t="shared" si="5"/>
        <v>0.02</v>
      </c>
      <c r="P7" s="96">
        <f t="shared" si="26"/>
        <v>0.02</v>
      </c>
      <c r="Q7" s="96">
        <f t="shared" si="6"/>
        <v>0.02</v>
      </c>
      <c r="R7" s="96">
        <f t="shared" si="7"/>
        <v>0.02</v>
      </c>
      <c r="S7" s="96">
        <f t="shared" si="8"/>
        <v>0.02</v>
      </c>
      <c r="T7" s="96">
        <f t="shared" si="9"/>
        <v>0.02</v>
      </c>
      <c r="U7" s="96">
        <f t="shared" si="10"/>
        <v>0.02</v>
      </c>
      <c r="V7" s="96">
        <f t="shared" si="11"/>
        <v>0.02</v>
      </c>
      <c r="W7" s="96">
        <f t="shared" si="12"/>
        <v>0.02</v>
      </c>
      <c r="X7" s="96">
        <f t="shared" si="13"/>
        <v>0.02</v>
      </c>
      <c r="Y7" s="96">
        <f t="shared" si="14"/>
        <v>0.02</v>
      </c>
      <c r="Z7" s="96">
        <f t="shared" si="15"/>
        <v>0.02</v>
      </c>
      <c r="AA7" s="96">
        <f t="shared" si="16"/>
        <v>0.02</v>
      </c>
      <c r="AB7" s="96">
        <f t="shared" si="17"/>
        <v>0.02</v>
      </c>
      <c r="AC7" s="96">
        <f t="shared" si="18"/>
        <v>0.02</v>
      </c>
      <c r="AD7" s="96">
        <f t="shared" si="19"/>
        <v>0.03</v>
      </c>
      <c r="AE7" s="96">
        <f t="shared" si="20"/>
        <v>0.02</v>
      </c>
      <c r="AF7" s="96">
        <f t="shared" si="21"/>
        <v>0.02</v>
      </c>
      <c r="AG7" s="96">
        <f t="shared" si="22"/>
        <v>0.02</v>
      </c>
      <c r="AH7" s="96">
        <f t="shared" si="23"/>
        <v>0.02</v>
      </c>
      <c r="AI7" s="96">
        <f t="shared" si="24"/>
        <v>0.02</v>
      </c>
      <c r="AJ7" s="96">
        <f t="shared" si="25"/>
        <v>0.02</v>
      </c>
    </row>
    <row r="8" spans="1:36" ht="12.95" customHeight="1" x14ac:dyDescent="0.15">
      <c r="A8" s="95">
        <v>525</v>
      </c>
      <c r="B8" s="115" t="s">
        <v>58</v>
      </c>
      <c r="C8" s="115"/>
      <c r="D8" s="95">
        <v>12</v>
      </c>
      <c r="E8" s="95">
        <v>11</v>
      </c>
      <c r="F8" s="4">
        <f t="shared" si="0"/>
        <v>0.06</v>
      </c>
      <c r="G8" s="5"/>
      <c r="H8" s="95" t="s">
        <v>62</v>
      </c>
      <c r="I8" s="95"/>
      <c r="J8" s="1" t="s">
        <v>15</v>
      </c>
      <c r="K8" s="96">
        <f t="shared" si="1"/>
        <v>7.0000000000000007E-2</v>
      </c>
      <c r="L8" s="96">
        <f t="shared" si="2"/>
        <v>7.0000000000000007E-2</v>
      </c>
      <c r="M8" s="96">
        <f t="shared" si="3"/>
        <v>7.0000000000000007E-2</v>
      </c>
      <c r="N8" s="96">
        <f t="shared" si="4"/>
        <v>7.0000000000000007E-2</v>
      </c>
      <c r="O8" s="96">
        <f t="shared" si="5"/>
        <v>7.0000000000000007E-2</v>
      </c>
      <c r="P8" s="96">
        <f t="shared" si="26"/>
        <v>7.0000000000000007E-2</v>
      </c>
      <c r="Q8" s="96">
        <f t="shared" si="6"/>
        <v>0.06</v>
      </c>
      <c r="R8" s="96">
        <f t="shared" si="7"/>
        <v>7.0000000000000007E-2</v>
      </c>
      <c r="S8" s="96">
        <f t="shared" si="8"/>
        <v>7.0000000000000007E-2</v>
      </c>
      <c r="T8" s="96">
        <f t="shared" si="9"/>
        <v>7.0000000000000007E-2</v>
      </c>
      <c r="U8" s="96">
        <f t="shared" si="10"/>
        <v>7.0000000000000007E-2</v>
      </c>
      <c r="V8" s="96">
        <f t="shared" si="11"/>
        <v>7.0000000000000007E-2</v>
      </c>
      <c r="W8" s="96">
        <f t="shared" si="12"/>
        <v>7.0000000000000007E-2</v>
      </c>
      <c r="X8" s="96">
        <f t="shared" si="13"/>
        <v>7.0000000000000007E-2</v>
      </c>
      <c r="Y8" s="96">
        <f t="shared" si="14"/>
        <v>0.06</v>
      </c>
      <c r="Z8" s="96">
        <f t="shared" si="15"/>
        <v>7.0000000000000007E-2</v>
      </c>
      <c r="AA8" s="96">
        <f t="shared" si="16"/>
        <v>0.06</v>
      </c>
      <c r="AB8" s="96">
        <f t="shared" si="17"/>
        <v>0.06</v>
      </c>
      <c r="AC8" s="96">
        <f t="shared" si="18"/>
        <v>7.0000000000000007E-2</v>
      </c>
      <c r="AD8" s="96">
        <f t="shared" si="19"/>
        <v>0.08</v>
      </c>
      <c r="AE8" s="96">
        <f t="shared" si="20"/>
        <v>0.06</v>
      </c>
      <c r="AF8" s="96">
        <f t="shared" si="21"/>
        <v>0.06</v>
      </c>
      <c r="AG8" s="96">
        <f t="shared" si="22"/>
        <v>0.06</v>
      </c>
      <c r="AH8" s="96">
        <f t="shared" si="23"/>
        <v>0.06</v>
      </c>
      <c r="AI8" s="96">
        <f t="shared" si="24"/>
        <v>7.0000000000000007E-2</v>
      </c>
      <c r="AJ8" s="96">
        <f t="shared" si="25"/>
        <v>0.06</v>
      </c>
    </row>
    <row r="9" spans="1:36" ht="12.95" customHeight="1" x14ac:dyDescent="0.15">
      <c r="A9" s="95">
        <v>526</v>
      </c>
      <c r="B9" s="115" t="s">
        <v>58</v>
      </c>
      <c r="C9" s="115"/>
      <c r="D9" s="95">
        <v>16</v>
      </c>
      <c r="E9" s="95">
        <v>14</v>
      </c>
      <c r="F9" s="4">
        <f t="shared" si="0"/>
        <v>0.13</v>
      </c>
      <c r="G9" s="5" t="s">
        <v>65</v>
      </c>
      <c r="H9" s="95" t="s">
        <v>62</v>
      </c>
      <c r="I9" s="95"/>
      <c r="J9" s="1" t="s">
        <v>15</v>
      </c>
      <c r="K9" s="96">
        <f t="shared" si="1"/>
        <v>0.14000000000000001</v>
      </c>
      <c r="L9" s="96">
        <f t="shared" si="2"/>
        <v>0.15</v>
      </c>
      <c r="M9" s="96">
        <f t="shared" si="3"/>
        <v>0.15</v>
      </c>
      <c r="N9" s="96">
        <f t="shared" si="4"/>
        <v>0.15</v>
      </c>
      <c r="O9" s="96">
        <f t="shared" si="5"/>
        <v>0.15</v>
      </c>
      <c r="P9" s="96">
        <f t="shared" si="26"/>
        <v>0.15</v>
      </c>
      <c r="Q9" s="96">
        <f t="shared" si="6"/>
        <v>0.14000000000000001</v>
      </c>
      <c r="R9" s="96">
        <f t="shared" si="7"/>
        <v>0.14000000000000001</v>
      </c>
      <c r="S9" s="96">
        <f t="shared" si="8"/>
        <v>0.15</v>
      </c>
      <c r="T9" s="96">
        <f t="shared" si="9"/>
        <v>0.15</v>
      </c>
      <c r="U9" s="96">
        <f t="shared" si="10"/>
        <v>0.14000000000000001</v>
      </c>
      <c r="V9" s="96">
        <f t="shared" si="11"/>
        <v>0.15</v>
      </c>
      <c r="W9" s="96">
        <f t="shared" si="12"/>
        <v>0.14000000000000001</v>
      </c>
      <c r="X9" s="96">
        <f t="shared" si="13"/>
        <v>0.15</v>
      </c>
      <c r="Y9" s="96">
        <f t="shared" si="14"/>
        <v>0.13</v>
      </c>
      <c r="Z9" s="96">
        <f t="shared" si="15"/>
        <v>0.14000000000000001</v>
      </c>
      <c r="AA9" s="96">
        <f t="shared" si="16"/>
        <v>0.13</v>
      </c>
      <c r="AB9" s="96">
        <f t="shared" si="17"/>
        <v>0.14000000000000001</v>
      </c>
      <c r="AC9" s="96">
        <f t="shared" si="18"/>
        <v>0.15</v>
      </c>
      <c r="AD9" s="96">
        <f t="shared" si="19"/>
        <v>0.17</v>
      </c>
      <c r="AE9" s="96">
        <f t="shared" si="20"/>
        <v>0.13</v>
      </c>
      <c r="AF9" s="96">
        <f t="shared" si="21"/>
        <v>0.14000000000000001</v>
      </c>
      <c r="AG9" s="96">
        <f t="shared" si="22"/>
        <v>0.13</v>
      </c>
      <c r="AH9" s="96">
        <f t="shared" si="23"/>
        <v>0.13</v>
      </c>
      <c r="AI9" s="96">
        <f t="shared" si="24"/>
        <v>0.15</v>
      </c>
      <c r="AJ9" s="96">
        <f t="shared" si="25"/>
        <v>0.13</v>
      </c>
    </row>
    <row r="10" spans="1:36" ht="12.95" customHeight="1" x14ac:dyDescent="0.15">
      <c r="A10" s="95">
        <v>527</v>
      </c>
      <c r="B10" s="115" t="s">
        <v>58</v>
      </c>
      <c r="C10" s="115"/>
      <c r="D10" s="95">
        <v>8</v>
      </c>
      <c r="E10" s="95">
        <v>7</v>
      </c>
      <c r="F10" s="4">
        <f t="shared" si="0"/>
        <v>0.02</v>
      </c>
      <c r="G10" s="5" t="s">
        <v>65</v>
      </c>
      <c r="H10" s="95" t="s">
        <v>62</v>
      </c>
      <c r="I10" s="95"/>
      <c r="J10" s="1" t="s">
        <v>15</v>
      </c>
      <c r="K10" s="96">
        <f t="shared" si="1"/>
        <v>0.02</v>
      </c>
      <c r="L10" s="96">
        <f t="shared" si="2"/>
        <v>0.02</v>
      </c>
      <c r="M10" s="96">
        <f t="shared" si="3"/>
        <v>0.02</v>
      </c>
      <c r="N10" s="96">
        <f t="shared" si="4"/>
        <v>0.02</v>
      </c>
      <c r="O10" s="96">
        <f t="shared" si="5"/>
        <v>0.02</v>
      </c>
      <c r="P10" s="96">
        <f t="shared" si="26"/>
        <v>0.02</v>
      </c>
      <c r="Q10" s="96">
        <f t="shared" si="6"/>
        <v>0.02</v>
      </c>
      <c r="R10" s="96">
        <f t="shared" si="7"/>
        <v>0.02</v>
      </c>
      <c r="S10" s="96">
        <f t="shared" si="8"/>
        <v>0.02</v>
      </c>
      <c r="T10" s="96">
        <f t="shared" si="9"/>
        <v>0.02</v>
      </c>
      <c r="U10" s="96">
        <f t="shared" si="10"/>
        <v>0.02</v>
      </c>
      <c r="V10" s="96">
        <f t="shared" si="11"/>
        <v>0.02</v>
      </c>
      <c r="W10" s="96">
        <f t="shared" si="12"/>
        <v>0.02</v>
      </c>
      <c r="X10" s="96">
        <f t="shared" si="13"/>
        <v>0.02</v>
      </c>
      <c r="Y10" s="96">
        <f t="shared" si="14"/>
        <v>0.02</v>
      </c>
      <c r="Z10" s="96">
        <f t="shared" si="15"/>
        <v>0.02</v>
      </c>
      <c r="AA10" s="96">
        <f t="shared" si="16"/>
        <v>0.02</v>
      </c>
      <c r="AB10" s="96">
        <f t="shared" si="17"/>
        <v>0.02</v>
      </c>
      <c r="AC10" s="96">
        <f t="shared" si="18"/>
        <v>0.02</v>
      </c>
      <c r="AD10" s="96">
        <f t="shared" si="19"/>
        <v>0.03</v>
      </c>
      <c r="AE10" s="96">
        <f t="shared" si="20"/>
        <v>0.02</v>
      </c>
      <c r="AF10" s="96">
        <f t="shared" si="21"/>
        <v>0.02</v>
      </c>
      <c r="AG10" s="96">
        <f t="shared" si="22"/>
        <v>0.02</v>
      </c>
      <c r="AH10" s="96">
        <f t="shared" si="23"/>
        <v>0.02</v>
      </c>
      <c r="AI10" s="96">
        <f t="shared" si="24"/>
        <v>0.02</v>
      </c>
      <c r="AJ10" s="96">
        <f t="shared" si="25"/>
        <v>0.02</v>
      </c>
    </row>
    <row r="11" spans="1:36" ht="12.95" customHeight="1" x14ac:dyDescent="0.15">
      <c r="A11" s="95">
        <v>528</v>
      </c>
      <c r="B11" s="115" t="s">
        <v>58</v>
      </c>
      <c r="C11" s="115"/>
      <c r="D11" s="95">
        <v>14</v>
      </c>
      <c r="E11" s="95">
        <v>13</v>
      </c>
      <c r="F11" s="4">
        <f t="shared" si="0"/>
        <v>0.09</v>
      </c>
      <c r="G11" s="5" t="s">
        <v>65</v>
      </c>
      <c r="H11" s="95" t="s">
        <v>62</v>
      </c>
      <c r="I11" s="95"/>
      <c r="J11" s="1" t="s">
        <v>15</v>
      </c>
      <c r="K11" s="96">
        <f t="shared" si="1"/>
        <v>0.1</v>
      </c>
      <c r="L11" s="96">
        <f t="shared" si="2"/>
        <v>0.11</v>
      </c>
      <c r="M11" s="96">
        <f t="shared" si="3"/>
        <v>0.11</v>
      </c>
      <c r="N11" s="96">
        <f t="shared" si="4"/>
        <v>0.11</v>
      </c>
      <c r="O11" s="96">
        <f t="shared" si="5"/>
        <v>0.11</v>
      </c>
      <c r="P11" s="96">
        <f t="shared" si="26"/>
        <v>0.11</v>
      </c>
      <c r="Q11" s="96">
        <f t="shared" si="6"/>
        <v>0.1</v>
      </c>
      <c r="R11" s="96">
        <f t="shared" si="7"/>
        <v>0.1</v>
      </c>
      <c r="S11" s="96">
        <f t="shared" si="8"/>
        <v>0.11</v>
      </c>
      <c r="T11" s="96">
        <f t="shared" si="9"/>
        <v>0.11</v>
      </c>
      <c r="U11" s="96">
        <f t="shared" si="10"/>
        <v>0.1</v>
      </c>
      <c r="V11" s="96">
        <f t="shared" si="11"/>
        <v>0.11</v>
      </c>
      <c r="W11" s="96">
        <f t="shared" si="12"/>
        <v>0.11</v>
      </c>
      <c r="X11" s="96">
        <f t="shared" si="13"/>
        <v>0.11</v>
      </c>
      <c r="Y11" s="96">
        <f t="shared" si="14"/>
        <v>0.09</v>
      </c>
      <c r="Z11" s="96">
        <f t="shared" si="15"/>
        <v>0.11</v>
      </c>
      <c r="AA11" s="96">
        <f t="shared" si="16"/>
        <v>0.1</v>
      </c>
      <c r="AB11" s="96">
        <f t="shared" si="17"/>
        <v>0.1</v>
      </c>
      <c r="AC11" s="96">
        <f t="shared" si="18"/>
        <v>0.1</v>
      </c>
      <c r="AD11" s="96">
        <f t="shared" si="19"/>
        <v>0.13</v>
      </c>
      <c r="AE11" s="96">
        <f t="shared" si="20"/>
        <v>0.09</v>
      </c>
      <c r="AF11" s="96">
        <f t="shared" si="21"/>
        <v>0.1</v>
      </c>
      <c r="AG11" s="96">
        <f t="shared" si="22"/>
        <v>0.09</v>
      </c>
      <c r="AH11" s="96">
        <f t="shared" si="23"/>
        <v>0.09</v>
      </c>
      <c r="AI11" s="96">
        <f t="shared" si="24"/>
        <v>0.11</v>
      </c>
      <c r="AJ11" s="96">
        <f t="shared" si="25"/>
        <v>0.09</v>
      </c>
    </row>
    <row r="12" spans="1:36" ht="12.95" customHeight="1" x14ac:dyDescent="0.15">
      <c r="A12" s="95">
        <v>529</v>
      </c>
      <c r="B12" s="115" t="s">
        <v>58</v>
      </c>
      <c r="C12" s="115"/>
      <c r="D12" s="95">
        <v>20</v>
      </c>
      <c r="E12" s="95">
        <v>17</v>
      </c>
      <c r="F12" s="4">
        <f t="shared" si="0"/>
        <v>0.25</v>
      </c>
      <c r="G12" s="5"/>
      <c r="H12" s="95"/>
      <c r="I12" s="95"/>
      <c r="J12" s="1" t="s">
        <v>15</v>
      </c>
      <c r="K12" s="96">
        <f t="shared" si="1"/>
        <v>0.25</v>
      </c>
      <c r="L12" s="96">
        <f t="shared" si="2"/>
        <v>0.27</v>
      </c>
      <c r="M12" s="96">
        <f t="shared" si="3"/>
        <v>0.27</v>
      </c>
      <c r="N12" s="96">
        <f t="shared" si="4"/>
        <v>0.27</v>
      </c>
      <c r="O12" s="96">
        <f t="shared" si="5"/>
        <v>0.27</v>
      </c>
      <c r="P12" s="96">
        <f t="shared" si="26"/>
        <v>0.27</v>
      </c>
      <c r="Q12" s="96">
        <f t="shared" si="6"/>
        <v>0.25</v>
      </c>
      <c r="R12" s="96">
        <f t="shared" si="7"/>
        <v>0.27</v>
      </c>
      <c r="S12" s="96">
        <f t="shared" si="8"/>
        <v>0.27</v>
      </c>
      <c r="T12" s="96">
        <f t="shared" si="9"/>
        <v>0.28000000000000003</v>
      </c>
      <c r="U12" s="96">
        <f t="shared" si="10"/>
        <v>0.27</v>
      </c>
      <c r="V12" s="96">
        <f t="shared" si="11"/>
        <v>0.28000000000000003</v>
      </c>
      <c r="W12" s="96">
        <f t="shared" si="12"/>
        <v>0.26</v>
      </c>
      <c r="X12" s="96">
        <f t="shared" si="13"/>
        <v>0.27</v>
      </c>
      <c r="Y12" s="96">
        <f t="shared" si="14"/>
        <v>0.24</v>
      </c>
      <c r="Z12" s="96">
        <f t="shared" si="15"/>
        <v>0.26</v>
      </c>
      <c r="AA12" s="96">
        <f t="shared" si="16"/>
        <v>0.24</v>
      </c>
      <c r="AB12" s="96">
        <f t="shared" si="17"/>
        <v>0.27</v>
      </c>
      <c r="AC12" s="96">
        <f t="shared" si="18"/>
        <v>0.27</v>
      </c>
      <c r="AD12" s="96">
        <f t="shared" si="19"/>
        <v>0.31</v>
      </c>
      <c r="AE12" s="96">
        <f t="shared" si="20"/>
        <v>0.25</v>
      </c>
      <c r="AF12" s="96">
        <f t="shared" si="21"/>
        <v>0.27</v>
      </c>
      <c r="AG12" s="96">
        <f t="shared" si="22"/>
        <v>0.23</v>
      </c>
      <c r="AH12" s="96">
        <f t="shared" si="23"/>
        <v>0.25</v>
      </c>
      <c r="AI12" s="96">
        <f t="shared" si="24"/>
        <v>0.27</v>
      </c>
      <c r="AJ12" s="96">
        <f t="shared" si="25"/>
        <v>0.25</v>
      </c>
    </row>
    <row r="13" spans="1:36" ht="12.95" customHeight="1" x14ac:dyDescent="0.15">
      <c r="A13" s="95">
        <v>530</v>
      </c>
      <c r="B13" s="115" t="s">
        <v>60</v>
      </c>
      <c r="C13" s="115"/>
      <c r="D13" s="95">
        <v>14</v>
      </c>
      <c r="E13" s="95">
        <v>15</v>
      </c>
      <c r="F13" s="4">
        <f t="shared" si="0"/>
        <v>0.11</v>
      </c>
      <c r="G13" s="5" t="s">
        <v>65</v>
      </c>
      <c r="H13" s="95" t="s">
        <v>62</v>
      </c>
      <c r="I13" s="95"/>
      <c r="J13" s="1" t="s">
        <v>15</v>
      </c>
      <c r="K13" s="96">
        <f t="shared" si="1"/>
        <v>0.12</v>
      </c>
      <c r="L13" s="96">
        <f t="shared" si="2"/>
        <v>0.12</v>
      </c>
      <c r="M13" s="96">
        <f t="shared" si="3"/>
        <v>0.13</v>
      </c>
      <c r="N13" s="96">
        <f t="shared" si="4"/>
        <v>0.13</v>
      </c>
      <c r="O13" s="96">
        <f t="shared" si="5"/>
        <v>0.13</v>
      </c>
      <c r="P13" s="96">
        <f t="shared" si="26"/>
        <v>0.12</v>
      </c>
      <c r="Q13" s="96">
        <f t="shared" si="6"/>
        <v>0.11</v>
      </c>
      <c r="R13" s="96">
        <f t="shared" si="7"/>
        <v>0.12</v>
      </c>
      <c r="S13" s="96">
        <f t="shared" si="8"/>
        <v>0.13</v>
      </c>
      <c r="T13" s="96">
        <f t="shared" si="9"/>
        <v>0.13</v>
      </c>
      <c r="U13" s="96">
        <f t="shared" si="10"/>
        <v>0.12</v>
      </c>
      <c r="V13" s="96">
        <f t="shared" si="11"/>
        <v>0.12</v>
      </c>
      <c r="W13" s="96">
        <f t="shared" si="12"/>
        <v>0.12</v>
      </c>
      <c r="X13" s="96">
        <f t="shared" si="13"/>
        <v>0.12</v>
      </c>
      <c r="Y13" s="96">
        <f t="shared" si="14"/>
        <v>0.1</v>
      </c>
      <c r="Z13" s="96">
        <f t="shared" si="15"/>
        <v>0.12</v>
      </c>
      <c r="AA13" s="96">
        <f t="shared" si="16"/>
        <v>0.11</v>
      </c>
      <c r="AB13" s="96">
        <f t="shared" si="17"/>
        <v>0.12</v>
      </c>
      <c r="AC13" s="96">
        <f t="shared" si="18"/>
        <v>0.12</v>
      </c>
      <c r="AD13" s="96">
        <f t="shared" si="19"/>
        <v>0.15</v>
      </c>
      <c r="AE13" s="96">
        <f t="shared" si="20"/>
        <v>0.11</v>
      </c>
      <c r="AF13" s="96">
        <f t="shared" si="21"/>
        <v>0.12</v>
      </c>
      <c r="AG13" s="96">
        <f t="shared" si="22"/>
        <v>0.1</v>
      </c>
      <c r="AH13" s="96">
        <f t="shared" si="23"/>
        <v>0.11</v>
      </c>
      <c r="AI13" s="96">
        <f t="shared" si="24"/>
        <v>0.12</v>
      </c>
      <c r="AJ13" s="96">
        <f t="shared" si="25"/>
        <v>0.11</v>
      </c>
    </row>
    <row r="14" spans="1:36" ht="12.95" customHeight="1" x14ac:dyDescent="0.15">
      <c r="A14" s="95">
        <v>531</v>
      </c>
      <c r="B14" s="115" t="s">
        <v>60</v>
      </c>
      <c r="C14" s="115"/>
      <c r="D14" s="95">
        <v>16</v>
      </c>
      <c r="E14" s="95">
        <v>15</v>
      </c>
      <c r="F14" s="4">
        <f t="shared" si="0"/>
        <v>0.14000000000000001</v>
      </c>
      <c r="G14" s="5" t="s">
        <v>65</v>
      </c>
      <c r="H14" s="95"/>
      <c r="I14" s="95"/>
      <c r="J14" s="1" t="s">
        <v>15</v>
      </c>
      <c r="K14" s="96">
        <f t="shared" si="1"/>
        <v>0.15</v>
      </c>
      <c r="L14" s="96">
        <f t="shared" si="2"/>
        <v>0.16</v>
      </c>
      <c r="M14" s="96">
        <f t="shared" si="3"/>
        <v>0.16</v>
      </c>
      <c r="N14" s="96">
        <f t="shared" si="4"/>
        <v>0.16</v>
      </c>
      <c r="O14" s="96">
        <f t="shared" si="5"/>
        <v>0.16</v>
      </c>
      <c r="P14" s="96">
        <f t="shared" si="26"/>
        <v>0.16</v>
      </c>
      <c r="Q14" s="96">
        <f t="shared" si="6"/>
        <v>0.15</v>
      </c>
      <c r="R14" s="96">
        <f t="shared" si="7"/>
        <v>0.16</v>
      </c>
      <c r="S14" s="96">
        <f t="shared" si="8"/>
        <v>0.16</v>
      </c>
      <c r="T14" s="96">
        <f t="shared" si="9"/>
        <v>0.16</v>
      </c>
      <c r="U14" s="96">
        <f t="shared" si="10"/>
        <v>0.16</v>
      </c>
      <c r="V14" s="96">
        <f t="shared" si="11"/>
        <v>0.16</v>
      </c>
      <c r="W14" s="96">
        <f t="shared" si="12"/>
        <v>0.15</v>
      </c>
      <c r="X14" s="96">
        <f t="shared" si="13"/>
        <v>0.16</v>
      </c>
      <c r="Y14" s="96">
        <f t="shared" si="14"/>
        <v>0.14000000000000001</v>
      </c>
      <c r="Z14" s="96">
        <f t="shared" si="15"/>
        <v>0.15</v>
      </c>
      <c r="AA14" s="96">
        <f t="shared" si="16"/>
        <v>0.14000000000000001</v>
      </c>
      <c r="AB14" s="96">
        <f t="shared" si="17"/>
        <v>0.15</v>
      </c>
      <c r="AC14" s="96">
        <f t="shared" si="18"/>
        <v>0.16</v>
      </c>
      <c r="AD14" s="96">
        <f t="shared" si="19"/>
        <v>0.19</v>
      </c>
      <c r="AE14" s="96">
        <f t="shared" si="20"/>
        <v>0.14000000000000001</v>
      </c>
      <c r="AF14" s="96">
        <f t="shared" si="21"/>
        <v>0.15</v>
      </c>
      <c r="AG14" s="96">
        <f t="shared" si="22"/>
        <v>0.14000000000000001</v>
      </c>
      <c r="AH14" s="96">
        <f t="shared" si="23"/>
        <v>0.14000000000000001</v>
      </c>
      <c r="AI14" s="96">
        <f t="shared" si="24"/>
        <v>0.16</v>
      </c>
      <c r="AJ14" s="96">
        <f t="shared" si="25"/>
        <v>0.14000000000000001</v>
      </c>
    </row>
    <row r="15" spans="1:36" ht="12.95" customHeight="1" x14ac:dyDescent="0.15">
      <c r="A15" s="95">
        <v>532</v>
      </c>
      <c r="B15" s="115" t="s">
        <v>60</v>
      </c>
      <c r="C15" s="115"/>
      <c r="D15" s="95">
        <v>14</v>
      </c>
      <c r="E15" s="95">
        <v>15</v>
      </c>
      <c r="F15" s="4">
        <f t="shared" si="0"/>
        <v>0.11</v>
      </c>
      <c r="G15" s="5" t="s">
        <v>65</v>
      </c>
      <c r="H15" s="95" t="s">
        <v>62</v>
      </c>
      <c r="I15" s="95"/>
      <c r="J15" s="1" t="s">
        <v>15</v>
      </c>
      <c r="K15" s="96">
        <f t="shared" si="1"/>
        <v>0.12</v>
      </c>
      <c r="L15" s="96">
        <f t="shared" si="2"/>
        <v>0.12</v>
      </c>
      <c r="M15" s="96">
        <f t="shared" si="3"/>
        <v>0.13</v>
      </c>
      <c r="N15" s="96">
        <f t="shared" si="4"/>
        <v>0.13</v>
      </c>
      <c r="O15" s="96">
        <f t="shared" si="5"/>
        <v>0.13</v>
      </c>
      <c r="P15" s="96">
        <f t="shared" si="26"/>
        <v>0.12</v>
      </c>
      <c r="Q15" s="96">
        <f t="shared" si="6"/>
        <v>0.11</v>
      </c>
      <c r="R15" s="96">
        <f t="shared" si="7"/>
        <v>0.12</v>
      </c>
      <c r="S15" s="96">
        <f t="shared" si="8"/>
        <v>0.13</v>
      </c>
      <c r="T15" s="96">
        <f t="shared" si="9"/>
        <v>0.13</v>
      </c>
      <c r="U15" s="96">
        <f t="shared" si="10"/>
        <v>0.12</v>
      </c>
      <c r="V15" s="96">
        <f t="shared" si="11"/>
        <v>0.12</v>
      </c>
      <c r="W15" s="96">
        <f t="shared" si="12"/>
        <v>0.12</v>
      </c>
      <c r="X15" s="96">
        <f t="shared" si="13"/>
        <v>0.12</v>
      </c>
      <c r="Y15" s="96">
        <f t="shared" si="14"/>
        <v>0.1</v>
      </c>
      <c r="Z15" s="96">
        <f t="shared" si="15"/>
        <v>0.12</v>
      </c>
      <c r="AA15" s="96">
        <f t="shared" si="16"/>
        <v>0.11</v>
      </c>
      <c r="AB15" s="96">
        <f t="shared" si="17"/>
        <v>0.12</v>
      </c>
      <c r="AC15" s="96">
        <f t="shared" si="18"/>
        <v>0.12</v>
      </c>
      <c r="AD15" s="96">
        <f t="shared" si="19"/>
        <v>0.15</v>
      </c>
      <c r="AE15" s="96">
        <f t="shared" si="20"/>
        <v>0.11</v>
      </c>
      <c r="AF15" s="96">
        <f t="shared" si="21"/>
        <v>0.12</v>
      </c>
      <c r="AG15" s="96">
        <f t="shared" si="22"/>
        <v>0.1</v>
      </c>
      <c r="AH15" s="96">
        <f t="shared" si="23"/>
        <v>0.11</v>
      </c>
      <c r="AI15" s="96">
        <f t="shared" si="24"/>
        <v>0.12</v>
      </c>
      <c r="AJ15" s="96">
        <f t="shared" si="25"/>
        <v>0.11</v>
      </c>
    </row>
    <row r="16" spans="1:36" ht="12.95" customHeight="1" x14ac:dyDescent="0.15">
      <c r="A16" s="95">
        <v>533</v>
      </c>
      <c r="B16" s="115" t="s">
        <v>60</v>
      </c>
      <c r="C16" s="115"/>
      <c r="D16" s="95">
        <v>10</v>
      </c>
      <c r="E16" s="95">
        <v>7</v>
      </c>
      <c r="F16" s="4">
        <f t="shared" si="0"/>
        <v>0.03</v>
      </c>
      <c r="G16" s="5" t="s">
        <v>113</v>
      </c>
      <c r="H16" s="95" t="s">
        <v>62</v>
      </c>
      <c r="I16" s="95"/>
      <c r="J16" s="1" t="s">
        <v>15</v>
      </c>
      <c r="K16" s="96">
        <f t="shared" si="1"/>
        <v>0.03</v>
      </c>
      <c r="L16" s="96">
        <f t="shared" si="2"/>
        <v>0.03</v>
      </c>
      <c r="M16" s="96">
        <f t="shared" si="3"/>
        <v>0.03</v>
      </c>
      <c r="N16" s="96">
        <f t="shared" si="4"/>
        <v>0.03</v>
      </c>
      <c r="O16" s="96">
        <f t="shared" si="5"/>
        <v>0.03</v>
      </c>
      <c r="P16" s="96">
        <f t="shared" si="26"/>
        <v>0.03</v>
      </c>
      <c r="Q16" s="96">
        <f t="shared" si="6"/>
        <v>0.03</v>
      </c>
      <c r="R16" s="96">
        <f t="shared" si="7"/>
        <v>0.03</v>
      </c>
      <c r="S16" s="96">
        <f t="shared" si="8"/>
        <v>0.03</v>
      </c>
      <c r="T16" s="96">
        <f t="shared" si="9"/>
        <v>0.03</v>
      </c>
      <c r="U16" s="96">
        <f t="shared" si="10"/>
        <v>0.03</v>
      </c>
      <c r="V16" s="96">
        <f t="shared" si="11"/>
        <v>0.03</v>
      </c>
      <c r="W16" s="96">
        <f t="shared" si="12"/>
        <v>0.03</v>
      </c>
      <c r="X16" s="96">
        <f t="shared" si="13"/>
        <v>0.03</v>
      </c>
      <c r="Y16" s="96">
        <f t="shared" si="14"/>
        <v>0.03</v>
      </c>
      <c r="Z16" s="96">
        <f t="shared" si="15"/>
        <v>0.03</v>
      </c>
      <c r="AA16" s="96">
        <f t="shared" si="16"/>
        <v>0.03</v>
      </c>
      <c r="AB16" s="96">
        <f t="shared" si="17"/>
        <v>0.03</v>
      </c>
      <c r="AC16" s="96">
        <f t="shared" si="18"/>
        <v>0.03</v>
      </c>
      <c r="AD16" s="96">
        <f t="shared" si="19"/>
        <v>0.04</v>
      </c>
      <c r="AE16" s="96">
        <f t="shared" si="20"/>
        <v>0.02</v>
      </c>
      <c r="AF16" s="96">
        <f t="shared" si="21"/>
        <v>0.03</v>
      </c>
      <c r="AG16" s="96">
        <f t="shared" si="22"/>
        <v>0.03</v>
      </c>
      <c r="AH16" s="96">
        <f t="shared" si="23"/>
        <v>0.03</v>
      </c>
      <c r="AI16" s="96">
        <f t="shared" si="24"/>
        <v>0.03</v>
      </c>
      <c r="AJ16" s="96">
        <f t="shared" si="25"/>
        <v>0.03</v>
      </c>
    </row>
    <row r="17" spans="1:36" ht="12.95" customHeight="1" x14ac:dyDescent="0.15">
      <c r="A17" s="95">
        <v>534</v>
      </c>
      <c r="B17" s="115" t="s">
        <v>60</v>
      </c>
      <c r="C17" s="115"/>
      <c r="D17" s="95">
        <v>12</v>
      </c>
      <c r="E17" s="95">
        <v>14</v>
      </c>
      <c r="F17" s="4">
        <f t="shared" si="0"/>
        <v>0.08</v>
      </c>
      <c r="G17" s="95" t="s">
        <v>113</v>
      </c>
      <c r="H17" s="95" t="s">
        <v>62</v>
      </c>
      <c r="I17" s="95"/>
      <c r="J17" s="1" t="s">
        <v>15</v>
      </c>
      <c r="K17" s="96">
        <f t="shared" si="1"/>
        <v>0.08</v>
      </c>
      <c r="L17" s="96">
        <f t="shared" si="2"/>
        <v>0.09</v>
      </c>
      <c r="M17" s="96">
        <f t="shared" si="3"/>
        <v>0.09</v>
      </c>
      <c r="N17" s="96">
        <f t="shared" si="4"/>
        <v>0.09</v>
      </c>
      <c r="O17" s="96">
        <f t="shared" si="5"/>
        <v>0.09</v>
      </c>
      <c r="P17" s="96">
        <f t="shared" si="26"/>
        <v>0.09</v>
      </c>
      <c r="Q17" s="96">
        <f t="shared" si="6"/>
        <v>0.08</v>
      </c>
      <c r="R17" s="96">
        <f t="shared" si="7"/>
        <v>0.08</v>
      </c>
      <c r="S17" s="96">
        <f t="shared" si="8"/>
        <v>0.09</v>
      </c>
      <c r="T17" s="96">
        <f t="shared" si="9"/>
        <v>0.09</v>
      </c>
      <c r="U17" s="96">
        <f t="shared" si="10"/>
        <v>0.08</v>
      </c>
      <c r="V17" s="96">
        <f t="shared" si="11"/>
        <v>0.09</v>
      </c>
      <c r="W17" s="96">
        <f t="shared" si="12"/>
        <v>0.09</v>
      </c>
      <c r="X17" s="96">
        <f t="shared" si="13"/>
        <v>0.09</v>
      </c>
      <c r="Y17" s="96">
        <f t="shared" si="14"/>
        <v>7.0000000000000007E-2</v>
      </c>
      <c r="Z17" s="96">
        <f t="shared" si="15"/>
        <v>0.09</v>
      </c>
      <c r="AA17" s="96">
        <f t="shared" si="16"/>
        <v>0.08</v>
      </c>
      <c r="AB17" s="96">
        <f t="shared" si="17"/>
        <v>0.08</v>
      </c>
      <c r="AC17" s="96">
        <f t="shared" si="18"/>
        <v>0.08</v>
      </c>
      <c r="AD17" s="96">
        <f t="shared" si="19"/>
        <v>0.11</v>
      </c>
      <c r="AE17" s="96">
        <f t="shared" si="20"/>
        <v>0.08</v>
      </c>
      <c r="AF17" s="96">
        <f t="shared" si="21"/>
        <v>0.08</v>
      </c>
      <c r="AG17" s="96">
        <f t="shared" si="22"/>
        <v>7.0000000000000007E-2</v>
      </c>
      <c r="AH17" s="96">
        <f t="shared" si="23"/>
        <v>0.08</v>
      </c>
      <c r="AI17" s="96">
        <f t="shared" si="24"/>
        <v>0.09</v>
      </c>
      <c r="AJ17" s="96">
        <f t="shared" si="25"/>
        <v>0.08</v>
      </c>
    </row>
    <row r="18" spans="1:36" ht="12.95" customHeight="1" x14ac:dyDescent="0.15">
      <c r="A18" s="95">
        <v>535</v>
      </c>
      <c r="B18" s="115" t="s">
        <v>60</v>
      </c>
      <c r="C18" s="115"/>
      <c r="D18" s="95">
        <v>14</v>
      </c>
      <c r="E18" s="95">
        <v>14</v>
      </c>
      <c r="F18" s="4">
        <f t="shared" si="0"/>
        <v>0.1</v>
      </c>
      <c r="G18" s="5"/>
      <c r="H18" s="95" t="s">
        <v>62</v>
      </c>
      <c r="I18" s="95"/>
      <c r="J18" s="1" t="s">
        <v>15</v>
      </c>
      <c r="K18" s="96">
        <f t="shared" si="1"/>
        <v>0.11</v>
      </c>
      <c r="L18" s="96">
        <f t="shared" si="2"/>
        <v>0.11</v>
      </c>
      <c r="M18" s="96">
        <f t="shared" si="3"/>
        <v>0.12</v>
      </c>
      <c r="N18" s="96">
        <f t="shared" si="4"/>
        <v>0.12</v>
      </c>
      <c r="O18" s="96">
        <f t="shared" si="5"/>
        <v>0.12</v>
      </c>
      <c r="P18" s="96">
        <f t="shared" si="26"/>
        <v>0.11</v>
      </c>
      <c r="Q18" s="96">
        <f t="shared" si="6"/>
        <v>0.11</v>
      </c>
      <c r="R18" s="96">
        <f t="shared" si="7"/>
        <v>0.11</v>
      </c>
      <c r="S18" s="96">
        <f t="shared" si="8"/>
        <v>0.12</v>
      </c>
      <c r="T18" s="96">
        <f t="shared" si="9"/>
        <v>0.12</v>
      </c>
      <c r="U18" s="96">
        <f t="shared" si="10"/>
        <v>0.11</v>
      </c>
      <c r="V18" s="96">
        <f t="shared" si="11"/>
        <v>0.12</v>
      </c>
      <c r="W18" s="96">
        <f t="shared" si="12"/>
        <v>0.11</v>
      </c>
      <c r="X18" s="96">
        <f t="shared" si="13"/>
        <v>0.11</v>
      </c>
      <c r="Y18" s="96">
        <f t="shared" si="14"/>
        <v>0.1</v>
      </c>
      <c r="Z18" s="96">
        <f t="shared" si="15"/>
        <v>0.11</v>
      </c>
      <c r="AA18" s="96">
        <f t="shared" si="16"/>
        <v>0.1</v>
      </c>
      <c r="AB18" s="96">
        <f t="shared" si="17"/>
        <v>0.11</v>
      </c>
      <c r="AC18" s="96">
        <f t="shared" si="18"/>
        <v>0.11</v>
      </c>
      <c r="AD18" s="96">
        <f t="shared" si="19"/>
        <v>0.14000000000000001</v>
      </c>
      <c r="AE18" s="96">
        <f t="shared" si="20"/>
        <v>0.1</v>
      </c>
      <c r="AF18" s="96">
        <f t="shared" si="21"/>
        <v>0.11</v>
      </c>
      <c r="AG18" s="96">
        <f t="shared" si="22"/>
        <v>0.1</v>
      </c>
      <c r="AH18" s="96">
        <f t="shared" si="23"/>
        <v>0.1</v>
      </c>
      <c r="AI18" s="96">
        <f t="shared" si="24"/>
        <v>0.11</v>
      </c>
      <c r="AJ18" s="96">
        <f t="shared" si="25"/>
        <v>0.1</v>
      </c>
    </row>
    <row r="19" spans="1:36" ht="12.95" customHeight="1" x14ac:dyDescent="0.15">
      <c r="A19" s="95">
        <v>536</v>
      </c>
      <c r="B19" s="115" t="s">
        <v>60</v>
      </c>
      <c r="C19" s="115"/>
      <c r="D19" s="95">
        <v>18</v>
      </c>
      <c r="E19" s="95">
        <v>16</v>
      </c>
      <c r="F19" s="4">
        <f t="shared" si="0"/>
        <v>0.19</v>
      </c>
      <c r="G19" s="5" t="s">
        <v>65</v>
      </c>
      <c r="H19" s="95"/>
      <c r="I19" s="95"/>
      <c r="J19" s="1" t="s">
        <v>15</v>
      </c>
      <c r="K19" s="96">
        <f t="shared" si="1"/>
        <v>0.19</v>
      </c>
      <c r="L19" s="96">
        <f t="shared" si="2"/>
        <v>0.21</v>
      </c>
      <c r="M19" s="96">
        <f t="shared" si="3"/>
        <v>0.21</v>
      </c>
      <c r="N19" s="96">
        <f t="shared" si="4"/>
        <v>0.21</v>
      </c>
      <c r="O19" s="96">
        <f t="shared" si="5"/>
        <v>0.21</v>
      </c>
      <c r="P19" s="96">
        <f t="shared" si="26"/>
        <v>0.21</v>
      </c>
      <c r="Q19" s="96">
        <f t="shared" si="6"/>
        <v>0.19</v>
      </c>
      <c r="R19" s="96">
        <f t="shared" si="7"/>
        <v>0.21</v>
      </c>
      <c r="S19" s="96">
        <f t="shared" si="8"/>
        <v>0.21</v>
      </c>
      <c r="T19" s="96">
        <f t="shared" si="9"/>
        <v>0.22</v>
      </c>
      <c r="U19" s="96">
        <f t="shared" si="10"/>
        <v>0.21</v>
      </c>
      <c r="V19" s="96">
        <f t="shared" si="11"/>
        <v>0.21</v>
      </c>
      <c r="W19" s="96">
        <f t="shared" si="12"/>
        <v>0.2</v>
      </c>
      <c r="X19" s="96">
        <f t="shared" si="13"/>
        <v>0.21</v>
      </c>
      <c r="Y19" s="96">
        <f t="shared" si="14"/>
        <v>0.18</v>
      </c>
      <c r="Z19" s="96">
        <f t="shared" si="15"/>
        <v>0.2</v>
      </c>
      <c r="AA19" s="96">
        <f t="shared" si="16"/>
        <v>0.19</v>
      </c>
      <c r="AB19" s="96">
        <f t="shared" si="17"/>
        <v>0.21</v>
      </c>
      <c r="AC19" s="96">
        <f t="shared" si="18"/>
        <v>0.21</v>
      </c>
      <c r="AD19" s="96">
        <f t="shared" si="19"/>
        <v>0.24</v>
      </c>
      <c r="AE19" s="96">
        <f t="shared" si="20"/>
        <v>0.19</v>
      </c>
      <c r="AF19" s="96">
        <f t="shared" si="21"/>
        <v>0.21</v>
      </c>
      <c r="AG19" s="96">
        <f t="shared" si="22"/>
        <v>0.18</v>
      </c>
      <c r="AH19" s="96">
        <f t="shared" si="23"/>
        <v>0.19</v>
      </c>
      <c r="AI19" s="96">
        <f t="shared" si="24"/>
        <v>0.21</v>
      </c>
      <c r="AJ19" s="96">
        <f t="shared" si="25"/>
        <v>0.19</v>
      </c>
    </row>
    <row r="20" spans="1:36" ht="12.95" customHeight="1" x14ac:dyDescent="0.15">
      <c r="A20" s="95">
        <v>537</v>
      </c>
      <c r="B20" s="115" t="s">
        <v>60</v>
      </c>
      <c r="C20" s="115"/>
      <c r="D20" s="95">
        <v>14</v>
      </c>
      <c r="E20" s="95">
        <v>15</v>
      </c>
      <c r="F20" s="4">
        <f t="shared" si="0"/>
        <v>0.11</v>
      </c>
      <c r="G20" s="5" t="s">
        <v>65</v>
      </c>
      <c r="H20" s="95" t="s">
        <v>62</v>
      </c>
      <c r="I20" s="95"/>
      <c r="J20" s="1" t="s">
        <v>15</v>
      </c>
      <c r="K20" s="96">
        <f t="shared" si="1"/>
        <v>0.12</v>
      </c>
      <c r="L20" s="96">
        <f t="shared" si="2"/>
        <v>0.12</v>
      </c>
      <c r="M20" s="96">
        <f t="shared" si="3"/>
        <v>0.13</v>
      </c>
      <c r="N20" s="96">
        <f t="shared" si="4"/>
        <v>0.13</v>
      </c>
      <c r="O20" s="96">
        <f t="shared" si="5"/>
        <v>0.13</v>
      </c>
      <c r="P20" s="96">
        <f t="shared" si="26"/>
        <v>0.12</v>
      </c>
      <c r="Q20" s="96">
        <f t="shared" si="6"/>
        <v>0.11</v>
      </c>
      <c r="R20" s="96">
        <f t="shared" si="7"/>
        <v>0.12</v>
      </c>
      <c r="S20" s="96">
        <f t="shared" si="8"/>
        <v>0.13</v>
      </c>
      <c r="T20" s="96">
        <f t="shared" si="9"/>
        <v>0.13</v>
      </c>
      <c r="U20" s="96">
        <f t="shared" si="10"/>
        <v>0.12</v>
      </c>
      <c r="V20" s="96">
        <f t="shared" si="11"/>
        <v>0.12</v>
      </c>
      <c r="W20" s="96">
        <f t="shared" si="12"/>
        <v>0.12</v>
      </c>
      <c r="X20" s="96">
        <f t="shared" si="13"/>
        <v>0.12</v>
      </c>
      <c r="Y20" s="96">
        <f t="shared" si="14"/>
        <v>0.1</v>
      </c>
      <c r="Z20" s="96">
        <f t="shared" si="15"/>
        <v>0.12</v>
      </c>
      <c r="AA20" s="96">
        <f t="shared" si="16"/>
        <v>0.11</v>
      </c>
      <c r="AB20" s="96">
        <f t="shared" si="17"/>
        <v>0.12</v>
      </c>
      <c r="AC20" s="96">
        <f t="shared" si="18"/>
        <v>0.12</v>
      </c>
      <c r="AD20" s="96">
        <f t="shared" si="19"/>
        <v>0.15</v>
      </c>
      <c r="AE20" s="96">
        <f t="shared" si="20"/>
        <v>0.11</v>
      </c>
      <c r="AF20" s="96">
        <f t="shared" si="21"/>
        <v>0.12</v>
      </c>
      <c r="AG20" s="96">
        <f t="shared" si="22"/>
        <v>0.1</v>
      </c>
      <c r="AH20" s="96">
        <f t="shared" si="23"/>
        <v>0.11</v>
      </c>
      <c r="AI20" s="96">
        <f t="shared" si="24"/>
        <v>0.12</v>
      </c>
      <c r="AJ20" s="96">
        <f t="shared" si="25"/>
        <v>0.11</v>
      </c>
    </row>
    <row r="21" spans="1:36" ht="12.95" customHeight="1" x14ac:dyDescent="0.15">
      <c r="A21" s="95">
        <v>538</v>
      </c>
      <c r="B21" s="115" t="s">
        <v>60</v>
      </c>
      <c r="C21" s="115"/>
      <c r="D21" s="95">
        <v>10</v>
      </c>
      <c r="E21" s="95">
        <v>11</v>
      </c>
      <c r="F21" s="4">
        <f t="shared" si="0"/>
        <v>0.04</v>
      </c>
      <c r="G21" s="5" t="s">
        <v>65</v>
      </c>
      <c r="H21" s="95" t="s">
        <v>62</v>
      </c>
      <c r="I21" s="95"/>
      <c r="J21" s="1" t="s">
        <v>15</v>
      </c>
      <c r="K21" s="96">
        <f t="shared" si="1"/>
        <v>0.05</v>
      </c>
      <c r="L21" s="96">
        <f t="shared" si="2"/>
        <v>0.05</v>
      </c>
      <c r="M21" s="96">
        <f t="shared" si="3"/>
        <v>0.05</v>
      </c>
      <c r="N21" s="96">
        <f t="shared" si="4"/>
        <v>0.05</v>
      </c>
      <c r="O21" s="96">
        <f t="shared" si="5"/>
        <v>0.05</v>
      </c>
      <c r="P21" s="96">
        <f t="shared" si="26"/>
        <v>0.05</v>
      </c>
      <c r="Q21" s="96">
        <f t="shared" si="6"/>
        <v>0.05</v>
      </c>
      <c r="R21" s="96">
        <f t="shared" si="7"/>
        <v>0.05</v>
      </c>
      <c r="S21" s="96">
        <f t="shared" si="8"/>
        <v>0.05</v>
      </c>
      <c r="T21" s="96">
        <f t="shared" si="9"/>
        <v>0.05</v>
      </c>
      <c r="U21" s="96">
        <f t="shared" si="10"/>
        <v>0.05</v>
      </c>
      <c r="V21" s="96">
        <f t="shared" si="11"/>
        <v>0.05</v>
      </c>
      <c r="W21" s="96">
        <f t="shared" si="12"/>
        <v>0.05</v>
      </c>
      <c r="X21" s="96">
        <f t="shared" si="13"/>
        <v>0.05</v>
      </c>
      <c r="Y21" s="96">
        <f t="shared" si="14"/>
        <v>0.04</v>
      </c>
      <c r="Z21" s="96">
        <f t="shared" si="15"/>
        <v>0.05</v>
      </c>
      <c r="AA21" s="96">
        <f t="shared" si="16"/>
        <v>0.04</v>
      </c>
      <c r="AB21" s="96">
        <f t="shared" si="17"/>
        <v>0.04</v>
      </c>
      <c r="AC21" s="96">
        <f t="shared" si="18"/>
        <v>0.05</v>
      </c>
      <c r="AD21" s="96">
        <f t="shared" si="19"/>
        <v>0.06</v>
      </c>
      <c r="AE21" s="96">
        <f t="shared" si="20"/>
        <v>0.04</v>
      </c>
      <c r="AF21" s="96">
        <f t="shared" si="21"/>
        <v>0.04</v>
      </c>
      <c r="AG21" s="96">
        <f t="shared" si="22"/>
        <v>0.04</v>
      </c>
      <c r="AH21" s="96">
        <f t="shared" si="23"/>
        <v>0.04</v>
      </c>
      <c r="AI21" s="96">
        <f t="shared" si="24"/>
        <v>0.05</v>
      </c>
      <c r="AJ21" s="96">
        <f t="shared" si="25"/>
        <v>0.04</v>
      </c>
    </row>
    <row r="22" spans="1:36" ht="12.95" customHeight="1" x14ac:dyDescent="0.15">
      <c r="A22" s="95">
        <v>539</v>
      </c>
      <c r="B22" s="143" t="s">
        <v>56</v>
      </c>
      <c r="C22" s="144"/>
      <c r="D22" s="95">
        <v>10</v>
      </c>
      <c r="E22" s="95">
        <v>10</v>
      </c>
      <c r="F22" s="4">
        <f t="shared" si="0"/>
        <v>0.04</v>
      </c>
      <c r="G22" s="5"/>
      <c r="H22" s="95"/>
      <c r="I22" s="95"/>
      <c r="J22" s="1" t="s">
        <v>15</v>
      </c>
      <c r="K22" s="96">
        <f t="shared" si="1"/>
        <v>0.04</v>
      </c>
      <c r="L22" s="96">
        <f t="shared" si="2"/>
        <v>0.04</v>
      </c>
      <c r="M22" s="96">
        <f t="shared" si="3"/>
        <v>0.04</v>
      </c>
      <c r="N22" s="96">
        <f t="shared" si="4"/>
        <v>0.05</v>
      </c>
      <c r="O22" s="96">
        <f t="shared" si="5"/>
        <v>0.05</v>
      </c>
      <c r="P22" s="96">
        <f t="shared" si="26"/>
        <v>0.04</v>
      </c>
      <c r="Q22" s="96">
        <f t="shared" si="6"/>
        <v>0.04</v>
      </c>
      <c r="R22" s="96">
        <f t="shared" si="7"/>
        <v>0.04</v>
      </c>
      <c r="S22" s="96">
        <f t="shared" si="8"/>
        <v>0.04</v>
      </c>
      <c r="T22" s="96">
        <f t="shared" si="9"/>
        <v>0.04</v>
      </c>
      <c r="U22" s="96">
        <f t="shared" si="10"/>
        <v>0.04</v>
      </c>
      <c r="V22" s="96">
        <f t="shared" si="11"/>
        <v>0.04</v>
      </c>
      <c r="W22" s="96">
        <f t="shared" si="12"/>
        <v>0.04</v>
      </c>
      <c r="X22" s="96">
        <f t="shared" si="13"/>
        <v>0.04</v>
      </c>
      <c r="Y22" s="96">
        <f t="shared" si="14"/>
        <v>0.04</v>
      </c>
      <c r="Z22" s="96">
        <f t="shared" si="15"/>
        <v>0.04</v>
      </c>
      <c r="AA22" s="96">
        <f t="shared" si="16"/>
        <v>0.04</v>
      </c>
      <c r="AB22" s="96">
        <f t="shared" si="17"/>
        <v>0.04</v>
      </c>
      <c r="AC22" s="96">
        <f t="shared" si="18"/>
        <v>0.04</v>
      </c>
      <c r="AD22" s="96">
        <f t="shared" si="19"/>
        <v>0.06</v>
      </c>
      <c r="AE22" s="96">
        <f t="shared" si="20"/>
        <v>0.04</v>
      </c>
      <c r="AF22" s="96">
        <f t="shared" si="21"/>
        <v>0.04</v>
      </c>
      <c r="AG22" s="96">
        <f t="shared" si="22"/>
        <v>0.04</v>
      </c>
      <c r="AH22" s="96">
        <f t="shared" si="23"/>
        <v>0.04</v>
      </c>
      <c r="AI22" s="96">
        <f t="shared" si="24"/>
        <v>0.04</v>
      </c>
      <c r="AJ22" s="96">
        <f t="shared" si="25"/>
        <v>0.04</v>
      </c>
    </row>
    <row r="23" spans="1:36" ht="12.95" customHeight="1" x14ac:dyDescent="0.15">
      <c r="A23" s="95">
        <v>540</v>
      </c>
      <c r="B23" s="115" t="s">
        <v>60</v>
      </c>
      <c r="C23" s="115"/>
      <c r="D23" s="95">
        <v>12</v>
      </c>
      <c r="E23" s="95">
        <v>11</v>
      </c>
      <c r="F23" s="4">
        <f t="shared" si="0"/>
        <v>0.06</v>
      </c>
      <c r="G23" s="5"/>
      <c r="H23" s="95" t="s">
        <v>62</v>
      </c>
      <c r="I23" s="95"/>
      <c r="J23" s="1" t="s">
        <v>15</v>
      </c>
      <c r="K23" s="96">
        <f t="shared" si="1"/>
        <v>7.0000000000000007E-2</v>
      </c>
      <c r="L23" s="96">
        <f t="shared" si="2"/>
        <v>7.0000000000000007E-2</v>
      </c>
      <c r="M23" s="96">
        <f t="shared" si="3"/>
        <v>7.0000000000000007E-2</v>
      </c>
      <c r="N23" s="96">
        <f t="shared" si="4"/>
        <v>7.0000000000000007E-2</v>
      </c>
      <c r="O23" s="96">
        <f t="shared" si="5"/>
        <v>7.0000000000000007E-2</v>
      </c>
      <c r="P23" s="96">
        <f t="shared" si="26"/>
        <v>7.0000000000000007E-2</v>
      </c>
      <c r="Q23" s="96">
        <f t="shared" si="6"/>
        <v>0.06</v>
      </c>
      <c r="R23" s="96">
        <f t="shared" si="7"/>
        <v>7.0000000000000007E-2</v>
      </c>
      <c r="S23" s="96">
        <f t="shared" si="8"/>
        <v>7.0000000000000007E-2</v>
      </c>
      <c r="T23" s="96">
        <f t="shared" si="9"/>
        <v>7.0000000000000007E-2</v>
      </c>
      <c r="U23" s="96">
        <f t="shared" si="10"/>
        <v>7.0000000000000007E-2</v>
      </c>
      <c r="V23" s="96">
        <f t="shared" si="11"/>
        <v>7.0000000000000007E-2</v>
      </c>
      <c r="W23" s="96">
        <f t="shared" si="12"/>
        <v>7.0000000000000007E-2</v>
      </c>
      <c r="X23" s="96">
        <f t="shared" si="13"/>
        <v>7.0000000000000007E-2</v>
      </c>
      <c r="Y23" s="96">
        <f t="shared" si="14"/>
        <v>0.06</v>
      </c>
      <c r="Z23" s="96">
        <f t="shared" si="15"/>
        <v>7.0000000000000007E-2</v>
      </c>
      <c r="AA23" s="96">
        <f t="shared" si="16"/>
        <v>0.06</v>
      </c>
      <c r="AB23" s="96">
        <f t="shared" si="17"/>
        <v>0.06</v>
      </c>
      <c r="AC23" s="96">
        <f t="shared" si="18"/>
        <v>7.0000000000000007E-2</v>
      </c>
      <c r="AD23" s="96">
        <f t="shared" si="19"/>
        <v>0.08</v>
      </c>
      <c r="AE23" s="96">
        <f t="shared" si="20"/>
        <v>0.06</v>
      </c>
      <c r="AF23" s="96">
        <f t="shared" si="21"/>
        <v>0.06</v>
      </c>
      <c r="AG23" s="96">
        <f t="shared" si="22"/>
        <v>0.06</v>
      </c>
      <c r="AH23" s="96">
        <f t="shared" si="23"/>
        <v>0.06</v>
      </c>
      <c r="AI23" s="96">
        <f t="shared" si="24"/>
        <v>7.0000000000000007E-2</v>
      </c>
      <c r="AJ23" s="96">
        <f t="shared" si="25"/>
        <v>0.06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172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2.0200000000000005</v>
      </c>
      <c r="D50" s="16">
        <f>SUMIF(G4:G43,"*下層*",F4:F43)</f>
        <v>0</v>
      </c>
      <c r="E50" s="4">
        <f>SUM(F4:F43)</f>
        <v>2.0200000000000005</v>
      </c>
      <c r="F50" s="13"/>
      <c r="G50" s="17">
        <f>C50*100</f>
        <v>202.00000000000006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1.2300000000000002</v>
      </c>
      <c r="D57" s="16">
        <f>SUMIF(H4:H43,"▲",F4:F43)</f>
        <v>0</v>
      </c>
      <c r="E57" s="16">
        <f>SUM(C57:D57)</f>
        <v>1.2300000000000002</v>
      </c>
      <c r="F57" s="13"/>
      <c r="G57" s="19">
        <f>C57*100</f>
        <v>123.00000000000001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60.9</v>
      </c>
      <c r="D62" s="20" t="str">
        <f>IF(D47&gt;0,ROUND(D57/D50*100,1),"")</f>
        <v/>
      </c>
      <c r="E62" s="20">
        <f>ROUND(E57/E50*100,1)</f>
        <v>60.9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0.79000000000000026</v>
      </c>
      <c r="D69" s="16" t="str">
        <f>IF(D66&gt;0,D50-D57,"")</f>
        <v/>
      </c>
      <c r="E69" s="4">
        <f>SUM(C69:D69)</f>
        <v>0.79000000000000026</v>
      </c>
      <c r="F69" s="13"/>
      <c r="G69" s="17">
        <f>C69*100</f>
        <v>79.000000000000028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形状比＝94、Sr＝30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55" priority="16" stopIfTrue="1">
      <formula>AND(($H4="スギ"),(#REF!&lt;12))</formula>
    </cfRule>
  </conditionalFormatting>
  <conditionalFormatting sqref="L4:L43">
    <cfRule type="expression" dxfId="654" priority="15" stopIfTrue="1">
      <formula>AND(($H4="スギ"),(#REF!&lt;22),(#REF!&gt;=12))</formula>
    </cfRule>
  </conditionalFormatting>
  <conditionalFormatting sqref="M4:M43">
    <cfRule type="expression" dxfId="653" priority="14" stopIfTrue="1">
      <formula>AND(($H4="スギ"),(#REF!&lt;32),(#REF!&gt;=22))</formula>
    </cfRule>
  </conditionalFormatting>
  <conditionalFormatting sqref="N4:N43">
    <cfRule type="expression" dxfId="652" priority="13" stopIfTrue="1">
      <formula>AND(($H4="スギ"),(#REF!&lt;42),(#REF!&gt;=32))</formula>
    </cfRule>
  </conditionalFormatting>
  <conditionalFormatting sqref="U4:U43 Z4:AF43 AJ4:AJ43 O4:P43">
    <cfRule type="expression" dxfId="651" priority="12" stopIfTrue="1">
      <formula>AND(($H4="スギ"),(#REF!&gt;=42))</formula>
    </cfRule>
  </conditionalFormatting>
  <conditionalFormatting sqref="Q4:Q43 AA4:AA43">
    <cfRule type="expression" dxfId="650" priority="11" stopIfTrue="1">
      <formula>AND(($H4="ヒノキ"),(#REF!&lt;12))</formula>
    </cfRule>
  </conditionalFormatting>
  <conditionalFormatting sqref="R4:R43 AB4:AE43">
    <cfRule type="expression" dxfId="649" priority="10" stopIfTrue="1">
      <formula>AND(($H4="ヒノキ"),(#REF!&lt;22),(#REF!&gt;=12))</formula>
    </cfRule>
  </conditionalFormatting>
  <conditionalFormatting sqref="S4:S43">
    <cfRule type="expression" dxfId="648" priority="9" stopIfTrue="1">
      <formula>AND(($H4="ヒノキ"),(#REF!&lt;32),(#REF!&gt;=22))</formula>
    </cfRule>
  </conditionalFormatting>
  <conditionalFormatting sqref="T4:U43 Z4:AF43 AJ4:AJ43">
    <cfRule type="expression" dxfId="647" priority="8" stopIfTrue="1">
      <formula>AND(($H4="ヒノキ"),(#REF!&gt;=32))</formula>
    </cfRule>
  </conditionalFormatting>
  <conditionalFormatting sqref="V4:V43 AA4:AA43">
    <cfRule type="expression" dxfId="646" priority="7" stopIfTrue="1">
      <formula>AND(($H4="アカマツ"),(#REF!&lt;12))</formula>
    </cfRule>
  </conditionalFormatting>
  <conditionalFormatting sqref="W4:W43 AB4:AB43">
    <cfRule type="expression" dxfId="645" priority="6" stopIfTrue="1">
      <formula>AND(($H4="アカマツ"),(#REF!&lt;22),(#REF!&gt;=12))</formula>
    </cfRule>
  </conditionalFormatting>
  <conditionalFormatting sqref="X4:X43 AC4:AC43">
    <cfRule type="expression" dxfId="644" priority="5" stopIfTrue="1">
      <formula>AND(($H4="アカマツ"),(#REF!&lt;42),(#REF!&gt;=22))</formula>
    </cfRule>
  </conditionalFormatting>
  <conditionalFormatting sqref="Y4:AF43 AJ4:AJ43">
    <cfRule type="expression" dxfId="643" priority="4" stopIfTrue="1">
      <formula>AND(($H4="アカマツ"),(#REF!&gt;=42))</formula>
    </cfRule>
  </conditionalFormatting>
  <conditionalFormatting sqref="AG4:AG43">
    <cfRule type="expression" dxfId="642" priority="3" stopIfTrue="1">
      <formula>AND(($H4&lt;&gt;"スギ"),($H4&lt;&gt;"ヒノキ"),($H4&lt;&gt;"アカマツ"),(#REF!&lt;12))</formula>
    </cfRule>
  </conditionalFormatting>
  <conditionalFormatting sqref="AH4:AH43">
    <cfRule type="expression" dxfId="6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5EA64-E924-48DE-9744-81F888564E9E}">
  <sheetPr>
    <tabColor rgb="FFFFFFCC"/>
  </sheetPr>
  <dimension ref="A1:AJ120"/>
  <sheetViews>
    <sheetView showGridLines="0" tabSelected="1" view="pageBreakPreview" topLeftCell="A22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165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571</v>
      </c>
      <c r="B4" s="115" t="s">
        <v>58</v>
      </c>
      <c r="C4" s="115"/>
      <c r="D4" s="95">
        <v>24</v>
      </c>
      <c r="E4" s="95">
        <v>16</v>
      </c>
      <c r="F4" s="4">
        <f t="shared" ref="F4:F43" si="0">IF(D4&gt;0,IF(B4="スギ",P4,IF(B4="ヒノキ",U4,IF(B4="アカマツ",Z4,IF(B4="カラマツ",AF4,AJ4)))),"")</f>
        <v>0.33</v>
      </c>
      <c r="G4" s="5" t="s">
        <v>65</v>
      </c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0.32</v>
      </c>
      <c r="L4" s="96">
        <f t="shared" ref="L4:L43" si="2">ROUND(10^(-5+0.73504+1.83346*LOG(D4)+1.06569*LOG(E4)),2)</f>
        <v>0.35</v>
      </c>
      <c r="M4" s="96">
        <f t="shared" ref="M4:M43" si="3">ROUND(10^(-5+0.71514+1.74357*LOG(D4)+1.17719*LOG(E4)),2)</f>
        <v>0.35</v>
      </c>
      <c r="N4" s="96">
        <f t="shared" ref="N4:N43" si="4">ROUND(10^(-5+0.82956+1.76381*LOG(D4)+1.06412*LOG(E4)),2)</f>
        <v>0.35</v>
      </c>
      <c r="O4" s="96">
        <f t="shared" ref="O4:O43" si="5">ROUND(10^(-5+0.88226+1.79204*LOG(D4)+0.99303*LOG(E4)),2)</f>
        <v>0.36</v>
      </c>
      <c r="P4" s="96">
        <f>HLOOKUP($D4,K$3:O$43,MATCH($A4,$A$3:$A$43,0),1)</f>
        <v>0.35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0.32</v>
      </c>
      <c r="R4" s="96">
        <f t="shared" ref="R4:R43" si="7">ROUND(10^(1.905709*LOG(D4)+1.011385*LOG(E4)-4.293729),2)</f>
        <v>0.36</v>
      </c>
      <c r="S4" s="96">
        <f t="shared" ref="S4:S43" si="8">ROUND(10^(1.771888*LOG(D4)+1.138415*LOG(E4)-4.271259),2)</f>
        <v>0.35</v>
      </c>
      <c r="T4" s="96">
        <f t="shared" ref="T4:T43" si="9">ROUND(10^(1.671519*LOG(D4)+1.363617*LOG(E4)-4.404407),2)</f>
        <v>0.35</v>
      </c>
      <c r="U4" s="96">
        <f t="shared" ref="U4:U43" si="10">HLOOKUP($D4,Q$3:T$43,MATCH($A4,$A$3:$A$43,0),1)</f>
        <v>0.35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96">
        <f t="shared" ref="W4:W43" si="12">ROUND(10^(-4.155639+1.847898*LOG(D4)+0.951955*LOG(E4)),2)</f>
        <v>0.35</v>
      </c>
      <c r="X4" s="96">
        <f t="shared" ref="X4:X43" si="13">ROUND(10^(-4.194535+1.804172*LOG(D4)+1.034248*LOG(E4)),2)</f>
        <v>0.35</v>
      </c>
      <c r="Y4" s="96">
        <f t="shared" ref="Y4:Y43" si="14">ROUND(10^(-4.42347+2.006485*LOG(D4)+0.967757*LOG(E4)),2)</f>
        <v>0.32</v>
      </c>
      <c r="Z4" s="96">
        <f t="shared" ref="Z4:Z43" si="15">HLOOKUP($D4,V$3:Y$43,MATCH($A4,$A$3:$A$43,0),1)</f>
        <v>0.35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96">
        <f t="shared" ref="AB4:AB43" si="17">ROUND(10^(1.979213*LOG(D4)+0.998347*LOG(E4)-4.369281),2)</f>
        <v>0.37</v>
      </c>
      <c r="AC4" s="96">
        <f t="shared" ref="AC4:AC43" si="18">ROUND(10^(1.904401*LOG(D4)+1.062478*LOG(E4)-4.348104),2)</f>
        <v>0.36</v>
      </c>
      <c r="AD4" s="96">
        <f t="shared" ref="AD4:AD43" si="19">ROUND(10^(1.640825*LOG(D4)+1.080387*LOG(E4)-3.976731),2)</f>
        <v>0.39</v>
      </c>
      <c r="AE4" s="96">
        <f t="shared" ref="AE4:AE43" si="20">ROUND(10^(1.90887*LOG(D4)+1.088002*LOG(E4)-4.431495),2)</f>
        <v>0.33</v>
      </c>
      <c r="AF4" s="96">
        <f t="shared" ref="AF4:AF43" si="21">HLOOKUP($D4,AA$3:AE$43,MATCH($A4,$A$3:$A$43,0),1)</f>
        <v>0.36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96">
        <f t="shared" ref="AH4:AH43" si="23">ROUND(10^(1.93813902*LOG(D4)+0.96697002*LOG(E4)-4.32216295),2)</f>
        <v>0.33</v>
      </c>
      <c r="AI4" s="96">
        <f t="shared" ref="AI4:AI43" si="24">ROUND(10^(1.82464098*LOG(D4)+0.97625989*LOG(E4)-4.15096808),2)</f>
        <v>0.35</v>
      </c>
      <c r="AJ4" s="96">
        <f t="shared" ref="AJ4:AJ43" si="25">HLOOKUP($D4,AG$3:AI$43,MATCH($A4,$A$3:$A$43,0),1)</f>
        <v>0.33</v>
      </c>
    </row>
    <row r="5" spans="1:36" ht="12.95" customHeight="1" x14ac:dyDescent="0.15">
      <c r="A5" s="95">
        <v>572</v>
      </c>
      <c r="B5" s="115" t="s">
        <v>58</v>
      </c>
      <c r="C5" s="115"/>
      <c r="D5" s="95">
        <v>18</v>
      </c>
      <c r="E5" s="95">
        <v>15</v>
      </c>
      <c r="F5" s="4">
        <f t="shared" si="0"/>
        <v>0.18</v>
      </c>
      <c r="G5" s="5" t="s">
        <v>65</v>
      </c>
      <c r="H5" s="95" t="s">
        <v>62</v>
      </c>
      <c r="I5" s="95"/>
      <c r="J5" s="1" t="s">
        <v>15</v>
      </c>
      <c r="K5" s="96">
        <f t="shared" si="1"/>
        <v>0.18</v>
      </c>
      <c r="L5" s="96">
        <f t="shared" si="2"/>
        <v>0.19</v>
      </c>
      <c r="M5" s="96">
        <f t="shared" si="3"/>
        <v>0.19</v>
      </c>
      <c r="N5" s="96">
        <f t="shared" si="4"/>
        <v>0.2</v>
      </c>
      <c r="O5" s="96">
        <f t="shared" si="5"/>
        <v>0.2</v>
      </c>
      <c r="P5" s="96">
        <f t="shared" ref="P5:P43" si="26">HLOOKUP($D5,K$3:O$43,MATCH(A5,$A$3:$A$43,0),1)</f>
        <v>0.19</v>
      </c>
      <c r="Q5" s="96">
        <f t="shared" si="6"/>
        <v>0.18</v>
      </c>
      <c r="R5" s="96">
        <f t="shared" si="7"/>
        <v>0.19</v>
      </c>
      <c r="S5" s="96">
        <f t="shared" si="8"/>
        <v>0.2</v>
      </c>
      <c r="T5" s="96">
        <f t="shared" si="9"/>
        <v>0.2</v>
      </c>
      <c r="U5" s="96">
        <f t="shared" si="10"/>
        <v>0.19</v>
      </c>
      <c r="V5" s="96">
        <f t="shared" si="11"/>
        <v>0.2</v>
      </c>
      <c r="W5" s="96">
        <f t="shared" si="12"/>
        <v>0.19</v>
      </c>
      <c r="X5" s="96">
        <f t="shared" si="13"/>
        <v>0.19</v>
      </c>
      <c r="Y5" s="96">
        <f t="shared" si="14"/>
        <v>0.17</v>
      </c>
      <c r="Z5" s="96">
        <f t="shared" si="15"/>
        <v>0.19</v>
      </c>
      <c r="AA5" s="96">
        <f t="shared" si="16"/>
        <v>0.17</v>
      </c>
      <c r="AB5" s="96">
        <f t="shared" si="17"/>
        <v>0.19</v>
      </c>
      <c r="AC5" s="96">
        <f t="shared" si="18"/>
        <v>0.2</v>
      </c>
      <c r="AD5" s="96">
        <f t="shared" si="19"/>
        <v>0.23</v>
      </c>
      <c r="AE5" s="96">
        <f t="shared" si="20"/>
        <v>0.18</v>
      </c>
      <c r="AF5" s="96">
        <f t="shared" si="21"/>
        <v>0.19</v>
      </c>
      <c r="AG5" s="96">
        <f t="shared" si="22"/>
        <v>0.17</v>
      </c>
      <c r="AH5" s="96">
        <f t="shared" si="23"/>
        <v>0.18</v>
      </c>
      <c r="AI5" s="96">
        <f t="shared" si="24"/>
        <v>0.19</v>
      </c>
      <c r="AJ5" s="96">
        <f t="shared" si="25"/>
        <v>0.18</v>
      </c>
    </row>
    <row r="6" spans="1:36" ht="12.95" customHeight="1" x14ac:dyDescent="0.15">
      <c r="A6" s="95">
        <v>573</v>
      </c>
      <c r="B6" s="115" t="s">
        <v>58</v>
      </c>
      <c r="C6" s="115"/>
      <c r="D6" s="95">
        <v>26</v>
      </c>
      <c r="E6" s="95">
        <v>16</v>
      </c>
      <c r="F6" s="4">
        <f t="shared" si="0"/>
        <v>0.38</v>
      </c>
      <c r="G6" s="5" t="s">
        <v>65</v>
      </c>
      <c r="H6" s="95" t="s">
        <v>62</v>
      </c>
      <c r="I6" s="95"/>
      <c r="J6" s="1" t="s">
        <v>15</v>
      </c>
      <c r="K6" s="96">
        <f t="shared" si="1"/>
        <v>0.37</v>
      </c>
      <c r="L6" s="96">
        <f t="shared" si="2"/>
        <v>0.41</v>
      </c>
      <c r="M6" s="96">
        <f t="shared" si="3"/>
        <v>0.4</v>
      </c>
      <c r="N6" s="96">
        <f t="shared" si="4"/>
        <v>0.4</v>
      </c>
      <c r="O6" s="96">
        <f t="shared" si="5"/>
        <v>0.41</v>
      </c>
      <c r="P6" s="96">
        <f t="shared" si="26"/>
        <v>0.4</v>
      </c>
      <c r="Q6" s="96">
        <f t="shared" si="6"/>
        <v>0.37</v>
      </c>
      <c r="R6" s="96">
        <f t="shared" si="7"/>
        <v>0.42</v>
      </c>
      <c r="S6" s="96">
        <f t="shared" si="8"/>
        <v>0.4</v>
      </c>
      <c r="T6" s="96">
        <f t="shared" si="9"/>
        <v>0.4</v>
      </c>
      <c r="U6" s="96">
        <f t="shared" si="10"/>
        <v>0.4</v>
      </c>
      <c r="V6" s="96">
        <f t="shared" si="11"/>
        <v>0.44</v>
      </c>
      <c r="W6" s="96">
        <f t="shared" si="12"/>
        <v>0.4</v>
      </c>
      <c r="X6" s="96">
        <f t="shared" si="13"/>
        <v>0.4</v>
      </c>
      <c r="Y6" s="96">
        <f t="shared" si="14"/>
        <v>0.38</v>
      </c>
      <c r="Z6" s="96">
        <f t="shared" si="15"/>
        <v>0.4</v>
      </c>
      <c r="AA6" s="96">
        <f t="shared" si="16"/>
        <v>0.36</v>
      </c>
      <c r="AB6" s="96">
        <f t="shared" si="17"/>
        <v>0.43</v>
      </c>
      <c r="AC6" s="96">
        <f t="shared" si="18"/>
        <v>0.42</v>
      </c>
      <c r="AD6" s="96">
        <f t="shared" si="19"/>
        <v>0.44</v>
      </c>
      <c r="AE6" s="96">
        <f t="shared" si="20"/>
        <v>0.38</v>
      </c>
      <c r="AF6" s="96">
        <f t="shared" si="21"/>
        <v>0.42</v>
      </c>
      <c r="AG6" s="96">
        <f t="shared" si="22"/>
        <v>0.37</v>
      </c>
      <c r="AH6" s="96">
        <f t="shared" si="23"/>
        <v>0.38</v>
      </c>
      <c r="AI6" s="96">
        <f t="shared" si="24"/>
        <v>0.4</v>
      </c>
      <c r="AJ6" s="96">
        <f t="shared" si="25"/>
        <v>0.38</v>
      </c>
    </row>
    <row r="7" spans="1:36" ht="12.95" customHeight="1" x14ac:dyDescent="0.15">
      <c r="A7" s="95">
        <v>574</v>
      </c>
      <c r="B7" s="115" t="s">
        <v>58</v>
      </c>
      <c r="C7" s="115"/>
      <c r="D7" s="95">
        <v>18</v>
      </c>
      <c r="E7" s="95">
        <v>16</v>
      </c>
      <c r="F7" s="4">
        <f t="shared" si="0"/>
        <v>0.19</v>
      </c>
      <c r="G7" s="5" t="s">
        <v>113</v>
      </c>
      <c r="H7" s="95" t="s">
        <v>62</v>
      </c>
      <c r="I7" s="95"/>
      <c r="J7" s="1" t="s">
        <v>15</v>
      </c>
      <c r="K7" s="96">
        <f t="shared" si="1"/>
        <v>0.19</v>
      </c>
      <c r="L7" s="96">
        <f t="shared" si="2"/>
        <v>0.21</v>
      </c>
      <c r="M7" s="96">
        <f t="shared" si="3"/>
        <v>0.21</v>
      </c>
      <c r="N7" s="96">
        <f t="shared" si="4"/>
        <v>0.21</v>
      </c>
      <c r="O7" s="96">
        <f t="shared" si="5"/>
        <v>0.21</v>
      </c>
      <c r="P7" s="96">
        <f t="shared" si="26"/>
        <v>0.21</v>
      </c>
      <c r="Q7" s="96">
        <f t="shared" si="6"/>
        <v>0.19</v>
      </c>
      <c r="R7" s="96">
        <f t="shared" si="7"/>
        <v>0.21</v>
      </c>
      <c r="S7" s="96">
        <f t="shared" si="8"/>
        <v>0.21</v>
      </c>
      <c r="T7" s="96">
        <f t="shared" si="9"/>
        <v>0.22</v>
      </c>
      <c r="U7" s="96">
        <f t="shared" si="10"/>
        <v>0.21</v>
      </c>
      <c r="V7" s="96">
        <f t="shared" si="11"/>
        <v>0.21</v>
      </c>
      <c r="W7" s="96">
        <f t="shared" si="12"/>
        <v>0.2</v>
      </c>
      <c r="X7" s="96">
        <f t="shared" si="13"/>
        <v>0.21</v>
      </c>
      <c r="Y7" s="96">
        <f t="shared" si="14"/>
        <v>0.18</v>
      </c>
      <c r="Z7" s="96">
        <f t="shared" si="15"/>
        <v>0.2</v>
      </c>
      <c r="AA7" s="96">
        <f t="shared" si="16"/>
        <v>0.19</v>
      </c>
      <c r="AB7" s="96">
        <f t="shared" si="17"/>
        <v>0.21</v>
      </c>
      <c r="AC7" s="96">
        <f t="shared" si="18"/>
        <v>0.21</v>
      </c>
      <c r="AD7" s="96">
        <f t="shared" si="19"/>
        <v>0.24</v>
      </c>
      <c r="AE7" s="96">
        <f t="shared" si="20"/>
        <v>0.19</v>
      </c>
      <c r="AF7" s="96">
        <f t="shared" si="21"/>
        <v>0.21</v>
      </c>
      <c r="AG7" s="96">
        <f t="shared" si="22"/>
        <v>0.18</v>
      </c>
      <c r="AH7" s="96">
        <f t="shared" si="23"/>
        <v>0.19</v>
      </c>
      <c r="AI7" s="96">
        <f t="shared" si="24"/>
        <v>0.21</v>
      </c>
      <c r="AJ7" s="96">
        <f t="shared" si="25"/>
        <v>0.19</v>
      </c>
    </row>
    <row r="8" spans="1:36" ht="12.95" customHeight="1" x14ac:dyDescent="0.15">
      <c r="A8" s="95">
        <v>575</v>
      </c>
      <c r="B8" s="115" t="s">
        <v>58</v>
      </c>
      <c r="C8" s="115"/>
      <c r="D8" s="95">
        <v>8</v>
      </c>
      <c r="E8" s="95">
        <v>8</v>
      </c>
      <c r="F8" s="4">
        <f t="shared" si="0"/>
        <v>0.02</v>
      </c>
      <c r="G8" s="5"/>
      <c r="H8" s="95" t="s">
        <v>62</v>
      </c>
      <c r="I8" s="95"/>
      <c r="J8" s="1" t="s">
        <v>15</v>
      </c>
      <c r="K8" s="96">
        <f t="shared" si="1"/>
        <v>0.02</v>
      </c>
      <c r="L8" s="96">
        <f t="shared" si="2"/>
        <v>0.02</v>
      </c>
      <c r="M8" s="96">
        <f t="shared" si="3"/>
        <v>0.02</v>
      </c>
      <c r="N8" s="96">
        <f t="shared" si="4"/>
        <v>0.02</v>
      </c>
      <c r="O8" s="96">
        <f t="shared" si="5"/>
        <v>0.02</v>
      </c>
      <c r="P8" s="96">
        <f t="shared" si="26"/>
        <v>0.02</v>
      </c>
      <c r="Q8" s="96">
        <f t="shared" si="6"/>
        <v>0.02</v>
      </c>
      <c r="R8" s="96">
        <f t="shared" si="7"/>
        <v>0.02</v>
      </c>
      <c r="S8" s="96">
        <f t="shared" si="8"/>
        <v>0.02</v>
      </c>
      <c r="T8" s="96">
        <f t="shared" si="9"/>
        <v>0.02</v>
      </c>
      <c r="U8" s="96">
        <f t="shared" si="10"/>
        <v>0.02</v>
      </c>
      <c r="V8" s="96">
        <f t="shared" si="11"/>
        <v>0.02</v>
      </c>
      <c r="W8" s="96">
        <f t="shared" si="12"/>
        <v>0.02</v>
      </c>
      <c r="X8" s="96">
        <f t="shared" si="13"/>
        <v>0.02</v>
      </c>
      <c r="Y8" s="96">
        <f t="shared" si="14"/>
        <v>0.02</v>
      </c>
      <c r="Z8" s="96">
        <f t="shared" si="15"/>
        <v>0.02</v>
      </c>
      <c r="AA8" s="96">
        <f t="shared" si="16"/>
        <v>0.02</v>
      </c>
      <c r="AB8" s="96">
        <f t="shared" si="17"/>
        <v>0.02</v>
      </c>
      <c r="AC8" s="96">
        <f t="shared" si="18"/>
        <v>0.02</v>
      </c>
      <c r="AD8" s="96">
        <f t="shared" si="19"/>
        <v>0.03</v>
      </c>
      <c r="AE8" s="96">
        <f t="shared" si="20"/>
        <v>0.02</v>
      </c>
      <c r="AF8" s="96">
        <f t="shared" si="21"/>
        <v>0.02</v>
      </c>
      <c r="AG8" s="96">
        <f t="shared" si="22"/>
        <v>0.02</v>
      </c>
      <c r="AH8" s="96">
        <f t="shared" si="23"/>
        <v>0.02</v>
      </c>
      <c r="AI8" s="96">
        <f t="shared" si="24"/>
        <v>0.02</v>
      </c>
      <c r="AJ8" s="96">
        <f t="shared" si="25"/>
        <v>0.02</v>
      </c>
    </row>
    <row r="9" spans="1:36" ht="12.95" customHeight="1" x14ac:dyDescent="0.15">
      <c r="A9" s="95">
        <v>576</v>
      </c>
      <c r="B9" s="115" t="s">
        <v>56</v>
      </c>
      <c r="C9" s="115"/>
      <c r="D9" s="95">
        <v>16</v>
      </c>
      <c r="E9" s="95">
        <v>15</v>
      </c>
      <c r="F9" s="4">
        <f t="shared" si="0"/>
        <v>0.14000000000000001</v>
      </c>
      <c r="G9" s="5" t="s">
        <v>65</v>
      </c>
      <c r="H9" s="95"/>
      <c r="I9" s="95"/>
      <c r="J9" s="1" t="s">
        <v>15</v>
      </c>
      <c r="K9" s="96">
        <f t="shared" si="1"/>
        <v>0.15</v>
      </c>
      <c r="L9" s="96">
        <f t="shared" si="2"/>
        <v>0.16</v>
      </c>
      <c r="M9" s="96">
        <f t="shared" si="3"/>
        <v>0.16</v>
      </c>
      <c r="N9" s="96">
        <f t="shared" si="4"/>
        <v>0.16</v>
      </c>
      <c r="O9" s="96">
        <f t="shared" si="5"/>
        <v>0.16</v>
      </c>
      <c r="P9" s="96">
        <f t="shared" si="26"/>
        <v>0.16</v>
      </c>
      <c r="Q9" s="96">
        <f t="shared" si="6"/>
        <v>0.15</v>
      </c>
      <c r="R9" s="96">
        <f t="shared" si="7"/>
        <v>0.16</v>
      </c>
      <c r="S9" s="96">
        <f t="shared" si="8"/>
        <v>0.16</v>
      </c>
      <c r="T9" s="96">
        <f t="shared" si="9"/>
        <v>0.16</v>
      </c>
      <c r="U9" s="96">
        <f t="shared" si="10"/>
        <v>0.16</v>
      </c>
      <c r="V9" s="96">
        <f t="shared" si="11"/>
        <v>0.16</v>
      </c>
      <c r="W9" s="96">
        <f t="shared" si="12"/>
        <v>0.15</v>
      </c>
      <c r="X9" s="96">
        <f t="shared" si="13"/>
        <v>0.16</v>
      </c>
      <c r="Y9" s="96">
        <f t="shared" si="14"/>
        <v>0.14000000000000001</v>
      </c>
      <c r="Z9" s="96">
        <f t="shared" si="15"/>
        <v>0.15</v>
      </c>
      <c r="AA9" s="96">
        <f t="shared" si="16"/>
        <v>0.14000000000000001</v>
      </c>
      <c r="AB9" s="96">
        <f t="shared" si="17"/>
        <v>0.15</v>
      </c>
      <c r="AC9" s="96">
        <f t="shared" si="18"/>
        <v>0.16</v>
      </c>
      <c r="AD9" s="96">
        <f t="shared" si="19"/>
        <v>0.19</v>
      </c>
      <c r="AE9" s="96">
        <f t="shared" si="20"/>
        <v>0.14000000000000001</v>
      </c>
      <c r="AF9" s="96">
        <f t="shared" si="21"/>
        <v>0.15</v>
      </c>
      <c r="AG9" s="96">
        <f t="shared" si="22"/>
        <v>0.14000000000000001</v>
      </c>
      <c r="AH9" s="96">
        <f t="shared" si="23"/>
        <v>0.14000000000000001</v>
      </c>
      <c r="AI9" s="96">
        <f t="shared" si="24"/>
        <v>0.16</v>
      </c>
      <c r="AJ9" s="96">
        <f t="shared" si="25"/>
        <v>0.14000000000000001</v>
      </c>
    </row>
    <row r="10" spans="1:36" ht="12.95" customHeight="1" x14ac:dyDescent="0.15">
      <c r="A10" s="95">
        <v>577</v>
      </c>
      <c r="B10" s="115" t="s">
        <v>56</v>
      </c>
      <c r="C10" s="115"/>
      <c r="D10" s="95">
        <v>8</v>
      </c>
      <c r="E10" s="95">
        <v>8</v>
      </c>
      <c r="F10" s="4">
        <f t="shared" si="0"/>
        <v>0.02</v>
      </c>
      <c r="G10" s="5" t="s">
        <v>65</v>
      </c>
      <c r="H10" s="95" t="s">
        <v>62</v>
      </c>
      <c r="I10" s="95"/>
      <c r="J10" s="1" t="s">
        <v>15</v>
      </c>
      <c r="K10" s="96">
        <f t="shared" si="1"/>
        <v>0.02</v>
      </c>
      <c r="L10" s="96">
        <f t="shared" si="2"/>
        <v>0.02</v>
      </c>
      <c r="M10" s="96">
        <f t="shared" si="3"/>
        <v>0.02</v>
      </c>
      <c r="N10" s="96">
        <f t="shared" si="4"/>
        <v>0.02</v>
      </c>
      <c r="O10" s="96">
        <f t="shared" si="5"/>
        <v>0.02</v>
      </c>
      <c r="P10" s="96">
        <f t="shared" si="26"/>
        <v>0.02</v>
      </c>
      <c r="Q10" s="96">
        <f t="shared" si="6"/>
        <v>0.02</v>
      </c>
      <c r="R10" s="96">
        <f t="shared" si="7"/>
        <v>0.02</v>
      </c>
      <c r="S10" s="96">
        <f t="shared" si="8"/>
        <v>0.02</v>
      </c>
      <c r="T10" s="96">
        <f t="shared" si="9"/>
        <v>0.02</v>
      </c>
      <c r="U10" s="96">
        <f t="shared" si="10"/>
        <v>0.02</v>
      </c>
      <c r="V10" s="96">
        <f t="shared" si="11"/>
        <v>0.02</v>
      </c>
      <c r="W10" s="96">
        <f t="shared" si="12"/>
        <v>0.02</v>
      </c>
      <c r="X10" s="96">
        <f t="shared" si="13"/>
        <v>0.02</v>
      </c>
      <c r="Y10" s="96">
        <f t="shared" si="14"/>
        <v>0.02</v>
      </c>
      <c r="Z10" s="96">
        <f t="shared" si="15"/>
        <v>0.02</v>
      </c>
      <c r="AA10" s="96">
        <f t="shared" si="16"/>
        <v>0.02</v>
      </c>
      <c r="AB10" s="96">
        <f t="shared" si="17"/>
        <v>0.02</v>
      </c>
      <c r="AC10" s="96">
        <f t="shared" si="18"/>
        <v>0.02</v>
      </c>
      <c r="AD10" s="96">
        <f t="shared" si="19"/>
        <v>0.03</v>
      </c>
      <c r="AE10" s="96">
        <f t="shared" si="20"/>
        <v>0.02</v>
      </c>
      <c r="AF10" s="96">
        <f t="shared" si="21"/>
        <v>0.02</v>
      </c>
      <c r="AG10" s="96">
        <f t="shared" si="22"/>
        <v>0.02</v>
      </c>
      <c r="AH10" s="96">
        <f t="shared" si="23"/>
        <v>0.02</v>
      </c>
      <c r="AI10" s="96">
        <f t="shared" si="24"/>
        <v>0.02</v>
      </c>
      <c r="AJ10" s="96">
        <f t="shared" si="25"/>
        <v>0.02</v>
      </c>
    </row>
    <row r="11" spans="1:36" ht="12.95" customHeight="1" x14ac:dyDescent="0.15">
      <c r="A11" s="95">
        <v>578</v>
      </c>
      <c r="B11" s="115" t="s">
        <v>60</v>
      </c>
      <c r="C11" s="115"/>
      <c r="D11" s="95">
        <v>18</v>
      </c>
      <c r="E11" s="95">
        <v>16</v>
      </c>
      <c r="F11" s="4">
        <f t="shared" si="0"/>
        <v>0.19</v>
      </c>
      <c r="G11" s="5"/>
      <c r="H11" s="95" t="s">
        <v>62</v>
      </c>
      <c r="I11" s="95"/>
      <c r="J11" s="1" t="s">
        <v>15</v>
      </c>
      <c r="K11" s="96">
        <f t="shared" si="1"/>
        <v>0.19</v>
      </c>
      <c r="L11" s="96">
        <f t="shared" si="2"/>
        <v>0.21</v>
      </c>
      <c r="M11" s="96">
        <f t="shared" si="3"/>
        <v>0.21</v>
      </c>
      <c r="N11" s="96">
        <f t="shared" si="4"/>
        <v>0.21</v>
      </c>
      <c r="O11" s="96">
        <f t="shared" si="5"/>
        <v>0.21</v>
      </c>
      <c r="P11" s="96">
        <f t="shared" si="26"/>
        <v>0.21</v>
      </c>
      <c r="Q11" s="96">
        <f t="shared" si="6"/>
        <v>0.19</v>
      </c>
      <c r="R11" s="96">
        <f t="shared" si="7"/>
        <v>0.21</v>
      </c>
      <c r="S11" s="96">
        <f t="shared" si="8"/>
        <v>0.21</v>
      </c>
      <c r="T11" s="96">
        <f t="shared" si="9"/>
        <v>0.22</v>
      </c>
      <c r="U11" s="96">
        <f t="shared" si="10"/>
        <v>0.21</v>
      </c>
      <c r="V11" s="96">
        <f t="shared" si="11"/>
        <v>0.21</v>
      </c>
      <c r="W11" s="96">
        <f t="shared" si="12"/>
        <v>0.2</v>
      </c>
      <c r="X11" s="96">
        <f t="shared" si="13"/>
        <v>0.21</v>
      </c>
      <c r="Y11" s="96">
        <f t="shared" si="14"/>
        <v>0.18</v>
      </c>
      <c r="Z11" s="96">
        <f t="shared" si="15"/>
        <v>0.2</v>
      </c>
      <c r="AA11" s="96">
        <f t="shared" si="16"/>
        <v>0.19</v>
      </c>
      <c r="AB11" s="96">
        <f t="shared" si="17"/>
        <v>0.21</v>
      </c>
      <c r="AC11" s="96">
        <f t="shared" si="18"/>
        <v>0.21</v>
      </c>
      <c r="AD11" s="96">
        <f t="shared" si="19"/>
        <v>0.24</v>
      </c>
      <c r="AE11" s="96">
        <f t="shared" si="20"/>
        <v>0.19</v>
      </c>
      <c r="AF11" s="96">
        <f t="shared" si="21"/>
        <v>0.21</v>
      </c>
      <c r="AG11" s="96">
        <f t="shared" si="22"/>
        <v>0.18</v>
      </c>
      <c r="AH11" s="96">
        <f t="shared" si="23"/>
        <v>0.19</v>
      </c>
      <c r="AI11" s="96">
        <f t="shared" si="24"/>
        <v>0.21</v>
      </c>
      <c r="AJ11" s="96">
        <f t="shared" si="25"/>
        <v>0.19</v>
      </c>
    </row>
    <row r="12" spans="1:36" ht="12.95" customHeight="1" x14ac:dyDescent="0.15">
      <c r="A12" s="95">
        <v>579</v>
      </c>
      <c r="B12" s="115" t="s">
        <v>56</v>
      </c>
      <c r="C12" s="115"/>
      <c r="D12" s="95">
        <v>16</v>
      </c>
      <c r="E12" s="95">
        <v>18</v>
      </c>
      <c r="F12" s="4">
        <f t="shared" si="0"/>
        <v>0.17</v>
      </c>
      <c r="G12" s="5"/>
      <c r="H12" s="95"/>
      <c r="I12" s="95"/>
      <c r="J12" s="1" t="s">
        <v>15</v>
      </c>
      <c r="K12" s="96">
        <f t="shared" si="1"/>
        <v>0.18</v>
      </c>
      <c r="L12" s="96">
        <f t="shared" si="2"/>
        <v>0.19</v>
      </c>
      <c r="M12" s="96">
        <f t="shared" si="3"/>
        <v>0.2</v>
      </c>
      <c r="N12" s="96">
        <f t="shared" si="4"/>
        <v>0.19</v>
      </c>
      <c r="O12" s="96">
        <f t="shared" si="5"/>
        <v>0.19</v>
      </c>
      <c r="P12" s="96">
        <f t="shared" si="26"/>
        <v>0.19</v>
      </c>
      <c r="Q12" s="96">
        <f t="shared" si="6"/>
        <v>0.17</v>
      </c>
      <c r="R12" s="96">
        <f t="shared" si="7"/>
        <v>0.19</v>
      </c>
      <c r="S12" s="96">
        <f t="shared" si="8"/>
        <v>0.2</v>
      </c>
      <c r="T12" s="96">
        <f t="shared" si="9"/>
        <v>0.21</v>
      </c>
      <c r="U12" s="96">
        <f t="shared" si="10"/>
        <v>0.19</v>
      </c>
      <c r="V12" s="96">
        <f t="shared" si="11"/>
        <v>0.19</v>
      </c>
      <c r="W12" s="96">
        <f t="shared" si="12"/>
        <v>0.18</v>
      </c>
      <c r="X12" s="96">
        <f t="shared" si="13"/>
        <v>0.19</v>
      </c>
      <c r="Y12" s="96">
        <f t="shared" si="14"/>
        <v>0.16</v>
      </c>
      <c r="Z12" s="96">
        <f t="shared" si="15"/>
        <v>0.18</v>
      </c>
      <c r="AA12" s="96">
        <f t="shared" si="16"/>
        <v>0.17</v>
      </c>
      <c r="AB12" s="96">
        <f t="shared" si="17"/>
        <v>0.18</v>
      </c>
      <c r="AC12" s="96">
        <f t="shared" si="18"/>
        <v>0.19</v>
      </c>
      <c r="AD12" s="96">
        <f t="shared" si="19"/>
        <v>0.23</v>
      </c>
      <c r="AE12" s="96">
        <f t="shared" si="20"/>
        <v>0.17</v>
      </c>
      <c r="AF12" s="96">
        <f t="shared" si="21"/>
        <v>0.18</v>
      </c>
      <c r="AG12" s="96">
        <f t="shared" si="22"/>
        <v>0.16</v>
      </c>
      <c r="AH12" s="96">
        <f t="shared" si="23"/>
        <v>0.17</v>
      </c>
      <c r="AI12" s="96">
        <f t="shared" si="24"/>
        <v>0.19</v>
      </c>
      <c r="AJ12" s="96">
        <f t="shared" si="25"/>
        <v>0.17</v>
      </c>
    </row>
    <row r="13" spans="1:36" ht="12.95" customHeight="1" x14ac:dyDescent="0.15">
      <c r="A13" s="95">
        <v>580</v>
      </c>
      <c r="B13" s="115" t="s">
        <v>60</v>
      </c>
      <c r="C13" s="115"/>
      <c r="D13" s="95">
        <v>8</v>
      </c>
      <c r="E13" s="95">
        <v>10</v>
      </c>
      <c r="F13" s="4">
        <f t="shared" si="0"/>
        <v>0.03</v>
      </c>
      <c r="G13" s="5" t="s">
        <v>65</v>
      </c>
      <c r="H13" s="95" t="s">
        <v>62</v>
      </c>
      <c r="I13" s="95"/>
      <c r="J13" s="1" t="s">
        <v>15</v>
      </c>
      <c r="K13" s="96">
        <f t="shared" si="1"/>
        <v>0.03</v>
      </c>
      <c r="L13" s="96">
        <f t="shared" si="2"/>
        <v>0.03</v>
      </c>
      <c r="M13" s="96">
        <f t="shared" si="3"/>
        <v>0.03</v>
      </c>
      <c r="N13" s="96">
        <f t="shared" si="4"/>
        <v>0.03</v>
      </c>
      <c r="O13" s="96">
        <f t="shared" si="5"/>
        <v>0.03</v>
      </c>
      <c r="P13" s="96">
        <f t="shared" si="26"/>
        <v>0.03</v>
      </c>
      <c r="Q13" s="96">
        <f t="shared" si="6"/>
        <v>0.03</v>
      </c>
      <c r="R13" s="96">
        <f t="shared" si="7"/>
        <v>0.03</v>
      </c>
      <c r="S13" s="96">
        <f t="shared" si="8"/>
        <v>0.03</v>
      </c>
      <c r="T13" s="96">
        <f t="shared" si="9"/>
        <v>0.03</v>
      </c>
      <c r="U13" s="96">
        <f t="shared" si="10"/>
        <v>0.03</v>
      </c>
      <c r="V13" s="96">
        <f t="shared" si="11"/>
        <v>0.03</v>
      </c>
      <c r="W13" s="96">
        <f t="shared" si="12"/>
        <v>0.03</v>
      </c>
      <c r="X13" s="96">
        <f t="shared" si="13"/>
        <v>0.03</v>
      </c>
      <c r="Y13" s="96">
        <f t="shared" si="14"/>
        <v>0.02</v>
      </c>
      <c r="Z13" s="96">
        <f t="shared" si="15"/>
        <v>0.03</v>
      </c>
      <c r="AA13" s="96">
        <f t="shared" si="16"/>
        <v>0.03</v>
      </c>
      <c r="AB13" s="96">
        <f t="shared" si="17"/>
        <v>0.03</v>
      </c>
      <c r="AC13" s="96">
        <f t="shared" si="18"/>
        <v>0.03</v>
      </c>
      <c r="AD13" s="96">
        <f t="shared" si="19"/>
        <v>0.04</v>
      </c>
      <c r="AE13" s="96">
        <f t="shared" si="20"/>
        <v>0.02</v>
      </c>
      <c r="AF13" s="96">
        <f t="shared" si="21"/>
        <v>0.03</v>
      </c>
      <c r="AG13" s="96">
        <f t="shared" si="22"/>
        <v>0.03</v>
      </c>
      <c r="AH13" s="96">
        <f t="shared" si="23"/>
        <v>0.02</v>
      </c>
      <c r="AI13" s="96">
        <f t="shared" si="24"/>
        <v>0.03</v>
      </c>
      <c r="AJ13" s="96">
        <f t="shared" si="25"/>
        <v>0.03</v>
      </c>
    </row>
    <row r="14" spans="1:36" ht="12.95" customHeight="1" x14ac:dyDescent="0.15">
      <c r="A14" s="95">
        <v>581</v>
      </c>
      <c r="B14" s="115" t="s">
        <v>60</v>
      </c>
      <c r="C14" s="115"/>
      <c r="D14" s="95">
        <v>14</v>
      </c>
      <c r="E14" s="95">
        <v>15</v>
      </c>
      <c r="F14" s="4">
        <f t="shared" si="0"/>
        <v>0.11</v>
      </c>
      <c r="G14" s="5" t="s">
        <v>65</v>
      </c>
      <c r="H14" s="95" t="s">
        <v>62</v>
      </c>
      <c r="I14" s="95"/>
      <c r="J14" s="1" t="s">
        <v>15</v>
      </c>
      <c r="K14" s="96">
        <f t="shared" si="1"/>
        <v>0.12</v>
      </c>
      <c r="L14" s="96">
        <f t="shared" si="2"/>
        <v>0.12</v>
      </c>
      <c r="M14" s="96">
        <f t="shared" si="3"/>
        <v>0.13</v>
      </c>
      <c r="N14" s="96">
        <f t="shared" si="4"/>
        <v>0.13</v>
      </c>
      <c r="O14" s="96">
        <f t="shared" si="5"/>
        <v>0.13</v>
      </c>
      <c r="P14" s="96">
        <f t="shared" si="26"/>
        <v>0.12</v>
      </c>
      <c r="Q14" s="96">
        <f t="shared" si="6"/>
        <v>0.11</v>
      </c>
      <c r="R14" s="96">
        <f t="shared" si="7"/>
        <v>0.12</v>
      </c>
      <c r="S14" s="96">
        <f t="shared" si="8"/>
        <v>0.13</v>
      </c>
      <c r="T14" s="96">
        <f t="shared" si="9"/>
        <v>0.13</v>
      </c>
      <c r="U14" s="96">
        <f t="shared" si="10"/>
        <v>0.12</v>
      </c>
      <c r="V14" s="96">
        <f t="shared" si="11"/>
        <v>0.12</v>
      </c>
      <c r="W14" s="96">
        <f t="shared" si="12"/>
        <v>0.12</v>
      </c>
      <c r="X14" s="96">
        <f t="shared" si="13"/>
        <v>0.12</v>
      </c>
      <c r="Y14" s="96">
        <f t="shared" si="14"/>
        <v>0.1</v>
      </c>
      <c r="Z14" s="96">
        <f t="shared" si="15"/>
        <v>0.12</v>
      </c>
      <c r="AA14" s="96">
        <f t="shared" si="16"/>
        <v>0.11</v>
      </c>
      <c r="AB14" s="96">
        <f t="shared" si="17"/>
        <v>0.12</v>
      </c>
      <c r="AC14" s="96">
        <f t="shared" si="18"/>
        <v>0.12</v>
      </c>
      <c r="AD14" s="96">
        <f t="shared" si="19"/>
        <v>0.15</v>
      </c>
      <c r="AE14" s="96">
        <f t="shared" si="20"/>
        <v>0.11</v>
      </c>
      <c r="AF14" s="96">
        <f t="shared" si="21"/>
        <v>0.12</v>
      </c>
      <c r="AG14" s="96">
        <f t="shared" si="22"/>
        <v>0.1</v>
      </c>
      <c r="AH14" s="96">
        <f t="shared" si="23"/>
        <v>0.11</v>
      </c>
      <c r="AI14" s="96">
        <f t="shared" si="24"/>
        <v>0.12</v>
      </c>
      <c r="AJ14" s="96">
        <f t="shared" si="25"/>
        <v>0.11</v>
      </c>
    </row>
    <row r="15" spans="1:36" ht="12.95" customHeight="1" x14ac:dyDescent="0.15">
      <c r="A15" s="95">
        <v>582</v>
      </c>
      <c r="B15" s="115" t="s">
        <v>60</v>
      </c>
      <c r="C15" s="115"/>
      <c r="D15" s="95">
        <v>12</v>
      </c>
      <c r="E15" s="95">
        <v>14</v>
      </c>
      <c r="F15" s="4">
        <f t="shared" si="0"/>
        <v>0.08</v>
      </c>
      <c r="G15" s="5" t="s">
        <v>65</v>
      </c>
      <c r="H15" s="95" t="s">
        <v>62</v>
      </c>
      <c r="I15" s="95"/>
      <c r="J15" s="1" t="s">
        <v>15</v>
      </c>
      <c r="K15" s="96">
        <f t="shared" si="1"/>
        <v>0.08</v>
      </c>
      <c r="L15" s="96">
        <f t="shared" si="2"/>
        <v>0.09</v>
      </c>
      <c r="M15" s="96">
        <f t="shared" si="3"/>
        <v>0.09</v>
      </c>
      <c r="N15" s="96">
        <f t="shared" si="4"/>
        <v>0.09</v>
      </c>
      <c r="O15" s="96">
        <f t="shared" si="5"/>
        <v>0.09</v>
      </c>
      <c r="P15" s="96">
        <f t="shared" si="26"/>
        <v>0.09</v>
      </c>
      <c r="Q15" s="96">
        <f t="shared" si="6"/>
        <v>0.08</v>
      </c>
      <c r="R15" s="96">
        <f t="shared" si="7"/>
        <v>0.08</v>
      </c>
      <c r="S15" s="96">
        <f t="shared" si="8"/>
        <v>0.09</v>
      </c>
      <c r="T15" s="96">
        <f t="shared" si="9"/>
        <v>0.09</v>
      </c>
      <c r="U15" s="96">
        <f t="shared" si="10"/>
        <v>0.08</v>
      </c>
      <c r="V15" s="96">
        <f t="shared" si="11"/>
        <v>0.09</v>
      </c>
      <c r="W15" s="96">
        <f t="shared" si="12"/>
        <v>0.09</v>
      </c>
      <c r="X15" s="96">
        <f t="shared" si="13"/>
        <v>0.09</v>
      </c>
      <c r="Y15" s="96">
        <f t="shared" si="14"/>
        <v>7.0000000000000007E-2</v>
      </c>
      <c r="Z15" s="96">
        <f t="shared" si="15"/>
        <v>0.09</v>
      </c>
      <c r="AA15" s="96">
        <f t="shared" si="16"/>
        <v>0.08</v>
      </c>
      <c r="AB15" s="96">
        <f t="shared" si="17"/>
        <v>0.08</v>
      </c>
      <c r="AC15" s="96">
        <f t="shared" si="18"/>
        <v>0.08</v>
      </c>
      <c r="AD15" s="96">
        <f t="shared" si="19"/>
        <v>0.11</v>
      </c>
      <c r="AE15" s="96">
        <f t="shared" si="20"/>
        <v>0.08</v>
      </c>
      <c r="AF15" s="96">
        <f t="shared" si="21"/>
        <v>0.08</v>
      </c>
      <c r="AG15" s="96">
        <f t="shared" si="22"/>
        <v>7.0000000000000007E-2</v>
      </c>
      <c r="AH15" s="96">
        <f t="shared" si="23"/>
        <v>0.08</v>
      </c>
      <c r="AI15" s="96">
        <f t="shared" si="24"/>
        <v>0.09</v>
      </c>
      <c r="AJ15" s="96">
        <f t="shared" si="25"/>
        <v>0.08</v>
      </c>
    </row>
    <row r="16" spans="1:36" ht="12.95" customHeight="1" x14ac:dyDescent="0.15">
      <c r="A16" s="95">
        <v>583</v>
      </c>
      <c r="B16" s="115" t="s">
        <v>60</v>
      </c>
      <c r="C16" s="115"/>
      <c r="D16" s="95">
        <v>12</v>
      </c>
      <c r="E16" s="95">
        <v>13</v>
      </c>
      <c r="F16" s="4">
        <f t="shared" si="0"/>
        <v>7.0000000000000007E-2</v>
      </c>
      <c r="G16" s="5" t="s">
        <v>65</v>
      </c>
      <c r="H16" s="95" t="s">
        <v>62</v>
      </c>
      <c r="I16" s="95"/>
      <c r="J16" s="1" t="s">
        <v>15</v>
      </c>
      <c r="K16" s="96">
        <f t="shared" si="1"/>
        <v>0.08</v>
      </c>
      <c r="L16" s="96">
        <f t="shared" si="2"/>
        <v>0.08</v>
      </c>
      <c r="M16" s="96">
        <f t="shared" si="3"/>
        <v>0.08</v>
      </c>
      <c r="N16" s="96">
        <f t="shared" si="4"/>
        <v>0.08</v>
      </c>
      <c r="O16" s="96">
        <f t="shared" si="5"/>
        <v>0.08</v>
      </c>
      <c r="P16" s="96">
        <f t="shared" si="26"/>
        <v>0.08</v>
      </c>
      <c r="Q16" s="96">
        <f t="shared" si="6"/>
        <v>0.08</v>
      </c>
      <c r="R16" s="96">
        <f t="shared" si="7"/>
        <v>0.08</v>
      </c>
      <c r="S16" s="96">
        <f t="shared" si="8"/>
        <v>0.08</v>
      </c>
      <c r="T16" s="96">
        <f t="shared" si="9"/>
        <v>0.08</v>
      </c>
      <c r="U16" s="96">
        <f t="shared" si="10"/>
        <v>0.08</v>
      </c>
      <c r="V16" s="96">
        <f t="shared" si="11"/>
        <v>0.08</v>
      </c>
      <c r="W16" s="96">
        <f t="shared" si="12"/>
        <v>0.08</v>
      </c>
      <c r="X16" s="96">
        <f t="shared" si="13"/>
        <v>0.08</v>
      </c>
      <c r="Y16" s="96">
        <f t="shared" si="14"/>
        <v>7.0000000000000007E-2</v>
      </c>
      <c r="Z16" s="96">
        <f t="shared" si="15"/>
        <v>0.08</v>
      </c>
      <c r="AA16" s="96">
        <f t="shared" si="16"/>
        <v>7.0000000000000007E-2</v>
      </c>
      <c r="AB16" s="96">
        <f t="shared" si="17"/>
        <v>0.08</v>
      </c>
      <c r="AC16" s="96">
        <f t="shared" si="18"/>
        <v>0.08</v>
      </c>
      <c r="AD16" s="96">
        <f t="shared" si="19"/>
        <v>0.1</v>
      </c>
      <c r="AE16" s="96">
        <f t="shared" si="20"/>
        <v>7.0000000000000007E-2</v>
      </c>
      <c r="AF16" s="96">
        <f t="shared" si="21"/>
        <v>0.08</v>
      </c>
      <c r="AG16" s="96">
        <f t="shared" si="22"/>
        <v>7.0000000000000007E-2</v>
      </c>
      <c r="AH16" s="96">
        <f t="shared" si="23"/>
        <v>7.0000000000000007E-2</v>
      </c>
      <c r="AI16" s="96">
        <f t="shared" si="24"/>
        <v>0.08</v>
      </c>
      <c r="AJ16" s="96">
        <f t="shared" si="25"/>
        <v>7.0000000000000007E-2</v>
      </c>
    </row>
    <row r="17" spans="1:36" ht="12.95" customHeight="1" x14ac:dyDescent="0.15">
      <c r="A17" s="95">
        <v>584</v>
      </c>
      <c r="B17" s="115" t="s">
        <v>60</v>
      </c>
      <c r="C17" s="115"/>
      <c r="D17" s="95">
        <v>14</v>
      </c>
      <c r="E17" s="95">
        <v>14</v>
      </c>
      <c r="F17" s="4">
        <f t="shared" si="0"/>
        <v>0.1</v>
      </c>
      <c r="G17" s="95" t="s">
        <v>113</v>
      </c>
      <c r="H17" s="95" t="s">
        <v>62</v>
      </c>
      <c r="I17" s="95"/>
      <c r="J17" s="1" t="s">
        <v>15</v>
      </c>
      <c r="K17" s="96">
        <f t="shared" si="1"/>
        <v>0.11</v>
      </c>
      <c r="L17" s="96">
        <f t="shared" si="2"/>
        <v>0.11</v>
      </c>
      <c r="M17" s="96">
        <f t="shared" si="3"/>
        <v>0.12</v>
      </c>
      <c r="N17" s="96">
        <f t="shared" si="4"/>
        <v>0.12</v>
      </c>
      <c r="O17" s="96">
        <f t="shared" si="5"/>
        <v>0.12</v>
      </c>
      <c r="P17" s="96">
        <f t="shared" si="26"/>
        <v>0.11</v>
      </c>
      <c r="Q17" s="96">
        <f t="shared" si="6"/>
        <v>0.11</v>
      </c>
      <c r="R17" s="96">
        <f t="shared" si="7"/>
        <v>0.11</v>
      </c>
      <c r="S17" s="96">
        <f t="shared" si="8"/>
        <v>0.12</v>
      </c>
      <c r="T17" s="96">
        <f t="shared" si="9"/>
        <v>0.12</v>
      </c>
      <c r="U17" s="96">
        <f t="shared" si="10"/>
        <v>0.11</v>
      </c>
      <c r="V17" s="96">
        <f t="shared" si="11"/>
        <v>0.12</v>
      </c>
      <c r="W17" s="96">
        <f t="shared" si="12"/>
        <v>0.11</v>
      </c>
      <c r="X17" s="96">
        <f t="shared" si="13"/>
        <v>0.11</v>
      </c>
      <c r="Y17" s="96">
        <f t="shared" si="14"/>
        <v>0.1</v>
      </c>
      <c r="Z17" s="96">
        <f t="shared" si="15"/>
        <v>0.11</v>
      </c>
      <c r="AA17" s="96">
        <f t="shared" si="16"/>
        <v>0.1</v>
      </c>
      <c r="AB17" s="96">
        <f t="shared" si="17"/>
        <v>0.11</v>
      </c>
      <c r="AC17" s="96">
        <f t="shared" si="18"/>
        <v>0.11</v>
      </c>
      <c r="AD17" s="96">
        <f t="shared" si="19"/>
        <v>0.14000000000000001</v>
      </c>
      <c r="AE17" s="96">
        <f t="shared" si="20"/>
        <v>0.1</v>
      </c>
      <c r="AF17" s="96">
        <f t="shared" si="21"/>
        <v>0.11</v>
      </c>
      <c r="AG17" s="96">
        <f t="shared" si="22"/>
        <v>0.1</v>
      </c>
      <c r="AH17" s="96">
        <f t="shared" si="23"/>
        <v>0.1</v>
      </c>
      <c r="AI17" s="96">
        <f t="shared" si="24"/>
        <v>0.11</v>
      </c>
      <c r="AJ17" s="96">
        <f t="shared" si="25"/>
        <v>0.1</v>
      </c>
    </row>
    <row r="18" spans="1:36" ht="12.95" customHeight="1" x14ac:dyDescent="0.15">
      <c r="A18" s="95">
        <v>585</v>
      </c>
      <c r="B18" s="115" t="s">
        <v>57</v>
      </c>
      <c r="C18" s="115"/>
      <c r="D18" s="95">
        <v>14</v>
      </c>
      <c r="E18" s="95">
        <v>11</v>
      </c>
      <c r="F18" s="4">
        <f t="shared" si="0"/>
        <v>0.08</v>
      </c>
      <c r="G18" s="5"/>
      <c r="H18" s="95" t="s">
        <v>62</v>
      </c>
      <c r="I18" s="95"/>
      <c r="J18" s="1" t="s">
        <v>15</v>
      </c>
      <c r="K18" s="96">
        <f t="shared" si="1"/>
        <v>0.09</v>
      </c>
      <c r="L18" s="96">
        <f t="shared" si="2"/>
        <v>0.09</v>
      </c>
      <c r="M18" s="96">
        <f t="shared" si="3"/>
        <v>0.09</v>
      </c>
      <c r="N18" s="96">
        <f t="shared" si="4"/>
        <v>0.09</v>
      </c>
      <c r="O18" s="96">
        <f t="shared" si="5"/>
        <v>0.09</v>
      </c>
      <c r="P18" s="96">
        <f t="shared" si="26"/>
        <v>0.09</v>
      </c>
      <c r="Q18" s="96">
        <f t="shared" si="6"/>
        <v>0.08</v>
      </c>
      <c r="R18" s="96">
        <f t="shared" si="7"/>
        <v>0.09</v>
      </c>
      <c r="S18" s="96">
        <f t="shared" si="8"/>
        <v>0.09</v>
      </c>
      <c r="T18" s="96">
        <f t="shared" si="9"/>
        <v>0.09</v>
      </c>
      <c r="U18" s="96">
        <f t="shared" si="10"/>
        <v>0.09</v>
      </c>
      <c r="V18" s="96">
        <f t="shared" si="11"/>
        <v>0.09</v>
      </c>
      <c r="W18" s="96">
        <f t="shared" si="12"/>
        <v>0.09</v>
      </c>
      <c r="X18" s="96">
        <f t="shared" si="13"/>
        <v>0.09</v>
      </c>
      <c r="Y18" s="96">
        <f t="shared" si="14"/>
        <v>0.08</v>
      </c>
      <c r="Z18" s="96">
        <f t="shared" si="15"/>
        <v>0.09</v>
      </c>
      <c r="AA18" s="96">
        <f t="shared" si="16"/>
        <v>0.08</v>
      </c>
      <c r="AB18" s="96">
        <f t="shared" si="17"/>
        <v>0.09</v>
      </c>
      <c r="AC18" s="96">
        <f t="shared" si="18"/>
        <v>0.09</v>
      </c>
      <c r="AD18" s="96">
        <f t="shared" si="19"/>
        <v>0.11</v>
      </c>
      <c r="AE18" s="96">
        <f t="shared" si="20"/>
        <v>0.08</v>
      </c>
      <c r="AF18" s="96">
        <f t="shared" si="21"/>
        <v>0.09</v>
      </c>
      <c r="AG18" s="96">
        <f t="shared" si="22"/>
        <v>0.08</v>
      </c>
      <c r="AH18" s="96">
        <f t="shared" si="23"/>
        <v>0.08</v>
      </c>
      <c r="AI18" s="96">
        <f t="shared" si="24"/>
        <v>0.09</v>
      </c>
      <c r="AJ18" s="96">
        <f t="shared" si="25"/>
        <v>0.08</v>
      </c>
    </row>
    <row r="19" spans="1:36" ht="12.95" customHeight="1" x14ac:dyDescent="0.15">
      <c r="A19" s="95">
        <v>586</v>
      </c>
      <c r="B19" s="115" t="s">
        <v>77</v>
      </c>
      <c r="C19" s="115"/>
      <c r="D19" s="95">
        <v>10</v>
      </c>
      <c r="E19" s="95">
        <v>12</v>
      </c>
      <c r="F19" s="4">
        <f t="shared" si="0"/>
        <v>0.05</v>
      </c>
      <c r="G19" s="5"/>
      <c r="H19" s="95"/>
      <c r="I19" s="95"/>
      <c r="J19" s="1" t="s">
        <v>15</v>
      </c>
      <c r="K19" s="96">
        <f t="shared" si="1"/>
        <v>0.05</v>
      </c>
      <c r="L19" s="96">
        <f t="shared" si="2"/>
        <v>0.05</v>
      </c>
      <c r="M19" s="96">
        <f t="shared" si="3"/>
        <v>0.05</v>
      </c>
      <c r="N19" s="96">
        <f t="shared" si="4"/>
        <v>0.06</v>
      </c>
      <c r="O19" s="96">
        <f t="shared" si="5"/>
        <v>0.06</v>
      </c>
      <c r="P19" s="96">
        <f t="shared" si="26"/>
        <v>0.05</v>
      </c>
      <c r="Q19" s="96">
        <f t="shared" si="6"/>
        <v>0.05</v>
      </c>
      <c r="R19" s="96">
        <f t="shared" si="7"/>
        <v>0.05</v>
      </c>
      <c r="S19" s="96">
        <f t="shared" si="8"/>
        <v>0.05</v>
      </c>
      <c r="T19" s="96">
        <f t="shared" si="9"/>
        <v>0.05</v>
      </c>
      <c r="U19" s="96">
        <f t="shared" si="10"/>
        <v>0.05</v>
      </c>
      <c r="V19" s="96">
        <f t="shared" si="11"/>
        <v>0.05</v>
      </c>
      <c r="W19" s="96">
        <f t="shared" si="12"/>
        <v>0.05</v>
      </c>
      <c r="X19" s="96">
        <f t="shared" si="13"/>
        <v>0.05</v>
      </c>
      <c r="Y19" s="96">
        <f t="shared" si="14"/>
        <v>0.04</v>
      </c>
      <c r="Z19" s="96">
        <f t="shared" si="15"/>
        <v>0.05</v>
      </c>
      <c r="AA19" s="96">
        <f t="shared" si="16"/>
        <v>0.05</v>
      </c>
      <c r="AB19" s="96">
        <f t="shared" si="17"/>
        <v>0.05</v>
      </c>
      <c r="AC19" s="96">
        <f t="shared" si="18"/>
        <v>0.05</v>
      </c>
      <c r="AD19" s="96">
        <f t="shared" si="19"/>
        <v>7.0000000000000007E-2</v>
      </c>
      <c r="AE19" s="96">
        <f t="shared" si="20"/>
        <v>0.04</v>
      </c>
      <c r="AF19" s="96">
        <f t="shared" si="21"/>
        <v>0.05</v>
      </c>
      <c r="AG19" s="96">
        <f t="shared" si="22"/>
        <v>0.05</v>
      </c>
      <c r="AH19" s="96">
        <f t="shared" si="23"/>
        <v>0.05</v>
      </c>
      <c r="AI19" s="96">
        <f t="shared" si="24"/>
        <v>0.05</v>
      </c>
      <c r="AJ19" s="96">
        <f t="shared" si="25"/>
        <v>0.05</v>
      </c>
    </row>
    <row r="20" spans="1:36" ht="12.95" customHeight="1" x14ac:dyDescent="0.15">
      <c r="A20" s="95">
        <v>587</v>
      </c>
      <c r="B20" s="115" t="s">
        <v>57</v>
      </c>
      <c r="C20" s="115"/>
      <c r="D20" s="95">
        <v>8</v>
      </c>
      <c r="E20" s="95">
        <v>8</v>
      </c>
      <c r="F20" s="4">
        <f t="shared" si="0"/>
        <v>0.02</v>
      </c>
      <c r="G20" s="5"/>
      <c r="H20" s="95" t="s">
        <v>62</v>
      </c>
      <c r="I20" s="95"/>
      <c r="J20" s="1" t="s">
        <v>15</v>
      </c>
      <c r="K20" s="96">
        <f t="shared" si="1"/>
        <v>0.02</v>
      </c>
      <c r="L20" s="96">
        <f t="shared" si="2"/>
        <v>0.02</v>
      </c>
      <c r="M20" s="96">
        <f t="shared" si="3"/>
        <v>0.02</v>
      </c>
      <c r="N20" s="96">
        <f t="shared" si="4"/>
        <v>0.02</v>
      </c>
      <c r="O20" s="96">
        <f t="shared" si="5"/>
        <v>0.02</v>
      </c>
      <c r="P20" s="96">
        <f t="shared" si="26"/>
        <v>0.02</v>
      </c>
      <c r="Q20" s="96">
        <f t="shared" si="6"/>
        <v>0.02</v>
      </c>
      <c r="R20" s="96">
        <f t="shared" si="7"/>
        <v>0.02</v>
      </c>
      <c r="S20" s="96">
        <f t="shared" si="8"/>
        <v>0.02</v>
      </c>
      <c r="T20" s="96">
        <f t="shared" si="9"/>
        <v>0.02</v>
      </c>
      <c r="U20" s="96">
        <f t="shared" si="10"/>
        <v>0.02</v>
      </c>
      <c r="V20" s="96">
        <f t="shared" si="11"/>
        <v>0.02</v>
      </c>
      <c r="W20" s="96">
        <f t="shared" si="12"/>
        <v>0.02</v>
      </c>
      <c r="X20" s="96">
        <f t="shared" si="13"/>
        <v>0.02</v>
      </c>
      <c r="Y20" s="96">
        <f t="shared" si="14"/>
        <v>0.02</v>
      </c>
      <c r="Z20" s="96">
        <f t="shared" si="15"/>
        <v>0.02</v>
      </c>
      <c r="AA20" s="96">
        <f t="shared" si="16"/>
        <v>0.02</v>
      </c>
      <c r="AB20" s="96">
        <f t="shared" si="17"/>
        <v>0.02</v>
      </c>
      <c r="AC20" s="96">
        <f t="shared" si="18"/>
        <v>0.02</v>
      </c>
      <c r="AD20" s="96">
        <f t="shared" si="19"/>
        <v>0.03</v>
      </c>
      <c r="AE20" s="96">
        <f t="shared" si="20"/>
        <v>0.02</v>
      </c>
      <c r="AF20" s="96">
        <f t="shared" si="21"/>
        <v>0.02</v>
      </c>
      <c r="AG20" s="96">
        <f t="shared" si="22"/>
        <v>0.02</v>
      </c>
      <c r="AH20" s="96">
        <f t="shared" si="23"/>
        <v>0.02</v>
      </c>
      <c r="AI20" s="96">
        <f t="shared" si="24"/>
        <v>0.02</v>
      </c>
      <c r="AJ20" s="96">
        <f t="shared" si="25"/>
        <v>0.02</v>
      </c>
    </row>
    <row r="21" spans="1:36" ht="12.95" customHeight="1" x14ac:dyDescent="0.15">
      <c r="A21" s="95">
        <v>588</v>
      </c>
      <c r="B21" s="115" t="s">
        <v>60</v>
      </c>
      <c r="C21" s="115"/>
      <c r="D21" s="95">
        <v>12</v>
      </c>
      <c r="E21" s="95">
        <v>13</v>
      </c>
      <c r="F21" s="4">
        <f t="shared" si="0"/>
        <v>7.0000000000000007E-2</v>
      </c>
      <c r="G21" s="5" t="s">
        <v>65</v>
      </c>
      <c r="H21" s="95" t="s">
        <v>62</v>
      </c>
      <c r="I21" s="95"/>
      <c r="J21" s="1" t="s">
        <v>15</v>
      </c>
      <c r="K21" s="96">
        <f t="shared" si="1"/>
        <v>0.08</v>
      </c>
      <c r="L21" s="96">
        <f t="shared" si="2"/>
        <v>0.08</v>
      </c>
      <c r="M21" s="96">
        <f t="shared" si="3"/>
        <v>0.08</v>
      </c>
      <c r="N21" s="96">
        <f t="shared" si="4"/>
        <v>0.08</v>
      </c>
      <c r="O21" s="96">
        <f t="shared" si="5"/>
        <v>0.08</v>
      </c>
      <c r="P21" s="96">
        <f t="shared" si="26"/>
        <v>0.08</v>
      </c>
      <c r="Q21" s="96">
        <f t="shared" si="6"/>
        <v>0.08</v>
      </c>
      <c r="R21" s="96">
        <f t="shared" si="7"/>
        <v>0.08</v>
      </c>
      <c r="S21" s="96">
        <f t="shared" si="8"/>
        <v>0.08</v>
      </c>
      <c r="T21" s="96">
        <f t="shared" si="9"/>
        <v>0.08</v>
      </c>
      <c r="U21" s="96">
        <f t="shared" si="10"/>
        <v>0.08</v>
      </c>
      <c r="V21" s="96">
        <f t="shared" si="11"/>
        <v>0.08</v>
      </c>
      <c r="W21" s="96">
        <f t="shared" si="12"/>
        <v>0.08</v>
      </c>
      <c r="X21" s="96">
        <f t="shared" si="13"/>
        <v>0.08</v>
      </c>
      <c r="Y21" s="96">
        <f t="shared" si="14"/>
        <v>7.0000000000000007E-2</v>
      </c>
      <c r="Z21" s="96">
        <f t="shared" si="15"/>
        <v>0.08</v>
      </c>
      <c r="AA21" s="96">
        <f t="shared" si="16"/>
        <v>7.0000000000000007E-2</v>
      </c>
      <c r="AB21" s="96">
        <f t="shared" si="17"/>
        <v>0.08</v>
      </c>
      <c r="AC21" s="96">
        <f t="shared" si="18"/>
        <v>0.08</v>
      </c>
      <c r="AD21" s="96">
        <f t="shared" si="19"/>
        <v>0.1</v>
      </c>
      <c r="AE21" s="96">
        <f t="shared" si="20"/>
        <v>7.0000000000000007E-2</v>
      </c>
      <c r="AF21" s="96">
        <f t="shared" si="21"/>
        <v>0.08</v>
      </c>
      <c r="AG21" s="96">
        <f t="shared" si="22"/>
        <v>7.0000000000000007E-2</v>
      </c>
      <c r="AH21" s="96">
        <f t="shared" si="23"/>
        <v>7.0000000000000007E-2</v>
      </c>
      <c r="AI21" s="96">
        <f t="shared" si="24"/>
        <v>0.08</v>
      </c>
      <c r="AJ21" s="96">
        <f t="shared" si="25"/>
        <v>7.0000000000000007E-2</v>
      </c>
    </row>
    <row r="22" spans="1:36" ht="12.95" customHeight="1" x14ac:dyDescent="0.15">
      <c r="A22" s="95">
        <v>589</v>
      </c>
      <c r="B22" s="115" t="s">
        <v>60</v>
      </c>
      <c r="C22" s="115"/>
      <c r="D22" s="95">
        <v>24</v>
      </c>
      <c r="E22" s="95">
        <v>15</v>
      </c>
      <c r="F22" s="4">
        <f t="shared" si="0"/>
        <v>0.31</v>
      </c>
      <c r="G22" s="5" t="s">
        <v>65</v>
      </c>
      <c r="H22" s="95"/>
      <c r="I22" s="95"/>
      <c r="J22" s="1" t="s">
        <v>15</v>
      </c>
      <c r="K22" s="96">
        <f t="shared" si="1"/>
        <v>0.3</v>
      </c>
      <c r="L22" s="96">
        <f t="shared" si="2"/>
        <v>0.33</v>
      </c>
      <c r="M22" s="96">
        <f t="shared" si="3"/>
        <v>0.32</v>
      </c>
      <c r="N22" s="96">
        <f t="shared" si="4"/>
        <v>0.33</v>
      </c>
      <c r="O22" s="96">
        <f t="shared" si="5"/>
        <v>0.33</v>
      </c>
      <c r="P22" s="96">
        <f t="shared" si="26"/>
        <v>0.32</v>
      </c>
      <c r="Q22" s="96">
        <f t="shared" si="6"/>
        <v>0.3</v>
      </c>
      <c r="R22" s="96">
        <f t="shared" si="7"/>
        <v>0.34</v>
      </c>
      <c r="S22" s="96">
        <f t="shared" si="8"/>
        <v>0.33</v>
      </c>
      <c r="T22" s="96">
        <f t="shared" si="9"/>
        <v>0.32</v>
      </c>
      <c r="U22" s="96">
        <f t="shared" si="10"/>
        <v>0.33</v>
      </c>
      <c r="V22" s="96">
        <f t="shared" si="11"/>
        <v>0.35</v>
      </c>
      <c r="W22" s="96">
        <f t="shared" si="12"/>
        <v>0.33</v>
      </c>
      <c r="X22" s="96">
        <f t="shared" si="13"/>
        <v>0.33</v>
      </c>
      <c r="Y22" s="96">
        <f t="shared" si="14"/>
        <v>0.3</v>
      </c>
      <c r="Z22" s="96">
        <f t="shared" si="15"/>
        <v>0.33</v>
      </c>
      <c r="AA22" s="96">
        <f t="shared" si="16"/>
        <v>0.28999999999999998</v>
      </c>
      <c r="AB22" s="96">
        <f t="shared" si="17"/>
        <v>0.34</v>
      </c>
      <c r="AC22" s="96">
        <f t="shared" si="18"/>
        <v>0.34</v>
      </c>
      <c r="AD22" s="96">
        <f t="shared" si="19"/>
        <v>0.36</v>
      </c>
      <c r="AE22" s="96">
        <f t="shared" si="20"/>
        <v>0.3</v>
      </c>
      <c r="AF22" s="96">
        <f t="shared" si="21"/>
        <v>0.34</v>
      </c>
      <c r="AG22" s="96">
        <f t="shared" si="22"/>
        <v>0.3</v>
      </c>
      <c r="AH22" s="96">
        <f t="shared" si="23"/>
        <v>0.31</v>
      </c>
      <c r="AI22" s="96">
        <f t="shared" si="24"/>
        <v>0.33</v>
      </c>
      <c r="AJ22" s="96">
        <f t="shared" si="25"/>
        <v>0.31</v>
      </c>
    </row>
    <row r="23" spans="1:36" ht="12.95" customHeight="1" x14ac:dyDescent="0.15">
      <c r="A23" s="95">
        <v>590</v>
      </c>
      <c r="B23" s="115" t="s">
        <v>57</v>
      </c>
      <c r="C23" s="115"/>
      <c r="D23" s="95">
        <v>8</v>
      </c>
      <c r="E23" s="95">
        <v>8</v>
      </c>
      <c r="F23" s="4">
        <f t="shared" si="0"/>
        <v>0.02</v>
      </c>
      <c r="G23" s="5"/>
      <c r="H23" s="95" t="s">
        <v>62</v>
      </c>
      <c r="I23" s="95"/>
      <c r="J23" s="1" t="s">
        <v>15</v>
      </c>
      <c r="K23" s="96">
        <f t="shared" si="1"/>
        <v>0.02</v>
      </c>
      <c r="L23" s="96">
        <f t="shared" si="2"/>
        <v>0.02</v>
      </c>
      <c r="M23" s="96">
        <f t="shared" si="3"/>
        <v>0.02</v>
      </c>
      <c r="N23" s="96">
        <f t="shared" si="4"/>
        <v>0.02</v>
      </c>
      <c r="O23" s="96">
        <f t="shared" si="5"/>
        <v>0.02</v>
      </c>
      <c r="P23" s="96">
        <f t="shared" si="26"/>
        <v>0.02</v>
      </c>
      <c r="Q23" s="96">
        <f t="shared" si="6"/>
        <v>0.02</v>
      </c>
      <c r="R23" s="96">
        <f t="shared" si="7"/>
        <v>0.02</v>
      </c>
      <c r="S23" s="96">
        <f t="shared" si="8"/>
        <v>0.02</v>
      </c>
      <c r="T23" s="96">
        <f t="shared" si="9"/>
        <v>0.02</v>
      </c>
      <c r="U23" s="96">
        <f t="shared" si="10"/>
        <v>0.02</v>
      </c>
      <c r="V23" s="96">
        <f t="shared" si="11"/>
        <v>0.02</v>
      </c>
      <c r="W23" s="96">
        <f t="shared" si="12"/>
        <v>0.02</v>
      </c>
      <c r="X23" s="96">
        <f t="shared" si="13"/>
        <v>0.02</v>
      </c>
      <c r="Y23" s="96">
        <f t="shared" si="14"/>
        <v>0.02</v>
      </c>
      <c r="Z23" s="96">
        <f t="shared" si="15"/>
        <v>0.02</v>
      </c>
      <c r="AA23" s="96">
        <f t="shared" si="16"/>
        <v>0.02</v>
      </c>
      <c r="AB23" s="96">
        <f t="shared" si="17"/>
        <v>0.02</v>
      </c>
      <c r="AC23" s="96">
        <f t="shared" si="18"/>
        <v>0.02</v>
      </c>
      <c r="AD23" s="96">
        <f t="shared" si="19"/>
        <v>0.03</v>
      </c>
      <c r="AE23" s="96">
        <f t="shared" si="20"/>
        <v>0.02</v>
      </c>
      <c r="AF23" s="96">
        <f t="shared" si="21"/>
        <v>0.02</v>
      </c>
      <c r="AG23" s="96">
        <f t="shared" si="22"/>
        <v>0.02</v>
      </c>
      <c r="AH23" s="96">
        <f t="shared" si="23"/>
        <v>0.02</v>
      </c>
      <c r="AI23" s="96">
        <f t="shared" si="24"/>
        <v>0.02</v>
      </c>
      <c r="AJ23" s="96">
        <f t="shared" si="25"/>
        <v>0.02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173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2.56</v>
      </c>
      <c r="D50" s="16">
        <f>SUMIF(G4:G43,"*下層*",F4:F43)</f>
        <v>0</v>
      </c>
      <c r="E50" s="4">
        <f>SUM(F4:F43)</f>
        <v>2.56</v>
      </c>
      <c r="F50" s="13"/>
      <c r="G50" s="17">
        <f>C50*100</f>
        <v>256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形状比＝93、Sr＝17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1.5600000000000005</v>
      </c>
      <c r="D57" s="16">
        <f>SUMIF(H4:H43,"▲",F4:F43)</f>
        <v>0</v>
      </c>
      <c r="E57" s="16">
        <f>SUM(C57:D57)</f>
        <v>1.5600000000000005</v>
      </c>
      <c r="F57" s="13"/>
      <c r="G57" s="19">
        <f>C57*100</f>
        <v>156.00000000000006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60.9</v>
      </c>
      <c r="D62" s="20" t="str">
        <f>IF(D47&gt;0,ROUND(D57/D50*100,1),"")</f>
        <v/>
      </c>
      <c r="E62" s="20">
        <f>ROUND(E57/E50*100,1)</f>
        <v>60.9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0.99999999999999956</v>
      </c>
      <c r="D69" s="16" t="str">
        <f>IF(D66&gt;0,D50-D57,"")</f>
        <v/>
      </c>
      <c r="E69" s="4">
        <f>SUM(C69:D69)</f>
        <v>0.99999999999999956</v>
      </c>
      <c r="F69" s="13"/>
      <c r="G69" s="17">
        <f>C69*100</f>
        <v>99.999999999999957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39" priority="16" stopIfTrue="1">
      <formula>AND(($H4="スギ"),(#REF!&lt;12))</formula>
    </cfRule>
  </conditionalFormatting>
  <conditionalFormatting sqref="L4:L43">
    <cfRule type="expression" dxfId="638" priority="15" stopIfTrue="1">
      <formula>AND(($H4="スギ"),(#REF!&lt;22),(#REF!&gt;=12))</formula>
    </cfRule>
  </conditionalFormatting>
  <conditionalFormatting sqref="M4:M43">
    <cfRule type="expression" dxfId="637" priority="14" stopIfTrue="1">
      <formula>AND(($H4="スギ"),(#REF!&lt;32),(#REF!&gt;=22))</formula>
    </cfRule>
  </conditionalFormatting>
  <conditionalFormatting sqref="N4:N43">
    <cfRule type="expression" dxfId="636" priority="13" stopIfTrue="1">
      <formula>AND(($H4="スギ"),(#REF!&lt;42),(#REF!&gt;=32))</formula>
    </cfRule>
  </conditionalFormatting>
  <conditionalFormatting sqref="U4:U43 Z4:AF43 AJ4:AJ43 O4:P43">
    <cfRule type="expression" dxfId="635" priority="12" stopIfTrue="1">
      <formula>AND(($H4="スギ"),(#REF!&gt;=42))</formula>
    </cfRule>
  </conditionalFormatting>
  <conditionalFormatting sqref="Q4:Q43 AA4:AA43">
    <cfRule type="expression" dxfId="634" priority="11" stopIfTrue="1">
      <formula>AND(($H4="ヒノキ"),(#REF!&lt;12))</formula>
    </cfRule>
  </conditionalFormatting>
  <conditionalFormatting sqref="R4:R43 AB4:AE43">
    <cfRule type="expression" dxfId="633" priority="10" stopIfTrue="1">
      <formula>AND(($H4="ヒノキ"),(#REF!&lt;22),(#REF!&gt;=12))</formula>
    </cfRule>
  </conditionalFormatting>
  <conditionalFormatting sqref="S4:S43">
    <cfRule type="expression" dxfId="632" priority="9" stopIfTrue="1">
      <formula>AND(($H4="ヒノキ"),(#REF!&lt;32),(#REF!&gt;=22))</formula>
    </cfRule>
  </conditionalFormatting>
  <conditionalFormatting sqref="T4:U43 Z4:AF43 AJ4:AJ43">
    <cfRule type="expression" dxfId="631" priority="8" stopIfTrue="1">
      <formula>AND(($H4="ヒノキ"),(#REF!&gt;=32))</formula>
    </cfRule>
  </conditionalFormatting>
  <conditionalFormatting sqref="V4:V43 AA4:AA43">
    <cfRule type="expression" dxfId="630" priority="7" stopIfTrue="1">
      <formula>AND(($H4="アカマツ"),(#REF!&lt;12))</formula>
    </cfRule>
  </conditionalFormatting>
  <conditionalFormatting sqref="W4:W43 AB4:AB43">
    <cfRule type="expression" dxfId="629" priority="6" stopIfTrue="1">
      <formula>AND(($H4="アカマツ"),(#REF!&lt;22),(#REF!&gt;=12))</formula>
    </cfRule>
  </conditionalFormatting>
  <conditionalFormatting sqref="X4:X43 AC4:AC43">
    <cfRule type="expression" dxfId="628" priority="5" stopIfTrue="1">
      <formula>AND(($H4="アカマツ"),(#REF!&lt;42),(#REF!&gt;=22))</formula>
    </cfRule>
  </conditionalFormatting>
  <conditionalFormatting sqref="Y4:AF43 AJ4:AJ43">
    <cfRule type="expression" dxfId="627" priority="4" stopIfTrue="1">
      <formula>AND(($H4="アカマツ"),(#REF!&gt;=42))</formula>
    </cfRule>
  </conditionalFormatting>
  <conditionalFormatting sqref="AG4:AG43">
    <cfRule type="expression" dxfId="626" priority="3" stopIfTrue="1">
      <formula>AND(($H4&lt;&gt;"スギ"),($H4&lt;&gt;"ヒノキ"),($H4&lt;&gt;"アカマツ"),(#REF!&lt;12))</formula>
    </cfRule>
  </conditionalFormatting>
  <conditionalFormatting sqref="AH4:AH43">
    <cfRule type="expression" dxfId="6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6C11-BBA7-4BD2-BFED-87DD12899AEF}">
  <sheetPr>
    <tabColor rgb="FFFFFFCC"/>
  </sheetPr>
  <dimension ref="A1:AJ120"/>
  <sheetViews>
    <sheetView showGridLines="0" tabSelected="1" view="pageBreakPreview" topLeftCell="A34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166</v>
      </c>
      <c r="B2" s="121"/>
      <c r="C2" s="121"/>
      <c r="D2" s="121"/>
      <c r="E2" s="121"/>
      <c r="F2" s="121"/>
      <c r="G2" s="121"/>
      <c r="H2" s="122" t="s">
        <v>163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711</v>
      </c>
      <c r="B4" s="115" t="s">
        <v>56</v>
      </c>
      <c r="C4" s="115"/>
      <c r="D4" s="95">
        <v>18</v>
      </c>
      <c r="E4" s="95">
        <v>14</v>
      </c>
      <c r="F4" s="4">
        <f t="shared" ref="F4:F43" si="0">IF(D4&gt;0,IF(B4="スギ",P4,IF(B4="ヒノキ",U4,IF(B4="アカマツ",Z4,IF(B4="カラマツ",AF4,AJ4)))),"")</f>
        <v>0.17</v>
      </c>
      <c r="G4" s="5" t="s">
        <v>65</v>
      </c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0.17</v>
      </c>
      <c r="L4" s="96">
        <f t="shared" ref="L4:L43" si="2">ROUND(10^(-5+0.73504+1.83346*LOG(D4)+1.06569*LOG(E4)),2)</f>
        <v>0.18</v>
      </c>
      <c r="M4" s="96">
        <f t="shared" ref="M4:M43" si="3">ROUND(10^(-5+0.71514+1.74357*LOG(D4)+1.17719*LOG(E4)),2)</f>
        <v>0.18</v>
      </c>
      <c r="N4" s="96">
        <f t="shared" ref="N4:N43" si="4">ROUND(10^(-5+0.82956+1.76381*LOG(D4)+1.06412*LOG(E4)),2)</f>
        <v>0.18</v>
      </c>
      <c r="O4" s="96">
        <f t="shared" ref="O4:O43" si="5">ROUND(10^(-5+0.88226+1.79204*LOG(D4)+0.99303*LOG(E4)),2)</f>
        <v>0.19</v>
      </c>
      <c r="P4" s="96">
        <f>HLOOKUP($D4,K$3:O$43,MATCH($A4,$A$3:$A$43,0),1)</f>
        <v>0.18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0.17</v>
      </c>
      <c r="R4" s="96">
        <f t="shared" ref="R4:R43" si="7">ROUND(10^(1.905709*LOG(D4)+1.011385*LOG(E4)-4.293729),2)</f>
        <v>0.18</v>
      </c>
      <c r="S4" s="96">
        <f t="shared" ref="S4:S43" si="8">ROUND(10^(1.771888*LOG(D4)+1.138415*LOG(E4)-4.271259),2)</f>
        <v>0.18</v>
      </c>
      <c r="T4" s="96">
        <f t="shared" ref="T4:T43" si="9">ROUND(10^(1.671519*LOG(D4)+1.363617*LOG(E4)-4.404407),2)</f>
        <v>0.18</v>
      </c>
      <c r="U4" s="96">
        <f t="shared" ref="U4:U43" si="10">HLOOKUP($D4,Q$3:T$43,MATCH($A4,$A$3:$A$43,0),1)</f>
        <v>0.18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0.19</v>
      </c>
      <c r="W4" s="96">
        <f t="shared" ref="W4:W43" si="12">ROUND(10^(-4.155639+1.847898*LOG(D4)+0.951955*LOG(E4)),2)</f>
        <v>0.18</v>
      </c>
      <c r="X4" s="96">
        <f t="shared" ref="X4:X43" si="13">ROUND(10^(-4.194535+1.804172*LOG(D4)+1.034248*LOG(E4)),2)</f>
        <v>0.18</v>
      </c>
      <c r="Y4" s="96">
        <f t="shared" ref="Y4:Y43" si="14">ROUND(10^(-4.42347+2.006485*LOG(D4)+0.967757*LOG(E4)),2)</f>
        <v>0.16</v>
      </c>
      <c r="Z4" s="96">
        <f t="shared" ref="Z4:Z43" si="15">HLOOKUP($D4,V$3:Y$43,MATCH($A4,$A$3:$A$43,0),1)</f>
        <v>0.18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0.16</v>
      </c>
      <c r="AB4" s="96">
        <f t="shared" ref="AB4:AB43" si="17">ROUND(10^(1.979213*LOG(D4)+0.998347*LOG(E4)-4.369281),2)</f>
        <v>0.18</v>
      </c>
      <c r="AC4" s="96">
        <f t="shared" ref="AC4:AC43" si="18">ROUND(10^(1.904401*LOG(D4)+1.062478*LOG(E4)-4.348104),2)</f>
        <v>0.18</v>
      </c>
      <c r="AD4" s="96">
        <f t="shared" ref="AD4:AD43" si="19">ROUND(10^(1.640825*LOG(D4)+1.080387*LOG(E4)-3.976731),2)</f>
        <v>0.21</v>
      </c>
      <c r="AE4" s="96">
        <f t="shared" ref="AE4:AE43" si="20">ROUND(10^(1.90887*LOG(D4)+1.088002*LOG(E4)-4.431495),2)</f>
        <v>0.16</v>
      </c>
      <c r="AF4" s="96">
        <f t="shared" ref="AF4:AF43" si="21">HLOOKUP($D4,AA$3:AE$43,MATCH($A4,$A$3:$A$43,0),1)</f>
        <v>0.18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0.16</v>
      </c>
      <c r="AH4" s="96">
        <f t="shared" ref="AH4:AH43" si="23">ROUND(10^(1.93813902*LOG(D4)+0.96697002*LOG(E4)-4.32216295),2)</f>
        <v>0.17</v>
      </c>
      <c r="AI4" s="96">
        <f t="shared" ref="AI4:AI43" si="24">ROUND(10^(1.82464098*LOG(D4)+0.97625989*LOG(E4)-4.15096808),2)</f>
        <v>0.18</v>
      </c>
      <c r="AJ4" s="96">
        <f t="shared" ref="AJ4:AJ43" si="25">HLOOKUP($D4,AG$3:AI$43,MATCH($A4,$A$3:$A$43,0),1)</f>
        <v>0.17</v>
      </c>
    </row>
    <row r="5" spans="1:36" ht="12.95" customHeight="1" x14ac:dyDescent="0.15">
      <c r="A5" s="95">
        <v>712</v>
      </c>
      <c r="B5" s="115" t="s">
        <v>56</v>
      </c>
      <c r="C5" s="115"/>
      <c r="D5" s="95">
        <v>10</v>
      </c>
      <c r="E5" s="95">
        <v>10</v>
      </c>
      <c r="F5" s="4">
        <f t="shared" si="0"/>
        <v>0.04</v>
      </c>
      <c r="G5" s="5" t="s">
        <v>65</v>
      </c>
      <c r="H5" s="95" t="s">
        <v>62</v>
      </c>
      <c r="I5" s="95"/>
      <c r="J5" s="1" t="s">
        <v>15</v>
      </c>
      <c r="K5" s="96">
        <f t="shared" si="1"/>
        <v>0.04</v>
      </c>
      <c r="L5" s="96">
        <f t="shared" si="2"/>
        <v>0.04</v>
      </c>
      <c r="M5" s="96">
        <f t="shared" si="3"/>
        <v>0.04</v>
      </c>
      <c r="N5" s="96">
        <f t="shared" si="4"/>
        <v>0.05</v>
      </c>
      <c r="O5" s="96">
        <f t="shared" si="5"/>
        <v>0.05</v>
      </c>
      <c r="P5" s="96">
        <f t="shared" ref="P5:P43" si="26">HLOOKUP($D5,K$3:O$43,MATCH(A5,$A$3:$A$43,0),1)</f>
        <v>0.04</v>
      </c>
      <c r="Q5" s="96">
        <f t="shared" si="6"/>
        <v>0.04</v>
      </c>
      <c r="R5" s="96">
        <f t="shared" si="7"/>
        <v>0.04</v>
      </c>
      <c r="S5" s="96">
        <f t="shared" si="8"/>
        <v>0.04</v>
      </c>
      <c r="T5" s="96">
        <f t="shared" si="9"/>
        <v>0.04</v>
      </c>
      <c r="U5" s="96">
        <f t="shared" si="10"/>
        <v>0.04</v>
      </c>
      <c r="V5" s="96">
        <f t="shared" si="11"/>
        <v>0.04</v>
      </c>
      <c r="W5" s="96">
        <f t="shared" si="12"/>
        <v>0.04</v>
      </c>
      <c r="X5" s="96">
        <f t="shared" si="13"/>
        <v>0.04</v>
      </c>
      <c r="Y5" s="96">
        <f t="shared" si="14"/>
        <v>0.04</v>
      </c>
      <c r="Z5" s="96">
        <f t="shared" si="15"/>
        <v>0.04</v>
      </c>
      <c r="AA5" s="96">
        <f t="shared" si="16"/>
        <v>0.04</v>
      </c>
      <c r="AB5" s="96">
        <f t="shared" si="17"/>
        <v>0.04</v>
      </c>
      <c r="AC5" s="96">
        <f t="shared" si="18"/>
        <v>0.04</v>
      </c>
      <c r="AD5" s="96">
        <f t="shared" si="19"/>
        <v>0.06</v>
      </c>
      <c r="AE5" s="96">
        <f t="shared" si="20"/>
        <v>0.04</v>
      </c>
      <c r="AF5" s="96">
        <f t="shared" si="21"/>
        <v>0.04</v>
      </c>
      <c r="AG5" s="96">
        <f t="shared" si="22"/>
        <v>0.04</v>
      </c>
      <c r="AH5" s="96">
        <f t="shared" si="23"/>
        <v>0.04</v>
      </c>
      <c r="AI5" s="96">
        <f t="shared" si="24"/>
        <v>0.04</v>
      </c>
      <c r="AJ5" s="96">
        <f t="shared" si="25"/>
        <v>0.04</v>
      </c>
    </row>
    <row r="6" spans="1:36" ht="12.95" customHeight="1" x14ac:dyDescent="0.15">
      <c r="A6" s="95">
        <v>713</v>
      </c>
      <c r="B6" s="115" t="s">
        <v>56</v>
      </c>
      <c r="C6" s="115"/>
      <c r="D6" s="95">
        <v>12</v>
      </c>
      <c r="E6" s="95">
        <v>12</v>
      </c>
      <c r="F6" s="4">
        <f t="shared" si="0"/>
        <v>7.0000000000000007E-2</v>
      </c>
      <c r="G6" s="5" t="s">
        <v>113</v>
      </c>
      <c r="H6" s="95" t="s">
        <v>62</v>
      </c>
      <c r="I6" s="95"/>
      <c r="J6" s="1" t="s">
        <v>15</v>
      </c>
      <c r="K6" s="96">
        <f t="shared" si="1"/>
        <v>7.0000000000000007E-2</v>
      </c>
      <c r="L6" s="96">
        <f t="shared" si="2"/>
        <v>7.0000000000000007E-2</v>
      </c>
      <c r="M6" s="96">
        <f t="shared" si="3"/>
        <v>7.0000000000000007E-2</v>
      </c>
      <c r="N6" s="96">
        <f t="shared" si="4"/>
        <v>0.08</v>
      </c>
      <c r="O6" s="96">
        <f t="shared" si="5"/>
        <v>0.08</v>
      </c>
      <c r="P6" s="96">
        <f t="shared" si="26"/>
        <v>7.0000000000000007E-2</v>
      </c>
      <c r="Q6" s="96">
        <f t="shared" si="6"/>
        <v>7.0000000000000007E-2</v>
      </c>
      <c r="R6" s="96">
        <f t="shared" si="7"/>
        <v>7.0000000000000007E-2</v>
      </c>
      <c r="S6" s="96">
        <f t="shared" si="8"/>
        <v>7.0000000000000007E-2</v>
      </c>
      <c r="T6" s="96">
        <f t="shared" si="9"/>
        <v>7.0000000000000007E-2</v>
      </c>
      <c r="U6" s="96">
        <f t="shared" si="10"/>
        <v>7.0000000000000007E-2</v>
      </c>
      <c r="V6" s="96">
        <f t="shared" si="11"/>
        <v>7.0000000000000007E-2</v>
      </c>
      <c r="W6" s="96">
        <f t="shared" si="12"/>
        <v>7.0000000000000007E-2</v>
      </c>
      <c r="X6" s="96">
        <f t="shared" si="13"/>
        <v>7.0000000000000007E-2</v>
      </c>
      <c r="Y6" s="96">
        <f t="shared" si="14"/>
        <v>0.06</v>
      </c>
      <c r="Z6" s="96">
        <f t="shared" si="15"/>
        <v>7.0000000000000007E-2</v>
      </c>
      <c r="AA6" s="96">
        <f t="shared" si="16"/>
        <v>7.0000000000000007E-2</v>
      </c>
      <c r="AB6" s="96">
        <f t="shared" si="17"/>
        <v>7.0000000000000007E-2</v>
      </c>
      <c r="AC6" s="96">
        <f t="shared" si="18"/>
        <v>7.0000000000000007E-2</v>
      </c>
      <c r="AD6" s="96">
        <f t="shared" si="19"/>
        <v>0.09</v>
      </c>
      <c r="AE6" s="96">
        <f t="shared" si="20"/>
        <v>0.06</v>
      </c>
      <c r="AF6" s="96">
        <f t="shared" si="21"/>
        <v>7.0000000000000007E-2</v>
      </c>
      <c r="AG6" s="96">
        <f t="shared" si="22"/>
        <v>0.06</v>
      </c>
      <c r="AH6" s="96">
        <f t="shared" si="23"/>
        <v>7.0000000000000007E-2</v>
      </c>
      <c r="AI6" s="96">
        <f t="shared" si="24"/>
        <v>7.0000000000000007E-2</v>
      </c>
      <c r="AJ6" s="96">
        <f t="shared" si="25"/>
        <v>7.0000000000000007E-2</v>
      </c>
    </row>
    <row r="7" spans="1:36" ht="12.95" customHeight="1" x14ac:dyDescent="0.15">
      <c r="A7" s="95">
        <v>714</v>
      </c>
      <c r="B7" s="115" t="s">
        <v>56</v>
      </c>
      <c r="C7" s="115"/>
      <c r="D7" s="95">
        <v>14</v>
      </c>
      <c r="E7" s="95">
        <v>12</v>
      </c>
      <c r="F7" s="4">
        <f t="shared" si="0"/>
        <v>0.09</v>
      </c>
      <c r="G7" s="5" t="s">
        <v>113</v>
      </c>
      <c r="H7" s="95"/>
      <c r="I7" s="95"/>
      <c r="J7" s="1" t="s">
        <v>15</v>
      </c>
      <c r="K7" s="96">
        <f t="shared" si="1"/>
        <v>0.09</v>
      </c>
      <c r="L7" s="96">
        <f t="shared" si="2"/>
        <v>0.1</v>
      </c>
      <c r="M7" s="96">
        <f t="shared" si="3"/>
        <v>0.1</v>
      </c>
      <c r="N7" s="96">
        <f t="shared" si="4"/>
        <v>0.1</v>
      </c>
      <c r="O7" s="96">
        <f t="shared" si="5"/>
        <v>0.1</v>
      </c>
      <c r="P7" s="96">
        <f t="shared" si="26"/>
        <v>0.1</v>
      </c>
      <c r="Q7" s="96">
        <f t="shared" si="6"/>
        <v>0.09</v>
      </c>
      <c r="R7" s="96">
        <f t="shared" si="7"/>
        <v>0.1</v>
      </c>
      <c r="S7" s="96">
        <f t="shared" si="8"/>
        <v>0.1</v>
      </c>
      <c r="T7" s="96">
        <f t="shared" si="9"/>
        <v>0.1</v>
      </c>
      <c r="U7" s="96">
        <f t="shared" si="10"/>
        <v>0.1</v>
      </c>
      <c r="V7" s="96">
        <f t="shared" si="11"/>
        <v>0.1</v>
      </c>
      <c r="W7" s="96">
        <f t="shared" si="12"/>
        <v>0.1</v>
      </c>
      <c r="X7" s="96">
        <f t="shared" si="13"/>
        <v>0.1</v>
      </c>
      <c r="Y7" s="96">
        <f t="shared" si="14"/>
        <v>0.08</v>
      </c>
      <c r="Z7" s="96">
        <f t="shared" si="15"/>
        <v>0.1</v>
      </c>
      <c r="AA7" s="96">
        <f t="shared" si="16"/>
        <v>0.09</v>
      </c>
      <c r="AB7" s="96">
        <f t="shared" si="17"/>
        <v>0.09</v>
      </c>
      <c r="AC7" s="96">
        <f t="shared" si="18"/>
        <v>0.1</v>
      </c>
      <c r="AD7" s="96">
        <f t="shared" si="19"/>
        <v>0.12</v>
      </c>
      <c r="AE7" s="96">
        <f t="shared" si="20"/>
        <v>0.09</v>
      </c>
      <c r="AF7" s="96">
        <f t="shared" si="21"/>
        <v>0.09</v>
      </c>
      <c r="AG7" s="96">
        <f t="shared" si="22"/>
        <v>0.09</v>
      </c>
      <c r="AH7" s="96">
        <f t="shared" si="23"/>
        <v>0.09</v>
      </c>
      <c r="AI7" s="96">
        <f t="shared" si="24"/>
        <v>0.1</v>
      </c>
      <c r="AJ7" s="96">
        <f t="shared" si="25"/>
        <v>0.09</v>
      </c>
    </row>
    <row r="8" spans="1:36" ht="12.95" customHeight="1" x14ac:dyDescent="0.15">
      <c r="A8" s="95">
        <v>715</v>
      </c>
      <c r="B8" s="115" t="s">
        <v>56</v>
      </c>
      <c r="C8" s="115"/>
      <c r="D8" s="95">
        <v>8</v>
      </c>
      <c r="E8" s="95">
        <v>5</v>
      </c>
      <c r="F8" s="4">
        <f t="shared" si="0"/>
        <v>0.01</v>
      </c>
      <c r="G8" s="5" t="s">
        <v>65</v>
      </c>
      <c r="H8" s="95" t="s">
        <v>62</v>
      </c>
      <c r="I8" s="95"/>
      <c r="J8" s="1" t="s">
        <v>15</v>
      </c>
      <c r="K8" s="96">
        <f t="shared" si="1"/>
        <v>0.01</v>
      </c>
      <c r="L8" s="96">
        <f t="shared" si="2"/>
        <v>0.01</v>
      </c>
      <c r="M8" s="96">
        <f t="shared" si="3"/>
        <v>0.01</v>
      </c>
      <c r="N8" s="96">
        <f t="shared" si="4"/>
        <v>0.01</v>
      </c>
      <c r="O8" s="96">
        <f t="shared" si="5"/>
        <v>0.02</v>
      </c>
      <c r="P8" s="96">
        <f t="shared" si="26"/>
        <v>0.01</v>
      </c>
      <c r="Q8" s="96">
        <f t="shared" si="6"/>
        <v>0.01</v>
      </c>
      <c r="R8" s="96">
        <f t="shared" si="7"/>
        <v>0.01</v>
      </c>
      <c r="S8" s="96">
        <f t="shared" si="8"/>
        <v>0.01</v>
      </c>
      <c r="T8" s="96">
        <f t="shared" si="9"/>
        <v>0.01</v>
      </c>
      <c r="U8" s="96">
        <f t="shared" si="10"/>
        <v>0.01</v>
      </c>
      <c r="V8" s="96">
        <f t="shared" si="11"/>
        <v>0.01</v>
      </c>
      <c r="W8" s="96">
        <f t="shared" si="12"/>
        <v>0.02</v>
      </c>
      <c r="X8" s="96">
        <f t="shared" si="13"/>
        <v>0.01</v>
      </c>
      <c r="Y8" s="96">
        <f t="shared" si="14"/>
        <v>0.01</v>
      </c>
      <c r="Z8" s="96">
        <f t="shared" si="15"/>
        <v>0.01</v>
      </c>
      <c r="AA8" s="96">
        <f t="shared" si="16"/>
        <v>0.01</v>
      </c>
      <c r="AB8" s="96">
        <f t="shared" si="17"/>
        <v>0.01</v>
      </c>
      <c r="AC8" s="96">
        <f t="shared" si="18"/>
        <v>0.01</v>
      </c>
      <c r="AD8" s="96">
        <f t="shared" si="19"/>
        <v>0.02</v>
      </c>
      <c r="AE8" s="96">
        <f t="shared" si="20"/>
        <v>0.01</v>
      </c>
      <c r="AF8" s="96">
        <f t="shared" si="21"/>
        <v>0.01</v>
      </c>
      <c r="AG8" s="96">
        <f t="shared" si="22"/>
        <v>0.01</v>
      </c>
      <c r="AH8" s="96">
        <f t="shared" si="23"/>
        <v>0.01</v>
      </c>
      <c r="AI8" s="96">
        <f t="shared" si="24"/>
        <v>0.02</v>
      </c>
      <c r="AJ8" s="96">
        <f t="shared" si="25"/>
        <v>0.01</v>
      </c>
    </row>
    <row r="9" spans="1:36" ht="12.95" customHeight="1" x14ac:dyDescent="0.15">
      <c r="A9" s="95">
        <v>716</v>
      </c>
      <c r="B9" s="115" t="s">
        <v>56</v>
      </c>
      <c r="C9" s="115"/>
      <c r="D9" s="95">
        <v>12</v>
      </c>
      <c r="E9" s="95">
        <v>11</v>
      </c>
      <c r="F9" s="4">
        <f t="shared" si="0"/>
        <v>0.06</v>
      </c>
      <c r="G9" s="5" t="s">
        <v>65</v>
      </c>
      <c r="H9" s="95" t="s">
        <v>62</v>
      </c>
      <c r="I9" s="95"/>
      <c r="J9" s="1" t="s">
        <v>15</v>
      </c>
      <c r="K9" s="96">
        <f t="shared" si="1"/>
        <v>7.0000000000000007E-2</v>
      </c>
      <c r="L9" s="96">
        <f t="shared" si="2"/>
        <v>7.0000000000000007E-2</v>
      </c>
      <c r="M9" s="96">
        <f t="shared" si="3"/>
        <v>7.0000000000000007E-2</v>
      </c>
      <c r="N9" s="96">
        <f t="shared" si="4"/>
        <v>7.0000000000000007E-2</v>
      </c>
      <c r="O9" s="96">
        <f t="shared" si="5"/>
        <v>7.0000000000000007E-2</v>
      </c>
      <c r="P9" s="96">
        <f t="shared" si="26"/>
        <v>7.0000000000000007E-2</v>
      </c>
      <c r="Q9" s="96">
        <f t="shared" si="6"/>
        <v>0.06</v>
      </c>
      <c r="R9" s="96">
        <f t="shared" si="7"/>
        <v>7.0000000000000007E-2</v>
      </c>
      <c r="S9" s="96">
        <f t="shared" si="8"/>
        <v>7.0000000000000007E-2</v>
      </c>
      <c r="T9" s="96">
        <f t="shared" si="9"/>
        <v>7.0000000000000007E-2</v>
      </c>
      <c r="U9" s="96">
        <f t="shared" si="10"/>
        <v>7.0000000000000007E-2</v>
      </c>
      <c r="V9" s="96">
        <f t="shared" si="11"/>
        <v>7.0000000000000007E-2</v>
      </c>
      <c r="W9" s="96">
        <f t="shared" si="12"/>
        <v>7.0000000000000007E-2</v>
      </c>
      <c r="X9" s="96">
        <f t="shared" si="13"/>
        <v>7.0000000000000007E-2</v>
      </c>
      <c r="Y9" s="96">
        <f t="shared" si="14"/>
        <v>0.06</v>
      </c>
      <c r="Z9" s="96">
        <f t="shared" si="15"/>
        <v>7.0000000000000007E-2</v>
      </c>
      <c r="AA9" s="96">
        <f t="shared" si="16"/>
        <v>0.06</v>
      </c>
      <c r="AB9" s="96">
        <f t="shared" si="17"/>
        <v>0.06</v>
      </c>
      <c r="AC9" s="96">
        <f t="shared" si="18"/>
        <v>7.0000000000000007E-2</v>
      </c>
      <c r="AD9" s="96">
        <f t="shared" si="19"/>
        <v>0.08</v>
      </c>
      <c r="AE9" s="96">
        <f t="shared" si="20"/>
        <v>0.06</v>
      </c>
      <c r="AF9" s="96">
        <f t="shared" si="21"/>
        <v>0.06</v>
      </c>
      <c r="AG9" s="96">
        <f t="shared" si="22"/>
        <v>0.06</v>
      </c>
      <c r="AH9" s="96">
        <f t="shared" si="23"/>
        <v>0.06</v>
      </c>
      <c r="AI9" s="96">
        <f t="shared" si="24"/>
        <v>7.0000000000000007E-2</v>
      </c>
      <c r="AJ9" s="96">
        <f t="shared" si="25"/>
        <v>0.06</v>
      </c>
    </row>
    <row r="10" spans="1:36" ht="12.95" customHeight="1" x14ac:dyDescent="0.15">
      <c r="A10" s="95">
        <v>717</v>
      </c>
      <c r="B10" s="115" t="s">
        <v>60</v>
      </c>
      <c r="C10" s="115"/>
      <c r="D10" s="95">
        <v>18</v>
      </c>
      <c r="E10" s="95">
        <v>14</v>
      </c>
      <c r="F10" s="4">
        <f t="shared" si="0"/>
        <v>0.17</v>
      </c>
      <c r="G10" s="5" t="s">
        <v>65</v>
      </c>
      <c r="H10" s="95"/>
      <c r="I10" s="95"/>
      <c r="J10" s="1" t="s">
        <v>15</v>
      </c>
      <c r="K10" s="96">
        <f t="shared" si="1"/>
        <v>0.17</v>
      </c>
      <c r="L10" s="96">
        <f t="shared" si="2"/>
        <v>0.18</v>
      </c>
      <c r="M10" s="96">
        <f t="shared" si="3"/>
        <v>0.18</v>
      </c>
      <c r="N10" s="96">
        <f t="shared" si="4"/>
        <v>0.18</v>
      </c>
      <c r="O10" s="96">
        <f t="shared" si="5"/>
        <v>0.19</v>
      </c>
      <c r="P10" s="96">
        <f t="shared" si="26"/>
        <v>0.18</v>
      </c>
      <c r="Q10" s="96">
        <f t="shared" si="6"/>
        <v>0.17</v>
      </c>
      <c r="R10" s="96">
        <f t="shared" si="7"/>
        <v>0.18</v>
      </c>
      <c r="S10" s="96">
        <f t="shared" si="8"/>
        <v>0.18</v>
      </c>
      <c r="T10" s="96">
        <f t="shared" si="9"/>
        <v>0.18</v>
      </c>
      <c r="U10" s="96">
        <f t="shared" si="10"/>
        <v>0.18</v>
      </c>
      <c r="V10" s="96">
        <f t="shared" si="11"/>
        <v>0.19</v>
      </c>
      <c r="W10" s="96">
        <f t="shared" si="12"/>
        <v>0.18</v>
      </c>
      <c r="X10" s="96">
        <f t="shared" si="13"/>
        <v>0.18</v>
      </c>
      <c r="Y10" s="96">
        <f t="shared" si="14"/>
        <v>0.16</v>
      </c>
      <c r="Z10" s="96">
        <f t="shared" si="15"/>
        <v>0.18</v>
      </c>
      <c r="AA10" s="96">
        <f t="shared" si="16"/>
        <v>0.16</v>
      </c>
      <c r="AB10" s="96">
        <f t="shared" si="17"/>
        <v>0.18</v>
      </c>
      <c r="AC10" s="96">
        <f t="shared" si="18"/>
        <v>0.18</v>
      </c>
      <c r="AD10" s="96">
        <f t="shared" si="19"/>
        <v>0.21</v>
      </c>
      <c r="AE10" s="96">
        <f t="shared" si="20"/>
        <v>0.16</v>
      </c>
      <c r="AF10" s="96">
        <f t="shared" si="21"/>
        <v>0.18</v>
      </c>
      <c r="AG10" s="96">
        <f t="shared" si="22"/>
        <v>0.16</v>
      </c>
      <c r="AH10" s="96">
        <f t="shared" si="23"/>
        <v>0.17</v>
      </c>
      <c r="AI10" s="96">
        <f t="shared" si="24"/>
        <v>0.18</v>
      </c>
      <c r="AJ10" s="96">
        <f t="shared" si="25"/>
        <v>0.17</v>
      </c>
    </row>
    <row r="11" spans="1:36" ht="12.95" customHeight="1" x14ac:dyDescent="0.15">
      <c r="A11" s="95">
        <v>718</v>
      </c>
      <c r="B11" s="115" t="s">
        <v>60</v>
      </c>
      <c r="C11" s="115"/>
      <c r="D11" s="95">
        <v>16</v>
      </c>
      <c r="E11" s="95">
        <v>14</v>
      </c>
      <c r="F11" s="4">
        <f t="shared" si="0"/>
        <v>0.13</v>
      </c>
      <c r="G11" s="5" t="s">
        <v>65</v>
      </c>
      <c r="H11" s="95" t="s">
        <v>62</v>
      </c>
      <c r="I11" s="95"/>
      <c r="J11" s="1" t="s">
        <v>15</v>
      </c>
      <c r="K11" s="96">
        <f t="shared" si="1"/>
        <v>0.14000000000000001</v>
      </c>
      <c r="L11" s="96">
        <f t="shared" si="2"/>
        <v>0.15</v>
      </c>
      <c r="M11" s="96">
        <f t="shared" si="3"/>
        <v>0.15</v>
      </c>
      <c r="N11" s="96">
        <f t="shared" si="4"/>
        <v>0.15</v>
      </c>
      <c r="O11" s="96">
        <f t="shared" si="5"/>
        <v>0.15</v>
      </c>
      <c r="P11" s="96">
        <f t="shared" si="26"/>
        <v>0.15</v>
      </c>
      <c r="Q11" s="96">
        <f t="shared" si="6"/>
        <v>0.14000000000000001</v>
      </c>
      <c r="R11" s="96">
        <f t="shared" si="7"/>
        <v>0.14000000000000001</v>
      </c>
      <c r="S11" s="96">
        <f t="shared" si="8"/>
        <v>0.15</v>
      </c>
      <c r="T11" s="96">
        <f t="shared" si="9"/>
        <v>0.15</v>
      </c>
      <c r="U11" s="96">
        <f t="shared" si="10"/>
        <v>0.14000000000000001</v>
      </c>
      <c r="V11" s="96">
        <f t="shared" si="11"/>
        <v>0.15</v>
      </c>
      <c r="W11" s="96">
        <f t="shared" si="12"/>
        <v>0.14000000000000001</v>
      </c>
      <c r="X11" s="96">
        <f t="shared" si="13"/>
        <v>0.15</v>
      </c>
      <c r="Y11" s="96">
        <f t="shared" si="14"/>
        <v>0.13</v>
      </c>
      <c r="Z11" s="96">
        <f t="shared" si="15"/>
        <v>0.14000000000000001</v>
      </c>
      <c r="AA11" s="96">
        <f t="shared" si="16"/>
        <v>0.13</v>
      </c>
      <c r="AB11" s="96">
        <f t="shared" si="17"/>
        <v>0.14000000000000001</v>
      </c>
      <c r="AC11" s="96">
        <f t="shared" si="18"/>
        <v>0.15</v>
      </c>
      <c r="AD11" s="96">
        <f t="shared" si="19"/>
        <v>0.17</v>
      </c>
      <c r="AE11" s="96">
        <f t="shared" si="20"/>
        <v>0.13</v>
      </c>
      <c r="AF11" s="96">
        <f t="shared" si="21"/>
        <v>0.14000000000000001</v>
      </c>
      <c r="AG11" s="96">
        <f t="shared" si="22"/>
        <v>0.13</v>
      </c>
      <c r="AH11" s="96">
        <f t="shared" si="23"/>
        <v>0.13</v>
      </c>
      <c r="AI11" s="96">
        <f t="shared" si="24"/>
        <v>0.15</v>
      </c>
      <c r="AJ11" s="96">
        <f t="shared" si="25"/>
        <v>0.13</v>
      </c>
    </row>
    <row r="12" spans="1:36" ht="12.95" customHeight="1" x14ac:dyDescent="0.15">
      <c r="A12" s="95">
        <v>719</v>
      </c>
      <c r="B12" s="115" t="s">
        <v>56</v>
      </c>
      <c r="C12" s="115"/>
      <c r="D12" s="95">
        <v>8</v>
      </c>
      <c r="E12" s="95">
        <v>8</v>
      </c>
      <c r="F12" s="4">
        <f t="shared" si="0"/>
        <v>0.02</v>
      </c>
      <c r="G12" s="5"/>
      <c r="H12" s="95" t="s">
        <v>62</v>
      </c>
      <c r="I12" s="95"/>
      <c r="J12" s="1" t="s">
        <v>15</v>
      </c>
      <c r="K12" s="96">
        <f t="shared" si="1"/>
        <v>0.02</v>
      </c>
      <c r="L12" s="96">
        <f t="shared" si="2"/>
        <v>0.02</v>
      </c>
      <c r="M12" s="96">
        <f t="shared" si="3"/>
        <v>0.02</v>
      </c>
      <c r="N12" s="96">
        <f t="shared" si="4"/>
        <v>0.02</v>
      </c>
      <c r="O12" s="96">
        <f t="shared" si="5"/>
        <v>0.02</v>
      </c>
      <c r="P12" s="96">
        <f t="shared" si="26"/>
        <v>0.02</v>
      </c>
      <c r="Q12" s="96">
        <f t="shared" si="6"/>
        <v>0.02</v>
      </c>
      <c r="R12" s="96">
        <f t="shared" si="7"/>
        <v>0.02</v>
      </c>
      <c r="S12" s="96">
        <f t="shared" si="8"/>
        <v>0.02</v>
      </c>
      <c r="T12" s="96">
        <f t="shared" si="9"/>
        <v>0.02</v>
      </c>
      <c r="U12" s="96">
        <f t="shared" si="10"/>
        <v>0.02</v>
      </c>
      <c r="V12" s="96">
        <f t="shared" si="11"/>
        <v>0.02</v>
      </c>
      <c r="W12" s="96">
        <f t="shared" si="12"/>
        <v>0.02</v>
      </c>
      <c r="X12" s="96">
        <f t="shared" si="13"/>
        <v>0.02</v>
      </c>
      <c r="Y12" s="96">
        <f t="shared" si="14"/>
        <v>0.02</v>
      </c>
      <c r="Z12" s="96">
        <f t="shared" si="15"/>
        <v>0.02</v>
      </c>
      <c r="AA12" s="96">
        <f t="shared" si="16"/>
        <v>0.02</v>
      </c>
      <c r="AB12" s="96">
        <f t="shared" si="17"/>
        <v>0.02</v>
      </c>
      <c r="AC12" s="96">
        <f t="shared" si="18"/>
        <v>0.02</v>
      </c>
      <c r="AD12" s="96">
        <f t="shared" si="19"/>
        <v>0.03</v>
      </c>
      <c r="AE12" s="96">
        <f t="shared" si="20"/>
        <v>0.02</v>
      </c>
      <c r="AF12" s="96">
        <f t="shared" si="21"/>
        <v>0.02</v>
      </c>
      <c r="AG12" s="96">
        <f t="shared" si="22"/>
        <v>0.02</v>
      </c>
      <c r="AH12" s="96">
        <f t="shared" si="23"/>
        <v>0.02</v>
      </c>
      <c r="AI12" s="96">
        <f t="shared" si="24"/>
        <v>0.02</v>
      </c>
      <c r="AJ12" s="96">
        <f t="shared" si="25"/>
        <v>0.02</v>
      </c>
    </row>
    <row r="13" spans="1:36" ht="12.95" customHeight="1" x14ac:dyDescent="0.15">
      <c r="A13" s="95">
        <v>720</v>
      </c>
      <c r="B13" s="115" t="s">
        <v>56</v>
      </c>
      <c r="C13" s="115"/>
      <c r="D13" s="95">
        <v>16</v>
      </c>
      <c r="E13" s="95">
        <v>14</v>
      </c>
      <c r="F13" s="4">
        <f t="shared" si="0"/>
        <v>0.13</v>
      </c>
      <c r="G13" s="5" t="s">
        <v>65</v>
      </c>
      <c r="H13" s="95"/>
      <c r="I13" s="95"/>
      <c r="J13" s="1" t="s">
        <v>15</v>
      </c>
      <c r="K13" s="96">
        <f t="shared" si="1"/>
        <v>0.14000000000000001</v>
      </c>
      <c r="L13" s="96">
        <f t="shared" si="2"/>
        <v>0.15</v>
      </c>
      <c r="M13" s="96">
        <f t="shared" si="3"/>
        <v>0.15</v>
      </c>
      <c r="N13" s="96">
        <f t="shared" si="4"/>
        <v>0.15</v>
      </c>
      <c r="O13" s="96">
        <f t="shared" si="5"/>
        <v>0.15</v>
      </c>
      <c r="P13" s="96">
        <f t="shared" si="26"/>
        <v>0.15</v>
      </c>
      <c r="Q13" s="96">
        <f t="shared" si="6"/>
        <v>0.14000000000000001</v>
      </c>
      <c r="R13" s="96">
        <f t="shared" si="7"/>
        <v>0.14000000000000001</v>
      </c>
      <c r="S13" s="96">
        <f t="shared" si="8"/>
        <v>0.15</v>
      </c>
      <c r="T13" s="96">
        <f t="shared" si="9"/>
        <v>0.15</v>
      </c>
      <c r="U13" s="96">
        <f t="shared" si="10"/>
        <v>0.14000000000000001</v>
      </c>
      <c r="V13" s="96">
        <f t="shared" si="11"/>
        <v>0.15</v>
      </c>
      <c r="W13" s="96">
        <f t="shared" si="12"/>
        <v>0.14000000000000001</v>
      </c>
      <c r="X13" s="96">
        <f t="shared" si="13"/>
        <v>0.15</v>
      </c>
      <c r="Y13" s="96">
        <f t="shared" si="14"/>
        <v>0.13</v>
      </c>
      <c r="Z13" s="96">
        <f t="shared" si="15"/>
        <v>0.14000000000000001</v>
      </c>
      <c r="AA13" s="96">
        <f t="shared" si="16"/>
        <v>0.13</v>
      </c>
      <c r="AB13" s="96">
        <f t="shared" si="17"/>
        <v>0.14000000000000001</v>
      </c>
      <c r="AC13" s="96">
        <f t="shared" si="18"/>
        <v>0.15</v>
      </c>
      <c r="AD13" s="96">
        <f t="shared" si="19"/>
        <v>0.17</v>
      </c>
      <c r="AE13" s="96">
        <f t="shared" si="20"/>
        <v>0.13</v>
      </c>
      <c r="AF13" s="96">
        <f t="shared" si="21"/>
        <v>0.14000000000000001</v>
      </c>
      <c r="AG13" s="96">
        <f t="shared" si="22"/>
        <v>0.13</v>
      </c>
      <c r="AH13" s="96">
        <f t="shared" si="23"/>
        <v>0.13</v>
      </c>
      <c r="AI13" s="96">
        <f t="shared" si="24"/>
        <v>0.15</v>
      </c>
      <c r="AJ13" s="96">
        <f t="shared" si="25"/>
        <v>0.13</v>
      </c>
    </row>
    <row r="14" spans="1:36" ht="12.95" customHeight="1" x14ac:dyDescent="0.15">
      <c r="A14" s="95">
        <v>721</v>
      </c>
      <c r="B14" s="115" t="s">
        <v>56</v>
      </c>
      <c r="C14" s="115"/>
      <c r="D14" s="95">
        <v>12</v>
      </c>
      <c r="E14" s="95">
        <v>13</v>
      </c>
      <c r="F14" s="4">
        <f t="shared" si="0"/>
        <v>7.0000000000000007E-2</v>
      </c>
      <c r="G14" s="5" t="s">
        <v>65</v>
      </c>
      <c r="H14" s="95" t="s">
        <v>62</v>
      </c>
      <c r="I14" s="95"/>
      <c r="J14" s="1" t="s">
        <v>15</v>
      </c>
      <c r="K14" s="96">
        <f t="shared" si="1"/>
        <v>0.08</v>
      </c>
      <c r="L14" s="96">
        <f t="shared" si="2"/>
        <v>0.08</v>
      </c>
      <c r="M14" s="96">
        <f t="shared" si="3"/>
        <v>0.08</v>
      </c>
      <c r="N14" s="96">
        <f t="shared" si="4"/>
        <v>0.08</v>
      </c>
      <c r="O14" s="96">
        <f t="shared" si="5"/>
        <v>0.08</v>
      </c>
      <c r="P14" s="96">
        <f t="shared" si="26"/>
        <v>0.08</v>
      </c>
      <c r="Q14" s="96">
        <f t="shared" si="6"/>
        <v>0.08</v>
      </c>
      <c r="R14" s="96">
        <f t="shared" si="7"/>
        <v>0.08</v>
      </c>
      <c r="S14" s="96">
        <f t="shared" si="8"/>
        <v>0.08</v>
      </c>
      <c r="T14" s="96">
        <f t="shared" si="9"/>
        <v>0.08</v>
      </c>
      <c r="U14" s="96">
        <f t="shared" si="10"/>
        <v>0.08</v>
      </c>
      <c r="V14" s="96">
        <f t="shared" si="11"/>
        <v>0.08</v>
      </c>
      <c r="W14" s="96">
        <f t="shared" si="12"/>
        <v>0.08</v>
      </c>
      <c r="X14" s="96">
        <f t="shared" si="13"/>
        <v>0.08</v>
      </c>
      <c r="Y14" s="96">
        <f t="shared" si="14"/>
        <v>7.0000000000000007E-2</v>
      </c>
      <c r="Z14" s="96">
        <f t="shared" si="15"/>
        <v>0.08</v>
      </c>
      <c r="AA14" s="96">
        <f t="shared" si="16"/>
        <v>7.0000000000000007E-2</v>
      </c>
      <c r="AB14" s="96">
        <f t="shared" si="17"/>
        <v>0.08</v>
      </c>
      <c r="AC14" s="96">
        <f t="shared" si="18"/>
        <v>0.08</v>
      </c>
      <c r="AD14" s="96">
        <f t="shared" si="19"/>
        <v>0.1</v>
      </c>
      <c r="AE14" s="96">
        <f t="shared" si="20"/>
        <v>7.0000000000000007E-2</v>
      </c>
      <c r="AF14" s="96">
        <f t="shared" si="21"/>
        <v>0.08</v>
      </c>
      <c r="AG14" s="96">
        <f t="shared" si="22"/>
        <v>7.0000000000000007E-2</v>
      </c>
      <c r="AH14" s="96">
        <f t="shared" si="23"/>
        <v>7.0000000000000007E-2</v>
      </c>
      <c r="AI14" s="96">
        <f t="shared" si="24"/>
        <v>0.08</v>
      </c>
      <c r="AJ14" s="96">
        <f t="shared" si="25"/>
        <v>7.0000000000000007E-2</v>
      </c>
    </row>
    <row r="15" spans="1:36" ht="12.95" customHeight="1" x14ac:dyDescent="0.15">
      <c r="A15" s="95">
        <v>722</v>
      </c>
      <c r="B15" s="115" t="s">
        <v>60</v>
      </c>
      <c r="C15" s="115"/>
      <c r="D15" s="95">
        <v>20</v>
      </c>
      <c r="E15" s="95">
        <v>15</v>
      </c>
      <c r="F15" s="4">
        <f t="shared" si="0"/>
        <v>0.22</v>
      </c>
      <c r="G15" s="95"/>
      <c r="H15" s="95" t="s">
        <v>62</v>
      </c>
      <c r="I15" s="95"/>
      <c r="J15" s="1" t="s">
        <v>15</v>
      </c>
      <c r="K15" s="96">
        <f t="shared" si="1"/>
        <v>0.22</v>
      </c>
      <c r="L15" s="96">
        <f t="shared" si="2"/>
        <v>0.24</v>
      </c>
      <c r="M15" s="96">
        <f t="shared" si="3"/>
        <v>0.23</v>
      </c>
      <c r="N15" s="96">
        <f t="shared" si="4"/>
        <v>0.24</v>
      </c>
      <c r="O15" s="96">
        <f t="shared" si="5"/>
        <v>0.24</v>
      </c>
      <c r="P15" s="96">
        <f t="shared" si="26"/>
        <v>0.24</v>
      </c>
      <c r="Q15" s="96">
        <f t="shared" si="6"/>
        <v>0.22</v>
      </c>
      <c r="R15" s="96">
        <f t="shared" si="7"/>
        <v>0.24</v>
      </c>
      <c r="S15" s="96">
        <f t="shared" si="8"/>
        <v>0.24</v>
      </c>
      <c r="T15" s="96">
        <f t="shared" si="9"/>
        <v>0.24</v>
      </c>
      <c r="U15" s="96">
        <f t="shared" si="10"/>
        <v>0.24</v>
      </c>
      <c r="V15" s="96">
        <f t="shared" si="11"/>
        <v>0.25</v>
      </c>
      <c r="W15" s="96">
        <f t="shared" si="12"/>
        <v>0.23</v>
      </c>
      <c r="X15" s="96">
        <f t="shared" si="13"/>
        <v>0.23</v>
      </c>
      <c r="Y15" s="96">
        <f t="shared" si="14"/>
        <v>0.21</v>
      </c>
      <c r="Z15" s="96">
        <f t="shared" si="15"/>
        <v>0.23</v>
      </c>
      <c r="AA15" s="96">
        <f t="shared" si="16"/>
        <v>0.21</v>
      </c>
      <c r="AB15" s="96">
        <f t="shared" si="17"/>
        <v>0.24</v>
      </c>
      <c r="AC15" s="96">
        <f t="shared" si="18"/>
        <v>0.24</v>
      </c>
      <c r="AD15" s="96">
        <f t="shared" si="19"/>
        <v>0.27</v>
      </c>
      <c r="AE15" s="96">
        <f t="shared" si="20"/>
        <v>0.21</v>
      </c>
      <c r="AF15" s="96">
        <f t="shared" si="21"/>
        <v>0.24</v>
      </c>
      <c r="AG15" s="96">
        <f t="shared" si="22"/>
        <v>0.21</v>
      </c>
      <c r="AH15" s="96">
        <f t="shared" si="23"/>
        <v>0.22</v>
      </c>
      <c r="AI15" s="96">
        <f t="shared" si="24"/>
        <v>0.24</v>
      </c>
      <c r="AJ15" s="96">
        <f t="shared" si="25"/>
        <v>0.22</v>
      </c>
    </row>
    <row r="16" spans="1:36" ht="12.95" customHeight="1" x14ac:dyDescent="0.15">
      <c r="A16" s="95">
        <v>723</v>
      </c>
      <c r="B16" s="115" t="s">
        <v>58</v>
      </c>
      <c r="C16" s="115"/>
      <c r="D16" s="95">
        <v>16</v>
      </c>
      <c r="E16" s="95">
        <v>13</v>
      </c>
      <c r="F16" s="4">
        <f t="shared" si="0"/>
        <v>0.12</v>
      </c>
      <c r="G16" s="5"/>
      <c r="H16" s="95" t="s">
        <v>62</v>
      </c>
      <c r="I16" s="95"/>
      <c r="J16" s="1" t="s">
        <v>15</v>
      </c>
      <c r="K16" s="96">
        <f t="shared" si="1"/>
        <v>0.13</v>
      </c>
      <c r="L16" s="96">
        <f t="shared" si="2"/>
        <v>0.13</v>
      </c>
      <c r="M16" s="96">
        <f t="shared" si="3"/>
        <v>0.13</v>
      </c>
      <c r="N16" s="96">
        <f t="shared" si="4"/>
        <v>0.14000000000000001</v>
      </c>
      <c r="O16" s="96">
        <f t="shared" si="5"/>
        <v>0.14000000000000001</v>
      </c>
      <c r="P16" s="96">
        <f t="shared" si="26"/>
        <v>0.13</v>
      </c>
      <c r="Q16" s="96">
        <f t="shared" si="6"/>
        <v>0.13</v>
      </c>
      <c r="R16" s="96">
        <f t="shared" si="7"/>
        <v>0.13</v>
      </c>
      <c r="S16" s="96">
        <f t="shared" si="8"/>
        <v>0.14000000000000001</v>
      </c>
      <c r="T16" s="96">
        <f t="shared" si="9"/>
        <v>0.13</v>
      </c>
      <c r="U16" s="96">
        <f t="shared" si="10"/>
        <v>0.13</v>
      </c>
      <c r="V16" s="96">
        <f t="shared" si="11"/>
        <v>0.14000000000000001</v>
      </c>
      <c r="W16" s="96">
        <f t="shared" si="12"/>
        <v>0.13</v>
      </c>
      <c r="X16" s="96">
        <f t="shared" si="13"/>
        <v>0.13</v>
      </c>
      <c r="Y16" s="96">
        <f t="shared" si="14"/>
        <v>0.12</v>
      </c>
      <c r="Z16" s="96">
        <f t="shared" si="15"/>
        <v>0.13</v>
      </c>
      <c r="AA16" s="96">
        <f t="shared" si="16"/>
        <v>0.12</v>
      </c>
      <c r="AB16" s="96">
        <f t="shared" si="17"/>
        <v>0.13</v>
      </c>
      <c r="AC16" s="96">
        <f t="shared" si="18"/>
        <v>0.13</v>
      </c>
      <c r="AD16" s="96">
        <f t="shared" si="19"/>
        <v>0.16</v>
      </c>
      <c r="AE16" s="96">
        <f t="shared" si="20"/>
        <v>0.12</v>
      </c>
      <c r="AF16" s="96">
        <f t="shared" si="21"/>
        <v>0.13</v>
      </c>
      <c r="AG16" s="96">
        <f t="shared" si="22"/>
        <v>0.12</v>
      </c>
      <c r="AH16" s="96">
        <f t="shared" si="23"/>
        <v>0.12</v>
      </c>
      <c r="AI16" s="96">
        <f t="shared" si="24"/>
        <v>0.14000000000000001</v>
      </c>
      <c r="AJ16" s="96">
        <f t="shared" si="25"/>
        <v>0.12</v>
      </c>
    </row>
    <row r="17" spans="1:36" ht="12.95" customHeight="1" x14ac:dyDescent="0.15">
      <c r="A17" s="95">
        <v>724</v>
      </c>
      <c r="B17" s="115" t="s">
        <v>60</v>
      </c>
      <c r="C17" s="115"/>
      <c r="D17" s="95">
        <v>10</v>
      </c>
      <c r="E17" s="95">
        <v>10</v>
      </c>
      <c r="F17" s="4">
        <f t="shared" si="0"/>
        <v>0.04</v>
      </c>
      <c r="G17" s="95"/>
      <c r="H17" s="95" t="s">
        <v>62</v>
      </c>
      <c r="I17" s="95"/>
      <c r="J17" s="1" t="s">
        <v>15</v>
      </c>
      <c r="K17" s="96">
        <f t="shared" si="1"/>
        <v>0.04</v>
      </c>
      <c r="L17" s="96">
        <f t="shared" si="2"/>
        <v>0.04</v>
      </c>
      <c r="M17" s="96">
        <f t="shared" si="3"/>
        <v>0.04</v>
      </c>
      <c r="N17" s="96">
        <f t="shared" si="4"/>
        <v>0.05</v>
      </c>
      <c r="O17" s="96">
        <f t="shared" si="5"/>
        <v>0.05</v>
      </c>
      <c r="P17" s="96">
        <f t="shared" si="26"/>
        <v>0.04</v>
      </c>
      <c r="Q17" s="96">
        <f t="shared" si="6"/>
        <v>0.04</v>
      </c>
      <c r="R17" s="96">
        <f t="shared" si="7"/>
        <v>0.04</v>
      </c>
      <c r="S17" s="96">
        <f t="shared" si="8"/>
        <v>0.04</v>
      </c>
      <c r="T17" s="96">
        <f t="shared" si="9"/>
        <v>0.04</v>
      </c>
      <c r="U17" s="96">
        <f t="shared" si="10"/>
        <v>0.04</v>
      </c>
      <c r="V17" s="96">
        <f t="shared" si="11"/>
        <v>0.04</v>
      </c>
      <c r="W17" s="96">
        <f t="shared" si="12"/>
        <v>0.04</v>
      </c>
      <c r="X17" s="96">
        <f t="shared" si="13"/>
        <v>0.04</v>
      </c>
      <c r="Y17" s="96">
        <f t="shared" si="14"/>
        <v>0.04</v>
      </c>
      <c r="Z17" s="96">
        <f t="shared" si="15"/>
        <v>0.04</v>
      </c>
      <c r="AA17" s="96">
        <f t="shared" si="16"/>
        <v>0.04</v>
      </c>
      <c r="AB17" s="96">
        <f t="shared" si="17"/>
        <v>0.04</v>
      </c>
      <c r="AC17" s="96">
        <f t="shared" si="18"/>
        <v>0.04</v>
      </c>
      <c r="AD17" s="96">
        <f t="shared" si="19"/>
        <v>0.06</v>
      </c>
      <c r="AE17" s="96">
        <f t="shared" si="20"/>
        <v>0.04</v>
      </c>
      <c r="AF17" s="96">
        <f t="shared" si="21"/>
        <v>0.04</v>
      </c>
      <c r="AG17" s="96">
        <f t="shared" si="22"/>
        <v>0.04</v>
      </c>
      <c r="AH17" s="96">
        <f t="shared" si="23"/>
        <v>0.04</v>
      </c>
      <c r="AI17" s="96">
        <f t="shared" si="24"/>
        <v>0.04</v>
      </c>
      <c r="AJ17" s="96">
        <f t="shared" si="25"/>
        <v>0.04</v>
      </c>
    </row>
    <row r="18" spans="1:36" ht="12.95" customHeight="1" x14ac:dyDescent="0.15">
      <c r="A18" s="95">
        <v>725</v>
      </c>
      <c r="B18" s="115" t="s">
        <v>60</v>
      </c>
      <c r="C18" s="115"/>
      <c r="D18" s="95">
        <v>14</v>
      </c>
      <c r="E18" s="95">
        <v>13</v>
      </c>
      <c r="F18" s="4">
        <f t="shared" si="0"/>
        <v>0.09</v>
      </c>
      <c r="G18" s="5" t="s">
        <v>65</v>
      </c>
      <c r="H18" s="95" t="s">
        <v>62</v>
      </c>
      <c r="I18" s="95"/>
      <c r="J18" s="1" t="s">
        <v>15</v>
      </c>
      <c r="K18" s="96">
        <f t="shared" si="1"/>
        <v>0.1</v>
      </c>
      <c r="L18" s="96">
        <f t="shared" si="2"/>
        <v>0.11</v>
      </c>
      <c r="M18" s="96">
        <f t="shared" si="3"/>
        <v>0.11</v>
      </c>
      <c r="N18" s="96">
        <f t="shared" si="4"/>
        <v>0.11</v>
      </c>
      <c r="O18" s="96">
        <f t="shared" si="5"/>
        <v>0.11</v>
      </c>
      <c r="P18" s="96">
        <f t="shared" si="26"/>
        <v>0.11</v>
      </c>
      <c r="Q18" s="96">
        <f t="shared" si="6"/>
        <v>0.1</v>
      </c>
      <c r="R18" s="96">
        <f t="shared" si="7"/>
        <v>0.1</v>
      </c>
      <c r="S18" s="96">
        <f t="shared" si="8"/>
        <v>0.11</v>
      </c>
      <c r="T18" s="96">
        <f t="shared" si="9"/>
        <v>0.11</v>
      </c>
      <c r="U18" s="96">
        <f t="shared" si="10"/>
        <v>0.1</v>
      </c>
      <c r="V18" s="96">
        <f t="shared" si="11"/>
        <v>0.11</v>
      </c>
      <c r="W18" s="96">
        <f t="shared" si="12"/>
        <v>0.11</v>
      </c>
      <c r="X18" s="96">
        <f t="shared" si="13"/>
        <v>0.11</v>
      </c>
      <c r="Y18" s="96">
        <f t="shared" si="14"/>
        <v>0.09</v>
      </c>
      <c r="Z18" s="96">
        <f t="shared" si="15"/>
        <v>0.11</v>
      </c>
      <c r="AA18" s="96">
        <f t="shared" si="16"/>
        <v>0.1</v>
      </c>
      <c r="AB18" s="96">
        <f t="shared" si="17"/>
        <v>0.1</v>
      </c>
      <c r="AC18" s="96">
        <f t="shared" si="18"/>
        <v>0.1</v>
      </c>
      <c r="AD18" s="96">
        <f t="shared" si="19"/>
        <v>0.13</v>
      </c>
      <c r="AE18" s="96">
        <f t="shared" si="20"/>
        <v>0.09</v>
      </c>
      <c r="AF18" s="96">
        <f t="shared" si="21"/>
        <v>0.1</v>
      </c>
      <c r="AG18" s="96">
        <f t="shared" si="22"/>
        <v>0.09</v>
      </c>
      <c r="AH18" s="96">
        <f t="shared" si="23"/>
        <v>0.09</v>
      </c>
      <c r="AI18" s="96">
        <f t="shared" si="24"/>
        <v>0.11</v>
      </c>
      <c r="AJ18" s="96">
        <f t="shared" si="25"/>
        <v>0.09</v>
      </c>
    </row>
    <row r="19" spans="1:36" ht="12.95" customHeight="1" x14ac:dyDescent="0.15">
      <c r="A19" s="95">
        <v>726</v>
      </c>
      <c r="B19" s="115" t="s">
        <v>60</v>
      </c>
      <c r="C19" s="115"/>
      <c r="D19" s="95">
        <v>12</v>
      </c>
      <c r="E19" s="95">
        <v>13</v>
      </c>
      <c r="F19" s="4">
        <f t="shared" si="0"/>
        <v>7.0000000000000007E-2</v>
      </c>
      <c r="G19" s="5" t="s">
        <v>65</v>
      </c>
      <c r="H19" s="95" t="s">
        <v>62</v>
      </c>
      <c r="I19" s="95"/>
      <c r="J19" s="1" t="s">
        <v>15</v>
      </c>
      <c r="K19" s="96">
        <f t="shared" si="1"/>
        <v>0.08</v>
      </c>
      <c r="L19" s="96">
        <f t="shared" si="2"/>
        <v>0.08</v>
      </c>
      <c r="M19" s="96">
        <f t="shared" si="3"/>
        <v>0.08</v>
      </c>
      <c r="N19" s="96">
        <f t="shared" si="4"/>
        <v>0.08</v>
      </c>
      <c r="O19" s="96">
        <f t="shared" si="5"/>
        <v>0.08</v>
      </c>
      <c r="P19" s="96">
        <f t="shared" si="26"/>
        <v>0.08</v>
      </c>
      <c r="Q19" s="96">
        <f t="shared" si="6"/>
        <v>0.08</v>
      </c>
      <c r="R19" s="96">
        <f t="shared" si="7"/>
        <v>0.08</v>
      </c>
      <c r="S19" s="96">
        <f t="shared" si="8"/>
        <v>0.08</v>
      </c>
      <c r="T19" s="96">
        <f t="shared" si="9"/>
        <v>0.08</v>
      </c>
      <c r="U19" s="96">
        <f t="shared" si="10"/>
        <v>0.08</v>
      </c>
      <c r="V19" s="96">
        <f t="shared" si="11"/>
        <v>0.08</v>
      </c>
      <c r="W19" s="96">
        <f t="shared" si="12"/>
        <v>0.08</v>
      </c>
      <c r="X19" s="96">
        <f t="shared" si="13"/>
        <v>0.08</v>
      </c>
      <c r="Y19" s="96">
        <f t="shared" si="14"/>
        <v>7.0000000000000007E-2</v>
      </c>
      <c r="Z19" s="96">
        <f t="shared" si="15"/>
        <v>0.08</v>
      </c>
      <c r="AA19" s="96">
        <f t="shared" si="16"/>
        <v>7.0000000000000007E-2</v>
      </c>
      <c r="AB19" s="96">
        <f t="shared" si="17"/>
        <v>0.08</v>
      </c>
      <c r="AC19" s="96">
        <f t="shared" si="18"/>
        <v>0.08</v>
      </c>
      <c r="AD19" s="96">
        <f t="shared" si="19"/>
        <v>0.1</v>
      </c>
      <c r="AE19" s="96">
        <f t="shared" si="20"/>
        <v>7.0000000000000007E-2</v>
      </c>
      <c r="AF19" s="96">
        <f t="shared" si="21"/>
        <v>0.08</v>
      </c>
      <c r="AG19" s="96">
        <f t="shared" si="22"/>
        <v>7.0000000000000007E-2</v>
      </c>
      <c r="AH19" s="96">
        <f t="shared" si="23"/>
        <v>7.0000000000000007E-2</v>
      </c>
      <c r="AI19" s="96">
        <f t="shared" si="24"/>
        <v>0.08</v>
      </c>
      <c r="AJ19" s="96">
        <f t="shared" si="25"/>
        <v>7.0000000000000007E-2</v>
      </c>
    </row>
    <row r="20" spans="1:36" ht="12.95" customHeight="1" x14ac:dyDescent="0.15">
      <c r="A20" s="95">
        <v>727</v>
      </c>
      <c r="B20" s="115" t="s">
        <v>60</v>
      </c>
      <c r="C20" s="115"/>
      <c r="D20" s="95">
        <v>14</v>
      </c>
      <c r="E20" s="95">
        <v>13</v>
      </c>
      <c r="F20" s="4">
        <f t="shared" si="0"/>
        <v>0.09</v>
      </c>
      <c r="G20" s="5" t="s">
        <v>113</v>
      </c>
      <c r="H20" s="95" t="s">
        <v>62</v>
      </c>
      <c r="I20" s="95"/>
      <c r="J20" s="1" t="s">
        <v>15</v>
      </c>
      <c r="K20" s="96">
        <f t="shared" si="1"/>
        <v>0.1</v>
      </c>
      <c r="L20" s="96">
        <f t="shared" si="2"/>
        <v>0.11</v>
      </c>
      <c r="M20" s="96">
        <f t="shared" si="3"/>
        <v>0.11</v>
      </c>
      <c r="N20" s="96">
        <f t="shared" si="4"/>
        <v>0.11</v>
      </c>
      <c r="O20" s="96">
        <f t="shared" si="5"/>
        <v>0.11</v>
      </c>
      <c r="P20" s="96">
        <f t="shared" si="26"/>
        <v>0.11</v>
      </c>
      <c r="Q20" s="96">
        <f t="shared" si="6"/>
        <v>0.1</v>
      </c>
      <c r="R20" s="96">
        <f t="shared" si="7"/>
        <v>0.1</v>
      </c>
      <c r="S20" s="96">
        <f t="shared" si="8"/>
        <v>0.11</v>
      </c>
      <c r="T20" s="96">
        <f t="shared" si="9"/>
        <v>0.11</v>
      </c>
      <c r="U20" s="96">
        <f t="shared" si="10"/>
        <v>0.1</v>
      </c>
      <c r="V20" s="96">
        <f t="shared" si="11"/>
        <v>0.11</v>
      </c>
      <c r="W20" s="96">
        <f t="shared" si="12"/>
        <v>0.11</v>
      </c>
      <c r="X20" s="96">
        <f t="shared" si="13"/>
        <v>0.11</v>
      </c>
      <c r="Y20" s="96">
        <f t="shared" si="14"/>
        <v>0.09</v>
      </c>
      <c r="Z20" s="96">
        <f t="shared" si="15"/>
        <v>0.11</v>
      </c>
      <c r="AA20" s="96">
        <f t="shared" si="16"/>
        <v>0.1</v>
      </c>
      <c r="AB20" s="96">
        <f t="shared" si="17"/>
        <v>0.1</v>
      </c>
      <c r="AC20" s="96">
        <f t="shared" si="18"/>
        <v>0.1</v>
      </c>
      <c r="AD20" s="96">
        <f t="shared" si="19"/>
        <v>0.13</v>
      </c>
      <c r="AE20" s="96">
        <f t="shared" si="20"/>
        <v>0.09</v>
      </c>
      <c r="AF20" s="96">
        <f t="shared" si="21"/>
        <v>0.1</v>
      </c>
      <c r="AG20" s="96">
        <f t="shared" si="22"/>
        <v>0.09</v>
      </c>
      <c r="AH20" s="96">
        <f t="shared" si="23"/>
        <v>0.09</v>
      </c>
      <c r="AI20" s="96">
        <f t="shared" si="24"/>
        <v>0.11</v>
      </c>
      <c r="AJ20" s="96">
        <f t="shared" si="25"/>
        <v>0.09</v>
      </c>
    </row>
    <row r="21" spans="1:36" ht="12.95" customHeight="1" x14ac:dyDescent="0.15">
      <c r="A21" s="95">
        <v>728</v>
      </c>
      <c r="B21" s="115" t="s">
        <v>60</v>
      </c>
      <c r="C21" s="115"/>
      <c r="D21" s="95">
        <v>16</v>
      </c>
      <c r="E21" s="95">
        <v>13</v>
      </c>
      <c r="F21" s="4">
        <f t="shared" si="0"/>
        <v>0.12</v>
      </c>
      <c r="G21" s="5"/>
      <c r="H21" s="95"/>
      <c r="I21" s="95"/>
      <c r="J21" s="1" t="s">
        <v>15</v>
      </c>
      <c r="K21" s="96">
        <f t="shared" si="1"/>
        <v>0.13</v>
      </c>
      <c r="L21" s="96">
        <f t="shared" si="2"/>
        <v>0.13</v>
      </c>
      <c r="M21" s="96">
        <f t="shared" si="3"/>
        <v>0.13</v>
      </c>
      <c r="N21" s="96">
        <f t="shared" si="4"/>
        <v>0.14000000000000001</v>
      </c>
      <c r="O21" s="96">
        <f t="shared" si="5"/>
        <v>0.14000000000000001</v>
      </c>
      <c r="P21" s="96">
        <f t="shared" si="26"/>
        <v>0.13</v>
      </c>
      <c r="Q21" s="96">
        <f t="shared" si="6"/>
        <v>0.13</v>
      </c>
      <c r="R21" s="96">
        <f t="shared" si="7"/>
        <v>0.13</v>
      </c>
      <c r="S21" s="96">
        <f t="shared" si="8"/>
        <v>0.14000000000000001</v>
      </c>
      <c r="T21" s="96">
        <f t="shared" si="9"/>
        <v>0.13</v>
      </c>
      <c r="U21" s="96">
        <f t="shared" si="10"/>
        <v>0.13</v>
      </c>
      <c r="V21" s="96">
        <f t="shared" si="11"/>
        <v>0.14000000000000001</v>
      </c>
      <c r="W21" s="96">
        <f t="shared" si="12"/>
        <v>0.13</v>
      </c>
      <c r="X21" s="96">
        <f t="shared" si="13"/>
        <v>0.13</v>
      </c>
      <c r="Y21" s="96">
        <f t="shared" si="14"/>
        <v>0.12</v>
      </c>
      <c r="Z21" s="96">
        <f t="shared" si="15"/>
        <v>0.13</v>
      </c>
      <c r="AA21" s="96">
        <f t="shared" si="16"/>
        <v>0.12</v>
      </c>
      <c r="AB21" s="96">
        <f t="shared" si="17"/>
        <v>0.13</v>
      </c>
      <c r="AC21" s="96">
        <f t="shared" si="18"/>
        <v>0.13</v>
      </c>
      <c r="AD21" s="96">
        <f t="shared" si="19"/>
        <v>0.16</v>
      </c>
      <c r="AE21" s="96">
        <f t="shared" si="20"/>
        <v>0.12</v>
      </c>
      <c r="AF21" s="96">
        <f t="shared" si="21"/>
        <v>0.13</v>
      </c>
      <c r="AG21" s="96">
        <f t="shared" si="22"/>
        <v>0.12</v>
      </c>
      <c r="AH21" s="96">
        <f t="shared" si="23"/>
        <v>0.12</v>
      </c>
      <c r="AI21" s="96">
        <f t="shared" si="24"/>
        <v>0.14000000000000001</v>
      </c>
      <c r="AJ21" s="96">
        <f t="shared" si="25"/>
        <v>0.12</v>
      </c>
    </row>
    <row r="22" spans="1:36" ht="12.95" customHeight="1" x14ac:dyDescent="0.15">
      <c r="A22" s="95">
        <v>729</v>
      </c>
      <c r="B22" s="115" t="s">
        <v>60</v>
      </c>
      <c r="C22" s="115"/>
      <c r="D22" s="95">
        <v>14</v>
      </c>
      <c r="E22" s="95">
        <v>12</v>
      </c>
      <c r="F22" s="4">
        <f t="shared" si="0"/>
        <v>0.09</v>
      </c>
      <c r="G22" s="5"/>
      <c r="H22" s="95" t="s">
        <v>62</v>
      </c>
      <c r="I22" s="95"/>
      <c r="J22" s="1" t="s">
        <v>15</v>
      </c>
      <c r="K22" s="96">
        <f t="shared" si="1"/>
        <v>0.09</v>
      </c>
      <c r="L22" s="96">
        <f t="shared" si="2"/>
        <v>0.1</v>
      </c>
      <c r="M22" s="96">
        <f t="shared" si="3"/>
        <v>0.1</v>
      </c>
      <c r="N22" s="96">
        <f t="shared" si="4"/>
        <v>0.1</v>
      </c>
      <c r="O22" s="96">
        <f t="shared" si="5"/>
        <v>0.1</v>
      </c>
      <c r="P22" s="96">
        <f t="shared" si="26"/>
        <v>0.1</v>
      </c>
      <c r="Q22" s="96">
        <f t="shared" si="6"/>
        <v>0.09</v>
      </c>
      <c r="R22" s="96">
        <f t="shared" si="7"/>
        <v>0.1</v>
      </c>
      <c r="S22" s="96">
        <f t="shared" si="8"/>
        <v>0.1</v>
      </c>
      <c r="T22" s="96">
        <f t="shared" si="9"/>
        <v>0.1</v>
      </c>
      <c r="U22" s="96">
        <f t="shared" si="10"/>
        <v>0.1</v>
      </c>
      <c r="V22" s="96">
        <f t="shared" si="11"/>
        <v>0.1</v>
      </c>
      <c r="W22" s="96">
        <f t="shared" si="12"/>
        <v>0.1</v>
      </c>
      <c r="X22" s="96">
        <f t="shared" si="13"/>
        <v>0.1</v>
      </c>
      <c r="Y22" s="96">
        <f t="shared" si="14"/>
        <v>0.08</v>
      </c>
      <c r="Z22" s="96">
        <f t="shared" si="15"/>
        <v>0.1</v>
      </c>
      <c r="AA22" s="96">
        <f t="shared" si="16"/>
        <v>0.09</v>
      </c>
      <c r="AB22" s="96">
        <f t="shared" si="17"/>
        <v>0.09</v>
      </c>
      <c r="AC22" s="96">
        <f t="shared" si="18"/>
        <v>0.1</v>
      </c>
      <c r="AD22" s="96">
        <f t="shared" si="19"/>
        <v>0.12</v>
      </c>
      <c r="AE22" s="96">
        <f t="shared" si="20"/>
        <v>0.09</v>
      </c>
      <c r="AF22" s="96">
        <f t="shared" si="21"/>
        <v>0.09</v>
      </c>
      <c r="AG22" s="96">
        <f t="shared" si="22"/>
        <v>0.09</v>
      </c>
      <c r="AH22" s="96">
        <f t="shared" si="23"/>
        <v>0.09</v>
      </c>
      <c r="AI22" s="96">
        <f t="shared" si="24"/>
        <v>0.1</v>
      </c>
      <c r="AJ22" s="96">
        <f t="shared" si="25"/>
        <v>0.09</v>
      </c>
    </row>
    <row r="23" spans="1:36" ht="12.95" customHeight="1" x14ac:dyDescent="0.15">
      <c r="A23" s="95">
        <v>730</v>
      </c>
      <c r="B23" s="115" t="s">
        <v>60</v>
      </c>
      <c r="C23" s="115"/>
      <c r="D23" s="95">
        <v>10</v>
      </c>
      <c r="E23" s="95">
        <v>9</v>
      </c>
      <c r="F23" s="4">
        <f t="shared" si="0"/>
        <v>0.04</v>
      </c>
      <c r="G23" s="5"/>
      <c r="H23" s="95" t="s">
        <v>62</v>
      </c>
      <c r="I23" s="95"/>
      <c r="J23" s="1" t="s">
        <v>15</v>
      </c>
      <c r="K23" s="96">
        <f t="shared" si="1"/>
        <v>0.04</v>
      </c>
      <c r="L23" s="96">
        <f t="shared" si="2"/>
        <v>0.04</v>
      </c>
      <c r="M23" s="96">
        <f t="shared" si="3"/>
        <v>0.04</v>
      </c>
      <c r="N23" s="96">
        <f t="shared" si="4"/>
        <v>0.04</v>
      </c>
      <c r="O23" s="96">
        <f t="shared" si="5"/>
        <v>0.04</v>
      </c>
      <c r="P23" s="96">
        <f t="shared" si="26"/>
        <v>0.04</v>
      </c>
      <c r="Q23" s="96">
        <f t="shared" si="6"/>
        <v>0.04</v>
      </c>
      <c r="R23" s="96">
        <f t="shared" si="7"/>
        <v>0.04</v>
      </c>
      <c r="S23" s="96">
        <f t="shared" si="8"/>
        <v>0.04</v>
      </c>
      <c r="T23" s="96">
        <f t="shared" si="9"/>
        <v>0.04</v>
      </c>
      <c r="U23" s="96">
        <f t="shared" si="10"/>
        <v>0.04</v>
      </c>
      <c r="V23" s="96">
        <f t="shared" si="11"/>
        <v>0.04</v>
      </c>
      <c r="W23" s="96">
        <f t="shared" si="12"/>
        <v>0.04</v>
      </c>
      <c r="X23" s="96">
        <f t="shared" si="13"/>
        <v>0.04</v>
      </c>
      <c r="Y23" s="96">
        <f t="shared" si="14"/>
        <v>0.03</v>
      </c>
      <c r="Z23" s="96">
        <f t="shared" si="15"/>
        <v>0.04</v>
      </c>
      <c r="AA23" s="96">
        <f t="shared" si="16"/>
        <v>0.04</v>
      </c>
      <c r="AB23" s="96">
        <f t="shared" si="17"/>
        <v>0.04</v>
      </c>
      <c r="AC23" s="96">
        <f t="shared" si="18"/>
        <v>0.04</v>
      </c>
      <c r="AD23" s="96">
        <f t="shared" si="19"/>
        <v>0.05</v>
      </c>
      <c r="AE23" s="96">
        <f t="shared" si="20"/>
        <v>0.03</v>
      </c>
      <c r="AF23" s="96">
        <f t="shared" si="21"/>
        <v>0.04</v>
      </c>
      <c r="AG23" s="96">
        <f t="shared" si="22"/>
        <v>0.04</v>
      </c>
      <c r="AH23" s="96">
        <f t="shared" si="23"/>
        <v>0.03</v>
      </c>
      <c r="AI23" s="96">
        <f t="shared" si="24"/>
        <v>0.04</v>
      </c>
      <c r="AJ23" s="96">
        <f t="shared" si="25"/>
        <v>0.04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174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1.84</v>
      </c>
      <c r="D50" s="16">
        <f>SUMIF(G4:G43,"*下層*",F4:F43)</f>
        <v>0</v>
      </c>
      <c r="E50" s="4">
        <f>SUM(F4:F43)</f>
        <v>1.84</v>
      </c>
      <c r="F50" s="13"/>
      <c r="G50" s="17">
        <f>C50*100</f>
        <v>184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形状比＝86、Sr＝19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1.1600000000000001</v>
      </c>
      <c r="D57" s="16">
        <f>SUMIF(H4:H43,"▲",F4:F43)</f>
        <v>0</v>
      </c>
      <c r="E57" s="16">
        <f>SUM(C57:D57)</f>
        <v>1.1600000000000001</v>
      </c>
      <c r="F57" s="13"/>
      <c r="G57" s="19">
        <f>C57*100</f>
        <v>116.00000000000001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63</v>
      </c>
      <c r="D62" s="20" t="str">
        <f>IF(D47&gt;0,ROUND(D57/D50*100,1),"")</f>
        <v/>
      </c>
      <c r="E62" s="20">
        <f>ROUND(E57/E50*100,1)</f>
        <v>63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0.67999999999999994</v>
      </c>
      <c r="D69" s="16" t="str">
        <f>IF(D66&gt;0,D50-D57,"")</f>
        <v/>
      </c>
      <c r="E69" s="4">
        <f>SUM(C69:D69)</f>
        <v>0.67999999999999994</v>
      </c>
      <c r="F69" s="13"/>
      <c r="G69" s="17">
        <f>C69*100</f>
        <v>68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形状比＝81、Sr＝34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23" priority="16" stopIfTrue="1">
      <formula>AND(($H4="スギ"),(#REF!&lt;12))</formula>
    </cfRule>
  </conditionalFormatting>
  <conditionalFormatting sqref="L4:L43">
    <cfRule type="expression" dxfId="622" priority="15" stopIfTrue="1">
      <formula>AND(($H4="スギ"),(#REF!&lt;22),(#REF!&gt;=12))</formula>
    </cfRule>
  </conditionalFormatting>
  <conditionalFormatting sqref="M4:M43">
    <cfRule type="expression" dxfId="621" priority="14" stopIfTrue="1">
      <formula>AND(($H4="スギ"),(#REF!&lt;32),(#REF!&gt;=22))</formula>
    </cfRule>
  </conditionalFormatting>
  <conditionalFormatting sqref="N4:N43">
    <cfRule type="expression" dxfId="620" priority="13" stopIfTrue="1">
      <formula>AND(($H4="スギ"),(#REF!&lt;42),(#REF!&gt;=32))</formula>
    </cfRule>
  </conditionalFormatting>
  <conditionalFormatting sqref="U4:U43 Z4:AF43 AJ4:AJ43 O4:P43">
    <cfRule type="expression" dxfId="619" priority="12" stopIfTrue="1">
      <formula>AND(($H4="スギ"),(#REF!&gt;=42))</formula>
    </cfRule>
  </conditionalFormatting>
  <conditionalFormatting sqref="Q4:Q43 AA4:AA43">
    <cfRule type="expression" dxfId="618" priority="11" stopIfTrue="1">
      <formula>AND(($H4="ヒノキ"),(#REF!&lt;12))</formula>
    </cfRule>
  </conditionalFormatting>
  <conditionalFormatting sqref="R4:R43 AB4:AE43">
    <cfRule type="expression" dxfId="617" priority="10" stopIfTrue="1">
      <formula>AND(($H4="ヒノキ"),(#REF!&lt;22),(#REF!&gt;=12))</formula>
    </cfRule>
  </conditionalFormatting>
  <conditionalFormatting sqref="S4:S43">
    <cfRule type="expression" dxfId="616" priority="9" stopIfTrue="1">
      <formula>AND(($H4="ヒノキ"),(#REF!&lt;32),(#REF!&gt;=22))</formula>
    </cfRule>
  </conditionalFormatting>
  <conditionalFormatting sqref="T4:U43 Z4:AF43 AJ4:AJ43">
    <cfRule type="expression" dxfId="615" priority="8" stopIfTrue="1">
      <formula>AND(($H4="ヒノキ"),(#REF!&gt;=32))</formula>
    </cfRule>
  </conditionalFormatting>
  <conditionalFormatting sqref="V4:V43 AA4:AA43">
    <cfRule type="expression" dxfId="614" priority="7" stopIfTrue="1">
      <formula>AND(($H4="アカマツ"),(#REF!&lt;12))</formula>
    </cfRule>
  </conditionalFormatting>
  <conditionalFormatting sqref="W4:W43 AB4:AB43">
    <cfRule type="expression" dxfId="613" priority="6" stopIfTrue="1">
      <formula>AND(($H4="アカマツ"),(#REF!&lt;22),(#REF!&gt;=12))</formula>
    </cfRule>
  </conditionalFormatting>
  <conditionalFormatting sqref="X4:X43 AC4:AC43">
    <cfRule type="expression" dxfId="612" priority="5" stopIfTrue="1">
      <formula>AND(($H4="アカマツ"),(#REF!&lt;42),(#REF!&gt;=22))</formula>
    </cfRule>
  </conditionalFormatting>
  <conditionalFormatting sqref="Y4:AF43 AJ4:AJ43">
    <cfRule type="expression" dxfId="611" priority="4" stopIfTrue="1">
      <formula>AND(($H4="アカマツ"),(#REF!&gt;=42))</formula>
    </cfRule>
  </conditionalFormatting>
  <conditionalFormatting sqref="AG4:AG43">
    <cfRule type="expression" dxfId="610" priority="3" stopIfTrue="1">
      <formula>AND(($H4&lt;&gt;"スギ"),($H4&lt;&gt;"ヒノキ"),($H4&lt;&gt;"アカマツ"),(#REF!&lt;12))</formula>
    </cfRule>
  </conditionalFormatting>
  <conditionalFormatting sqref="AH4:AH43">
    <cfRule type="expression" dxfId="6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69FF-858E-43B6-A9BF-D5FCFEAEF16E}">
  <sheetPr>
    <tabColor rgb="FFFFFFCC"/>
  </sheetPr>
  <dimension ref="A1:AJ120"/>
  <sheetViews>
    <sheetView showGridLines="0" tabSelected="1" view="pageBreakPreview" topLeftCell="A31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167</v>
      </c>
      <c r="B2" s="121"/>
      <c r="C2" s="121"/>
      <c r="D2" s="121"/>
      <c r="E2" s="121"/>
      <c r="F2" s="121"/>
      <c r="G2" s="121"/>
      <c r="H2" s="122" t="s">
        <v>163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771</v>
      </c>
      <c r="B4" s="115" t="s">
        <v>58</v>
      </c>
      <c r="C4" s="115"/>
      <c r="D4" s="95">
        <v>34</v>
      </c>
      <c r="E4" s="95">
        <v>20</v>
      </c>
      <c r="F4" s="4">
        <f t="shared" ref="F4:F43" si="0">IF(D4&gt;0,IF(B4="スギ",P4,IF(B4="ヒノキ",U4,IF(B4="アカマツ",Z4,IF(B4="カラマツ",AF4,AJ4)))),"")</f>
        <v>0.8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0.74</v>
      </c>
      <c r="L4" s="96">
        <f t="shared" ref="L4:L43" si="2">ROUND(10^(-5+0.73504+1.83346*LOG(D4)+1.06569*LOG(E4)),2)</f>
        <v>0.85</v>
      </c>
      <c r="M4" s="96">
        <f t="shared" ref="M4:M43" si="3">ROUND(10^(-5+0.71514+1.74357*LOG(D4)+1.17719*LOG(E4)),2)</f>
        <v>0.83</v>
      </c>
      <c r="N4" s="96">
        <f t="shared" ref="N4:N43" si="4">ROUND(10^(-5+0.82956+1.76381*LOG(D4)+1.06412*LOG(E4)),2)</f>
        <v>0.82</v>
      </c>
      <c r="O4" s="96">
        <f t="shared" ref="O4:O43" si="5">ROUND(10^(-5+0.88226+1.79204*LOG(D4)+0.99303*LOG(E4)),2)</f>
        <v>0.83</v>
      </c>
      <c r="P4" s="96">
        <f>HLOOKUP($D4,K$3:O$43,MATCH($A4,$A$3:$A$43,0),1)</f>
        <v>0.82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0.76</v>
      </c>
      <c r="R4" s="96">
        <f t="shared" ref="R4:R43" si="7">ROUND(10^(1.905709*LOG(D4)+1.011385*LOG(E4)-4.293729),2)</f>
        <v>0.87</v>
      </c>
      <c r="S4" s="96">
        <f t="shared" ref="S4:S43" si="8">ROUND(10^(1.771888*LOG(D4)+1.138415*LOG(E4)-4.271259),2)</f>
        <v>0.84</v>
      </c>
      <c r="T4" s="96">
        <f t="shared" ref="T4:T43" si="9">ROUND(10^(1.671519*LOG(D4)+1.363617*LOG(E4)-4.404407),2)</f>
        <v>0.85</v>
      </c>
      <c r="U4" s="96">
        <f t="shared" ref="U4:U43" si="10">HLOOKUP($D4,Q$3:T$43,MATCH($A4,$A$3:$A$43,0),1)</f>
        <v>0.85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0.91</v>
      </c>
      <c r="W4" s="96">
        <f t="shared" ref="W4:W43" si="12">ROUND(10^(-4.155639+1.847898*LOG(D4)+0.951955*LOG(E4)),2)</f>
        <v>0.82</v>
      </c>
      <c r="X4" s="96">
        <f t="shared" ref="X4:X43" si="13">ROUND(10^(-4.194535+1.804172*LOG(D4)+1.034248*LOG(E4)),2)</f>
        <v>0.82</v>
      </c>
      <c r="Y4" s="96">
        <f t="shared" ref="Y4:Y43" si="14">ROUND(10^(-4.42347+2.006485*LOG(D4)+0.967757*LOG(E4)),2)</f>
        <v>0.81</v>
      </c>
      <c r="Z4" s="96">
        <f t="shared" ref="Z4:Z43" si="15">HLOOKUP($D4,V$3:Y$43,MATCH($A4,$A$3:$A$43,0),1)</f>
        <v>0.82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0.72</v>
      </c>
      <c r="AB4" s="96">
        <f t="shared" ref="AB4:AB43" si="17">ROUND(10^(1.979213*LOG(D4)+0.998347*LOG(E4)-4.369281),2)</f>
        <v>0.91</v>
      </c>
      <c r="AC4" s="96">
        <f t="shared" ref="AC4:AC43" si="18">ROUND(10^(1.904401*LOG(D4)+1.062478*LOG(E4)-4.348104),2)</f>
        <v>0.89</v>
      </c>
      <c r="AD4" s="96">
        <f t="shared" ref="AD4:AD43" si="19">ROUND(10^(1.640825*LOG(D4)+1.080387*LOG(E4)-3.976731),2)</f>
        <v>0.87</v>
      </c>
      <c r="AE4" s="96">
        <f t="shared" ref="AE4:AE43" si="20">ROUND(10^(1.90887*LOG(D4)+1.088002*LOG(E4)-4.431495),2)</f>
        <v>0.81</v>
      </c>
      <c r="AF4" s="96">
        <f t="shared" ref="AF4:AF43" si="21">HLOOKUP($D4,AA$3:AE$43,MATCH($A4,$A$3:$A$43,0),1)</f>
        <v>0.87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0.75</v>
      </c>
      <c r="AH4" s="96">
        <f t="shared" ref="AH4:AH43" si="23">ROUND(10^(1.93813902*LOG(D4)+0.96697002*LOG(E4)-4.32216295),2)</f>
        <v>0.8</v>
      </c>
      <c r="AI4" s="96">
        <f t="shared" ref="AI4:AI43" si="24">ROUND(10^(1.82464098*LOG(D4)+0.97625989*LOG(E4)-4.15096808),2)</f>
        <v>0.82</v>
      </c>
      <c r="AJ4" s="96">
        <f t="shared" ref="AJ4:AJ43" si="25">HLOOKUP($D4,AG$3:AI$43,MATCH($A4,$A$3:$A$43,0),1)</f>
        <v>0.8</v>
      </c>
    </row>
    <row r="5" spans="1:36" ht="12.95" customHeight="1" x14ac:dyDescent="0.15">
      <c r="A5" s="95">
        <v>772</v>
      </c>
      <c r="B5" s="115" t="s">
        <v>58</v>
      </c>
      <c r="C5" s="115"/>
      <c r="D5" s="95">
        <v>10</v>
      </c>
      <c r="E5" s="95">
        <v>8</v>
      </c>
      <c r="F5" s="4">
        <f t="shared" si="0"/>
        <v>0.03</v>
      </c>
      <c r="G5" s="5"/>
      <c r="H5" s="95" t="s">
        <v>62</v>
      </c>
      <c r="I5" s="95"/>
      <c r="J5" s="1" t="s">
        <v>15</v>
      </c>
      <c r="K5" s="96">
        <f t="shared" si="1"/>
        <v>0.03</v>
      </c>
      <c r="L5" s="96">
        <f t="shared" si="2"/>
        <v>0.03</v>
      </c>
      <c r="M5" s="96">
        <f t="shared" si="3"/>
        <v>0.03</v>
      </c>
      <c r="N5" s="96">
        <f t="shared" si="4"/>
        <v>0.04</v>
      </c>
      <c r="O5" s="96">
        <f t="shared" si="5"/>
        <v>0.04</v>
      </c>
      <c r="P5" s="96">
        <f t="shared" ref="P5:P43" si="26">HLOOKUP($D5,K$3:O$43,MATCH(A5,$A$3:$A$43,0),1)</f>
        <v>0.03</v>
      </c>
      <c r="Q5" s="96">
        <f t="shared" si="6"/>
        <v>0.03</v>
      </c>
      <c r="R5" s="96">
        <f t="shared" si="7"/>
        <v>0.03</v>
      </c>
      <c r="S5" s="96">
        <f t="shared" si="8"/>
        <v>0.03</v>
      </c>
      <c r="T5" s="96">
        <f t="shared" si="9"/>
        <v>0.03</v>
      </c>
      <c r="U5" s="96">
        <f t="shared" si="10"/>
        <v>0.03</v>
      </c>
      <c r="V5" s="96">
        <f t="shared" si="11"/>
        <v>0.04</v>
      </c>
      <c r="W5" s="96">
        <f t="shared" si="12"/>
        <v>0.04</v>
      </c>
      <c r="X5" s="96">
        <f t="shared" si="13"/>
        <v>0.03</v>
      </c>
      <c r="Y5" s="96">
        <f t="shared" si="14"/>
        <v>0.03</v>
      </c>
      <c r="Z5" s="96">
        <f t="shared" si="15"/>
        <v>0.04</v>
      </c>
      <c r="AA5" s="96">
        <f t="shared" si="16"/>
        <v>0.03</v>
      </c>
      <c r="AB5" s="96">
        <f t="shared" si="17"/>
        <v>0.03</v>
      </c>
      <c r="AC5" s="96">
        <f t="shared" si="18"/>
        <v>0.03</v>
      </c>
      <c r="AD5" s="96">
        <f t="shared" si="19"/>
        <v>0.04</v>
      </c>
      <c r="AE5" s="96">
        <f t="shared" si="20"/>
        <v>0.03</v>
      </c>
      <c r="AF5" s="96">
        <f t="shared" si="21"/>
        <v>0.03</v>
      </c>
      <c r="AG5" s="96">
        <f t="shared" si="22"/>
        <v>0.03</v>
      </c>
      <c r="AH5" s="96">
        <f t="shared" si="23"/>
        <v>0.03</v>
      </c>
      <c r="AI5" s="96">
        <f t="shared" si="24"/>
        <v>0.04</v>
      </c>
      <c r="AJ5" s="96">
        <f t="shared" si="25"/>
        <v>0.03</v>
      </c>
    </row>
    <row r="6" spans="1:36" ht="12.95" customHeight="1" x14ac:dyDescent="0.15">
      <c r="A6" s="95">
        <v>773</v>
      </c>
      <c r="B6" s="115" t="s">
        <v>58</v>
      </c>
      <c r="C6" s="115"/>
      <c r="D6" s="95">
        <v>38</v>
      </c>
      <c r="E6" s="95">
        <v>21</v>
      </c>
      <c r="F6" s="4">
        <f t="shared" si="0"/>
        <v>1.04</v>
      </c>
      <c r="G6" s="5"/>
      <c r="H6" s="95"/>
      <c r="I6" s="95"/>
      <c r="J6" s="1" t="s">
        <v>15</v>
      </c>
      <c r="K6" s="96">
        <f t="shared" si="1"/>
        <v>0.94</v>
      </c>
      <c r="L6" s="96">
        <f t="shared" si="2"/>
        <v>1.1000000000000001</v>
      </c>
      <c r="M6" s="96">
        <f t="shared" si="3"/>
        <v>1.06</v>
      </c>
      <c r="N6" s="96">
        <f t="shared" si="4"/>
        <v>1.05</v>
      </c>
      <c r="O6" s="96">
        <f t="shared" si="5"/>
        <v>1.06</v>
      </c>
      <c r="P6" s="96">
        <f t="shared" si="26"/>
        <v>1.05</v>
      </c>
      <c r="Q6" s="96">
        <f t="shared" si="6"/>
        <v>0.97</v>
      </c>
      <c r="R6" s="96">
        <f t="shared" si="7"/>
        <v>1.1299999999999999</v>
      </c>
      <c r="S6" s="96">
        <f t="shared" si="8"/>
        <v>1.08</v>
      </c>
      <c r="T6" s="96">
        <f t="shared" si="9"/>
        <v>1.0900000000000001</v>
      </c>
      <c r="U6" s="96">
        <f t="shared" si="10"/>
        <v>1.0900000000000001</v>
      </c>
      <c r="V6" s="96">
        <f t="shared" si="11"/>
        <v>1.18</v>
      </c>
      <c r="W6" s="96">
        <f t="shared" si="12"/>
        <v>1.05</v>
      </c>
      <c r="X6" s="96">
        <f t="shared" si="13"/>
        <v>1.05</v>
      </c>
      <c r="Y6" s="96">
        <f t="shared" si="14"/>
        <v>1.06</v>
      </c>
      <c r="Z6" s="96">
        <f t="shared" si="15"/>
        <v>1.05</v>
      </c>
      <c r="AA6" s="96">
        <f t="shared" si="16"/>
        <v>0.93</v>
      </c>
      <c r="AB6" s="96">
        <f t="shared" si="17"/>
        <v>1.2</v>
      </c>
      <c r="AC6" s="96">
        <f t="shared" si="18"/>
        <v>1.1599999999999999</v>
      </c>
      <c r="AD6" s="96">
        <f t="shared" si="19"/>
        <v>1.1100000000000001</v>
      </c>
      <c r="AE6" s="96">
        <f t="shared" si="20"/>
        <v>1.05</v>
      </c>
      <c r="AF6" s="96">
        <f t="shared" si="21"/>
        <v>1.1100000000000001</v>
      </c>
      <c r="AG6" s="96">
        <f t="shared" si="22"/>
        <v>0.96</v>
      </c>
      <c r="AH6" s="96">
        <f t="shared" si="23"/>
        <v>1.04</v>
      </c>
      <c r="AI6" s="96">
        <f t="shared" si="24"/>
        <v>1.05</v>
      </c>
      <c r="AJ6" s="96">
        <f t="shared" si="25"/>
        <v>1.04</v>
      </c>
    </row>
    <row r="7" spans="1:36" ht="12.95" customHeight="1" x14ac:dyDescent="0.15">
      <c r="A7" s="95">
        <v>774</v>
      </c>
      <c r="B7" s="115" t="s">
        <v>56</v>
      </c>
      <c r="C7" s="115"/>
      <c r="D7" s="95">
        <v>12</v>
      </c>
      <c r="E7" s="95">
        <v>10</v>
      </c>
      <c r="F7" s="4">
        <f t="shared" si="0"/>
        <v>0.05</v>
      </c>
      <c r="G7" s="5"/>
      <c r="H7" s="95"/>
      <c r="I7" s="95"/>
      <c r="J7" s="1" t="s">
        <v>15</v>
      </c>
      <c r="K7" s="96">
        <f t="shared" si="1"/>
        <v>0.06</v>
      </c>
      <c r="L7" s="96">
        <f t="shared" si="2"/>
        <v>0.06</v>
      </c>
      <c r="M7" s="96">
        <f t="shared" si="3"/>
        <v>0.06</v>
      </c>
      <c r="N7" s="96">
        <f t="shared" si="4"/>
        <v>0.06</v>
      </c>
      <c r="O7" s="96">
        <f t="shared" si="5"/>
        <v>0.06</v>
      </c>
      <c r="P7" s="96">
        <f t="shared" si="26"/>
        <v>0.06</v>
      </c>
      <c r="Q7" s="96">
        <f t="shared" si="6"/>
        <v>0.06</v>
      </c>
      <c r="R7" s="96">
        <f t="shared" si="7"/>
        <v>0.06</v>
      </c>
      <c r="S7" s="96">
        <f t="shared" si="8"/>
        <v>0.06</v>
      </c>
      <c r="T7" s="96">
        <f t="shared" si="9"/>
        <v>0.06</v>
      </c>
      <c r="U7" s="96">
        <f t="shared" si="10"/>
        <v>0.06</v>
      </c>
      <c r="V7" s="96">
        <f t="shared" si="11"/>
        <v>0.06</v>
      </c>
      <c r="W7" s="96">
        <f t="shared" si="12"/>
        <v>0.06</v>
      </c>
      <c r="X7" s="96">
        <f t="shared" si="13"/>
        <v>0.06</v>
      </c>
      <c r="Y7" s="96">
        <f t="shared" si="14"/>
        <v>0.05</v>
      </c>
      <c r="Z7" s="96">
        <f t="shared" si="15"/>
        <v>0.06</v>
      </c>
      <c r="AA7" s="96">
        <f t="shared" si="16"/>
        <v>0.06</v>
      </c>
      <c r="AB7" s="96">
        <f t="shared" si="17"/>
        <v>0.06</v>
      </c>
      <c r="AC7" s="96">
        <f t="shared" si="18"/>
        <v>0.06</v>
      </c>
      <c r="AD7" s="96">
        <f t="shared" si="19"/>
        <v>7.0000000000000007E-2</v>
      </c>
      <c r="AE7" s="96">
        <f t="shared" si="20"/>
        <v>0.05</v>
      </c>
      <c r="AF7" s="96">
        <f t="shared" si="21"/>
        <v>0.06</v>
      </c>
      <c r="AG7" s="96">
        <f t="shared" si="22"/>
        <v>0.05</v>
      </c>
      <c r="AH7" s="96">
        <f t="shared" si="23"/>
        <v>0.05</v>
      </c>
      <c r="AI7" s="96">
        <f t="shared" si="24"/>
        <v>0.06</v>
      </c>
      <c r="AJ7" s="96">
        <f t="shared" si="25"/>
        <v>0.05</v>
      </c>
    </row>
    <row r="8" spans="1:36" ht="12.95" customHeight="1" x14ac:dyDescent="0.15">
      <c r="A8" s="95">
        <v>775</v>
      </c>
      <c r="B8" s="115" t="s">
        <v>60</v>
      </c>
      <c r="C8" s="115"/>
      <c r="D8" s="95">
        <v>22</v>
      </c>
      <c r="E8" s="95">
        <v>18</v>
      </c>
      <c r="F8" s="4">
        <f t="shared" si="0"/>
        <v>0.31</v>
      </c>
      <c r="G8" s="5"/>
      <c r="H8" s="95" t="s">
        <v>62</v>
      </c>
      <c r="I8" s="95"/>
      <c r="J8" s="1" t="s">
        <v>15</v>
      </c>
      <c r="K8" s="96">
        <f t="shared" si="1"/>
        <v>0.31</v>
      </c>
      <c r="L8" s="96">
        <f t="shared" si="2"/>
        <v>0.34</v>
      </c>
      <c r="M8" s="96">
        <f t="shared" si="3"/>
        <v>0.34</v>
      </c>
      <c r="N8" s="96">
        <f t="shared" si="4"/>
        <v>0.34</v>
      </c>
      <c r="O8" s="96">
        <f t="shared" si="5"/>
        <v>0.34</v>
      </c>
      <c r="P8" s="96">
        <f t="shared" si="26"/>
        <v>0.34</v>
      </c>
      <c r="Q8" s="96">
        <f t="shared" si="6"/>
        <v>0.31</v>
      </c>
      <c r="R8" s="96">
        <f t="shared" si="7"/>
        <v>0.34</v>
      </c>
      <c r="S8" s="96">
        <f t="shared" si="8"/>
        <v>0.34</v>
      </c>
      <c r="T8" s="96">
        <f t="shared" si="9"/>
        <v>0.36</v>
      </c>
      <c r="U8" s="96">
        <f t="shared" si="10"/>
        <v>0.34</v>
      </c>
      <c r="V8" s="96">
        <f t="shared" si="11"/>
        <v>0.35</v>
      </c>
      <c r="W8" s="96">
        <f t="shared" si="12"/>
        <v>0.33</v>
      </c>
      <c r="X8" s="96">
        <f t="shared" si="13"/>
        <v>0.34</v>
      </c>
      <c r="Y8" s="96">
        <f t="shared" si="14"/>
        <v>0.31</v>
      </c>
      <c r="Z8" s="96">
        <f t="shared" si="15"/>
        <v>0.34</v>
      </c>
      <c r="AA8" s="96">
        <f t="shared" si="16"/>
        <v>0.3</v>
      </c>
      <c r="AB8" s="96">
        <f t="shared" si="17"/>
        <v>0.35</v>
      </c>
      <c r="AC8" s="96">
        <f t="shared" si="18"/>
        <v>0.35</v>
      </c>
      <c r="AD8" s="96">
        <f t="shared" si="19"/>
        <v>0.38</v>
      </c>
      <c r="AE8" s="96">
        <f t="shared" si="20"/>
        <v>0.31</v>
      </c>
      <c r="AF8" s="96">
        <f t="shared" si="21"/>
        <v>0.35</v>
      </c>
      <c r="AG8" s="96">
        <f t="shared" si="22"/>
        <v>0.28999999999999998</v>
      </c>
      <c r="AH8" s="96">
        <f t="shared" si="23"/>
        <v>0.31</v>
      </c>
      <c r="AI8" s="96">
        <f t="shared" si="24"/>
        <v>0.33</v>
      </c>
      <c r="AJ8" s="96">
        <f t="shared" si="25"/>
        <v>0.31</v>
      </c>
    </row>
    <row r="9" spans="1:36" ht="12.95" customHeight="1" x14ac:dyDescent="0.15">
      <c r="A9" s="95">
        <v>776</v>
      </c>
      <c r="B9" s="115" t="s">
        <v>175</v>
      </c>
      <c r="C9" s="115"/>
      <c r="D9" s="95">
        <v>18</v>
      </c>
      <c r="E9" s="95">
        <v>17</v>
      </c>
      <c r="F9" s="4">
        <f t="shared" si="0"/>
        <v>0.2</v>
      </c>
      <c r="G9" s="5" t="s">
        <v>65</v>
      </c>
      <c r="H9" s="95" t="s">
        <v>62</v>
      </c>
      <c r="I9" s="95"/>
      <c r="J9" s="1" t="s">
        <v>15</v>
      </c>
      <c r="K9" s="96">
        <f t="shared" si="1"/>
        <v>0.21</v>
      </c>
      <c r="L9" s="96">
        <f t="shared" si="2"/>
        <v>0.22</v>
      </c>
      <c r="M9" s="96">
        <f t="shared" si="3"/>
        <v>0.23</v>
      </c>
      <c r="N9" s="96">
        <f t="shared" si="4"/>
        <v>0.23</v>
      </c>
      <c r="O9" s="96">
        <f t="shared" si="5"/>
        <v>0.23</v>
      </c>
      <c r="P9" s="96">
        <f t="shared" si="26"/>
        <v>0.22</v>
      </c>
      <c r="Q9" s="96">
        <f t="shared" si="6"/>
        <v>0.2</v>
      </c>
      <c r="R9" s="96">
        <f t="shared" si="7"/>
        <v>0.22</v>
      </c>
      <c r="S9" s="96">
        <f t="shared" si="8"/>
        <v>0.23</v>
      </c>
      <c r="T9" s="96">
        <f t="shared" si="9"/>
        <v>0.24</v>
      </c>
      <c r="U9" s="96">
        <f t="shared" si="10"/>
        <v>0.22</v>
      </c>
      <c r="V9" s="96">
        <f t="shared" si="11"/>
        <v>0.23</v>
      </c>
      <c r="W9" s="96">
        <f t="shared" si="12"/>
        <v>0.22</v>
      </c>
      <c r="X9" s="96">
        <f t="shared" si="13"/>
        <v>0.22</v>
      </c>
      <c r="Y9" s="96">
        <f t="shared" si="14"/>
        <v>0.19</v>
      </c>
      <c r="Z9" s="96">
        <f t="shared" si="15"/>
        <v>0.22</v>
      </c>
      <c r="AA9" s="96">
        <f t="shared" si="16"/>
        <v>0.2</v>
      </c>
      <c r="AB9" s="96">
        <f t="shared" si="17"/>
        <v>0.22</v>
      </c>
      <c r="AC9" s="96">
        <f t="shared" si="18"/>
        <v>0.22</v>
      </c>
      <c r="AD9" s="96">
        <f t="shared" si="19"/>
        <v>0.26</v>
      </c>
      <c r="AE9" s="96">
        <f t="shared" si="20"/>
        <v>0.2</v>
      </c>
      <c r="AF9" s="96">
        <f t="shared" si="21"/>
        <v>0.22</v>
      </c>
      <c r="AG9" s="96">
        <f t="shared" si="22"/>
        <v>0.19</v>
      </c>
      <c r="AH9" s="96">
        <f t="shared" si="23"/>
        <v>0.2</v>
      </c>
      <c r="AI9" s="96">
        <f t="shared" si="24"/>
        <v>0.22</v>
      </c>
      <c r="AJ9" s="96">
        <f t="shared" si="25"/>
        <v>0.2</v>
      </c>
    </row>
    <row r="10" spans="1:36" ht="12.95" customHeight="1" x14ac:dyDescent="0.15">
      <c r="A10" s="95">
        <v>777</v>
      </c>
      <c r="B10" s="115" t="s">
        <v>175</v>
      </c>
      <c r="C10" s="115"/>
      <c r="D10" s="95">
        <v>14</v>
      </c>
      <c r="E10" s="95">
        <v>17</v>
      </c>
      <c r="F10" s="4">
        <f t="shared" si="0"/>
        <v>0.12</v>
      </c>
      <c r="G10" s="5" t="s">
        <v>65</v>
      </c>
      <c r="H10" s="95" t="s">
        <v>62</v>
      </c>
      <c r="I10" s="95"/>
      <c r="J10" s="1" t="s">
        <v>15</v>
      </c>
      <c r="K10" s="96">
        <f t="shared" si="1"/>
        <v>0.13</v>
      </c>
      <c r="L10" s="96">
        <f t="shared" si="2"/>
        <v>0.14000000000000001</v>
      </c>
      <c r="M10" s="96">
        <f t="shared" si="3"/>
        <v>0.15</v>
      </c>
      <c r="N10" s="96">
        <f t="shared" si="4"/>
        <v>0.14000000000000001</v>
      </c>
      <c r="O10" s="96">
        <f t="shared" si="5"/>
        <v>0.14000000000000001</v>
      </c>
      <c r="P10" s="96">
        <f t="shared" si="26"/>
        <v>0.14000000000000001</v>
      </c>
      <c r="Q10" s="96">
        <f t="shared" si="6"/>
        <v>0.13</v>
      </c>
      <c r="R10" s="96">
        <f t="shared" si="7"/>
        <v>0.14000000000000001</v>
      </c>
      <c r="S10" s="96">
        <f t="shared" si="8"/>
        <v>0.14000000000000001</v>
      </c>
      <c r="T10" s="96">
        <f t="shared" si="9"/>
        <v>0.15</v>
      </c>
      <c r="U10" s="96">
        <f t="shared" si="10"/>
        <v>0.14000000000000001</v>
      </c>
      <c r="V10" s="96">
        <f t="shared" si="11"/>
        <v>0.14000000000000001</v>
      </c>
      <c r="W10" s="96">
        <f t="shared" si="12"/>
        <v>0.14000000000000001</v>
      </c>
      <c r="X10" s="96">
        <f t="shared" si="13"/>
        <v>0.14000000000000001</v>
      </c>
      <c r="Y10" s="96">
        <f t="shared" si="14"/>
        <v>0.12</v>
      </c>
      <c r="Z10" s="96">
        <f t="shared" si="15"/>
        <v>0.14000000000000001</v>
      </c>
      <c r="AA10" s="96">
        <f t="shared" si="16"/>
        <v>0.12</v>
      </c>
      <c r="AB10" s="96">
        <f t="shared" si="17"/>
        <v>0.13</v>
      </c>
      <c r="AC10" s="96">
        <f t="shared" si="18"/>
        <v>0.14000000000000001</v>
      </c>
      <c r="AD10" s="96">
        <f t="shared" si="19"/>
        <v>0.17</v>
      </c>
      <c r="AE10" s="96">
        <f t="shared" si="20"/>
        <v>0.12</v>
      </c>
      <c r="AF10" s="96">
        <f t="shared" si="21"/>
        <v>0.13</v>
      </c>
      <c r="AG10" s="96">
        <f t="shared" si="22"/>
        <v>0.12</v>
      </c>
      <c r="AH10" s="96">
        <f t="shared" si="23"/>
        <v>0.12</v>
      </c>
      <c r="AI10" s="96">
        <f t="shared" si="24"/>
        <v>0.14000000000000001</v>
      </c>
      <c r="AJ10" s="96">
        <f t="shared" si="25"/>
        <v>0.12</v>
      </c>
    </row>
    <row r="11" spans="1:36" ht="12.95" customHeight="1" x14ac:dyDescent="0.15">
      <c r="A11" s="95">
        <v>778</v>
      </c>
      <c r="B11" s="115" t="s">
        <v>175</v>
      </c>
      <c r="C11" s="115"/>
      <c r="D11" s="95">
        <v>14</v>
      </c>
      <c r="E11" s="95">
        <v>15</v>
      </c>
      <c r="F11" s="4">
        <f t="shared" si="0"/>
        <v>0.11</v>
      </c>
      <c r="G11" s="5" t="s">
        <v>65</v>
      </c>
      <c r="H11" s="95" t="s">
        <v>62</v>
      </c>
      <c r="I11" s="95"/>
      <c r="J11" s="1" t="s">
        <v>15</v>
      </c>
      <c r="K11" s="96">
        <f t="shared" si="1"/>
        <v>0.12</v>
      </c>
      <c r="L11" s="96">
        <f t="shared" si="2"/>
        <v>0.12</v>
      </c>
      <c r="M11" s="96">
        <f t="shared" si="3"/>
        <v>0.13</v>
      </c>
      <c r="N11" s="96">
        <f t="shared" si="4"/>
        <v>0.13</v>
      </c>
      <c r="O11" s="96">
        <f t="shared" si="5"/>
        <v>0.13</v>
      </c>
      <c r="P11" s="96">
        <f t="shared" si="26"/>
        <v>0.12</v>
      </c>
      <c r="Q11" s="96">
        <f t="shared" si="6"/>
        <v>0.11</v>
      </c>
      <c r="R11" s="96">
        <f t="shared" si="7"/>
        <v>0.12</v>
      </c>
      <c r="S11" s="96">
        <f t="shared" si="8"/>
        <v>0.13</v>
      </c>
      <c r="T11" s="96">
        <f t="shared" si="9"/>
        <v>0.13</v>
      </c>
      <c r="U11" s="96">
        <f t="shared" si="10"/>
        <v>0.12</v>
      </c>
      <c r="V11" s="96">
        <f t="shared" si="11"/>
        <v>0.12</v>
      </c>
      <c r="W11" s="96">
        <f t="shared" si="12"/>
        <v>0.12</v>
      </c>
      <c r="X11" s="96">
        <f t="shared" si="13"/>
        <v>0.12</v>
      </c>
      <c r="Y11" s="96">
        <f t="shared" si="14"/>
        <v>0.1</v>
      </c>
      <c r="Z11" s="96">
        <f t="shared" si="15"/>
        <v>0.12</v>
      </c>
      <c r="AA11" s="96">
        <f t="shared" si="16"/>
        <v>0.11</v>
      </c>
      <c r="AB11" s="96">
        <f t="shared" si="17"/>
        <v>0.12</v>
      </c>
      <c r="AC11" s="96">
        <f t="shared" si="18"/>
        <v>0.12</v>
      </c>
      <c r="AD11" s="96">
        <f t="shared" si="19"/>
        <v>0.15</v>
      </c>
      <c r="AE11" s="96">
        <f t="shared" si="20"/>
        <v>0.11</v>
      </c>
      <c r="AF11" s="96">
        <f t="shared" si="21"/>
        <v>0.12</v>
      </c>
      <c r="AG11" s="96">
        <f t="shared" si="22"/>
        <v>0.1</v>
      </c>
      <c r="AH11" s="96">
        <f t="shared" si="23"/>
        <v>0.11</v>
      </c>
      <c r="AI11" s="96">
        <f t="shared" si="24"/>
        <v>0.12</v>
      </c>
      <c r="AJ11" s="96">
        <f t="shared" si="25"/>
        <v>0.11</v>
      </c>
    </row>
    <row r="12" spans="1:36" ht="12.95" customHeight="1" x14ac:dyDescent="0.15">
      <c r="A12" s="95">
        <v>779</v>
      </c>
      <c r="B12" s="115" t="s">
        <v>56</v>
      </c>
      <c r="C12" s="115"/>
      <c r="D12" s="95">
        <v>10</v>
      </c>
      <c r="E12" s="95">
        <v>9</v>
      </c>
      <c r="F12" s="4">
        <f t="shared" si="0"/>
        <v>0.04</v>
      </c>
      <c r="G12" s="5"/>
      <c r="H12" s="95" t="s">
        <v>62</v>
      </c>
      <c r="I12" s="95"/>
      <c r="J12" s="1" t="s">
        <v>15</v>
      </c>
      <c r="K12" s="96">
        <f t="shared" si="1"/>
        <v>0.04</v>
      </c>
      <c r="L12" s="96">
        <f t="shared" si="2"/>
        <v>0.04</v>
      </c>
      <c r="M12" s="96">
        <f t="shared" si="3"/>
        <v>0.04</v>
      </c>
      <c r="N12" s="96">
        <f t="shared" si="4"/>
        <v>0.04</v>
      </c>
      <c r="O12" s="96">
        <f t="shared" si="5"/>
        <v>0.04</v>
      </c>
      <c r="P12" s="96">
        <f t="shared" si="26"/>
        <v>0.04</v>
      </c>
      <c r="Q12" s="96">
        <f t="shared" si="6"/>
        <v>0.04</v>
      </c>
      <c r="R12" s="96">
        <f t="shared" si="7"/>
        <v>0.04</v>
      </c>
      <c r="S12" s="96">
        <f t="shared" si="8"/>
        <v>0.04</v>
      </c>
      <c r="T12" s="96">
        <f t="shared" si="9"/>
        <v>0.04</v>
      </c>
      <c r="U12" s="96">
        <f t="shared" si="10"/>
        <v>0.04</v>
      </c>
      <c r="V12" s="96">
        <f t="shared" si="11"/>
        <v>0.04</v>
      </c>
      <c r="W12" s="96">
        <f t="shared" si="12"/>
        <v>0.04</v>
      </c>
      <c r="X12" s="96">
        <f t="shared" si="13"/>
        <v>0.04</v>
      </c>
      <c r="Y12" s="96">
        <f t="shared" si="14"/>
        <v>0.03</v>
      </c>
      <c r="Z12" s="96">
        <f t="shared" si="15"/>
        <v>0.04</v>
      </c>
      <c r="AA12" s="96">
        <f t="shared" si="16"/>
        <v>0.04</v>
      </c>
      <c r="AB12" s="96">
        <f t="shared" si="17"/>
        <v>0.04</v>
      </c>
      <c r="AC12" s="96">
        <f t="shared" si="18"/>
        <v>0.04</v>
      </c>
      <c r="AD12" s="96">
        <f t="shared" si="19"/>
        <v>0.05</v>
      </c>
      <c r="AE12" s="96">
        <f t="shared" si="20"/>
        <v>0.03</v>
      </c>
      <c r="AF12" s="96">
        <f t="shared" si="21"/>
        <v>0.04</v>
      </c>
      <c r="AG12" s="96">
        <f t="shared" si="22"/>
        <v>0.04</v>
      </c>
      <c r="AH12" s="96">
        <f t="shared" si="23"/>
        <v>0.03</v>
      </c>
      <c r="AI12" s="96">
        <f t="shared" si="24"/>
        <v>0.04</v>
      </c>
      <c r="AJ12" s="96">
        <f t="shared" si="25"/>
        <v>0.04</v>
      </c>
    </row>
    <row r="13" spans="1:36" ht="12.95" customHeight="1" x14ac:dyDescent="0.15">
      <c r="A13" s="95">
        <v>780</v>
      </c>
      <c r="B13" s="115" t="s">
        <v>64</v>
      </c>
      <c r="C13" s="115"/>
      <c r="D13" s="95">
        <v>16</v>
      </c>
      <c r="E13" s="95">
        <v>18</v>
      </c>
      <c r="F13" s="4">
        <f t="shared" si="0"/>
        <v>0.17</v>
      </c>
      <c r="G13" s="5"/>
      <c r="H13" s="95"/>
      <c r="I13" s="95"/>
      <c r="J13" s="1" t="s">
        <v>15</v>
      </c>
      <c r="K13" s="96">
        <f t="shared" si="1"/>
        <v>0.18</v>
      </c>
      <c r="L13" s="96">
        <f t="shared" si="2"/>
        <v>0.19</v>
      </c>
      <c r="M13" s="96">
        <f t="shared" si="3"/>
        <v>0.2</v>
      </c>
      <c r="N13" s="96">
        <f t="shared" si="4"/>
        <v>0.19</v>
      </c>
      <c r="O13" s="96">
        <f t="shared" si="5"/>
        <v>0.19</v>
      </c>
      <c r="P13" s="96">
        <f t="shared" si="26"/>
        <v>0.19</v>
      </c>
      <c r="Q13" s="96">
        <f t="shared" si="6"/>
        <v>0.17</v>
      </c>
      <c r="R13" s="96">
        <f t="shared" si="7"/>
        <v>0.19</v>
      </c>
      <c r="S13" s="96">
        <f t="shared" si="8"/>
        <v>0.2</v>
      </c>
      <c r="T13" s="96">
        <f t="shared" si="9"/>
        <v>0.21</v>
      </c>
      <c r="U13" s="96">
        <f t="shared" si="10"/>
        <v>0.19</v>
      </c>
      <c r="V13" s="96">
        <f t="shared" si="11"/>
        <v>0.19</v>
      </c>
      <c r="W13" s="96">
        <f t="shared" si="12"/>
        <v>0.18</v>
      </c>
      <c r="X13" s="96">
        <f t="shared" si="13"/>
        <v>0.19</v>
      </c>
      <c r="Y13" s="96">
        <f t="shared" si="14"/>
        <v>0.16</v>
      </c>
      <c r="Z13" s="96">
        <f t="shared" si="15"/>
        <v>0.18</v>
      </c>
      <c r="AA13" s="96">
        <f t="shared" si="16"/>
        <v>0.17</v>
      </c>
      <c r="AB13" s="96">
        <f t="shared" si="17"/>
        <v>0.18</v>
      </c>
      <c r="AC13" s="96">
        <f t="shared" si="18"/>
        <v>0.19</v>
      </c>
      <c r="AD13" s="96">
        <f t="shared" si="19"/>
        <v>0.23</v>
      </c>
      <c r="AE13" s="96">
        <f t="shared" si="20"/>
        <v>0.17</v>
      </c>
      <c r="AF13" s="96">
        <f t="shared" si="21"/>
        <v>0.18</v>
      </c>
      <c r="AG13" s="96">
        <f t="shared" si="22"/>
        <v>0.16</v>
      </c>
      <c r="AH13" s="96">
        <f t="shared" si="23"/>
        <v>0.17</v>
      </c>
      <c r="AI13" s="96">
        <f t="shared" si="24"/>
        <v>0.19</v>
      </c>
      <c r="AJ13" s="96">
        <f t="shared" si="25"/>
        <v>0.17</v>
      </c>
    </row>
    <row r="14" spans="1:36" ht="12.95" customHeight="1" x14ac:dyDescent="0.15">
      <c r="A14" s="95">
        <v>781</v>
      </c>
      <c r="B14" s="115" t="s">
        <v>53</v>
      </c>
      <c r="C14" s="115"/>
      <c r="D14" s="95">
        <v>36</v>
      </c>
      <c r="E14" s="95">
        <v>21</v>
      </c>
      <c r="F14" s="4">
        <f t="shared" si="0"/>
        <v>0.96</v>
      </c>
      <c r="G14" s="5" t="s">
        <v>237</v>
      </c>
      <c r="H14" s="95" t="s">
        <v>62</v>
      </c>
      <c r="I14" s="95"/>
      <c r="J14" s="1" t="s">
        <v>15</v>
      </c>
      <c r="K14" s="96">
        <f t="shared" si="1"/>
        <v>0.86</v>
      </c>
      <c r="L14" s="96">
        <f t="shared" si="2"/>
        <v>0.99</v>
      </c>
      <c r="M14" s="96">
        <f t="shared" si="3"/>
        <v>0.97</v>
      </c>
      <c r="N14" s="96">
        <f t="shared" si="4"/>
        <v>0.96</v>
      </c>
      <c r="O14" s="96">
        <f t="shared" si="5"/>
        <v>0.96</v>
      </c>
      <c r="P14" s="96">
        <f t="shared" si="26"/>
        <v>0.96</v>
      </c>
      <c r="Q14" s="96">
        <f t="shared" si="6"/>
        <v>0.88</v>
      </c>
      <c r="R14" s="96">
        <f t="shared" si="7"/>
        <v>1.02</v>
      </c>
      <c r="S14" s="96">
        <f t="shared" si="8"/>
        <v>0.98</v>
      </c>
      <c r="T14" s="96">
        <f t="shared" si="9"/>
        <v>1</v>
      </c>
      <c r="U14" s="96">
        <f t="shared" si="10"/>
        <v>1</v>
      </c>
      <c r="V14" s="96">
        <f t="shared" si="11"/>
        <v>1.06</v>
      </c>
      <c r="W14" s="96">
        <f t="shared" si="12"/>
        <v>0.95</v>
      </c>
      <c r="X14" s="96">
        <f t="shared" si="13"/>
        <v>0.96</v>
      </c>
      <c r="Y14" s="96">
        <f t="shared" si="14"/>
        <v>0.95</v>
      </c>
      <c r="Z14" s="96">
        <f t="shared" si="15"/>
        <v>0.96</v>
      </c>
      <c r="AA14" s="96">
        <f t="shared" si="16"/>
        <v>0.84</v>
      </c>
      <c r="AB14" s="96">
        <f t="shared" si="17"/>
        <v>1.07</v>
      </c>
      <c r="AC14" s="96">
        <f t="shared" si="18"/>
        <v>1.05</v>
      </c>
      <c r="AD14" s="96">
        <f t="shared" si="19"/>
        <v>1.01</v>
      </c>
      <c r="AE14" s="96">
        <f t="shared" si="20"/>
        <v>0.95</v>
      </c>
      <c r="AF14" s="96">
        <f t="shared" si="21"/>
        <v>1.01</v>
      </c>
      <c r="AG14" s="96">
        <f t="shared" si="22"/>
        <v>0.87</v>
      </c>
      <c r="AH14" s="96">
        <f t="shared" si="23"/>
        <v>0.94</v>
      </c>
      <c r="AI14" s="96">
        <f t="shared" si="24"/>
        <v>0.95</v>
      </c>
      <c r="AJ14" s="96">
        <f t="shared" si="25"/>
        <v>0.94</v>
      </c>
    </row>
    <row r="15" spans="1:36" ht="12.95" customHeight="1" x14ac:dyDescent="0.15">
      <c r="A15" s="95">
        <v>782</v>
      </c>
      <c r="B15" s="115" t="s">
        <v>53</v>
      </c>
      <c r="C15" s="115"/>
      <c r="D15" s="95">
        <v>26</v>
      </c>
      <c r="E15" s="95">
        <v>20</v>
      </c>
      <c r="F15" s="4">
        <f t="shared" si="0"/>
        <v>0.51</v>
      </c>
      <c r="G15" s="5" t="s">
        <v>238</v>
      </c>
      <c r="H15" s="95" t="s">
        <v>62</v>
      </c>
      <c r="I15" s="95"/>
      <c r="J15" s="1" t="s">
        <v>15</v>
      </c>
      <c r="K15" s="96">
        <f t="shared" si="1"/>
        <v>0.46</v>
      </c>
      <c r="L15" s="96">
        <f t="shared" si="2"/>
        <v>0.52</v>
      </c>
      <c r="M15" s="96">
        <f t="shared" si="3"/>
        <v>0.52</v>
      </c>
      <c r="N15" s="96">
        <f t="shared" si="4"/>
        <v>0.51</v>
      </c>
      <c r="O15" s="96">
        <f t="shared" si="5"/>
        <v>0.51</v>
      </c>
      <c r="P15" s="96">
        <f t="shared" si="26"/>
        <v>0.52</v>
      </c>
      <c r="Q15" s="96">
        <f t="shared" si="6"/>
        <v>0.46</v>
      </c>
      <c r="R15" s="96">
        <f t="shared" si="7"/>
        <v>0.52</v>
      </c>
      <c r="S15" s="96">
        <f t="shared" si="8"/>
        <v>0.52</v>
      </c>
      <c r="T15" s="96">
        <f t="shared" si="9"/>
        <v>0.54</v>
      </c>
      <c r="U15" s="96">
        <f t="shared" si="10"/>
        <v>0.52</v>
      </c>
      <c r="V15" s="96">
        <f t="shared" si="11"/>
        <v>0.54</v>
      </c>
      <c r="W15" s="96">
        <f t="shared" si="12"/>
        <v>0.5</v>
      </c>
      <c r="X15" s="96">
        <f t="shared" si="13"/>
        <v>0.51</v>
      </c>
      <c r="Y15" s="96">
        <f t="shared" si="14"/>
        <v>0.47</v>
      </c>
      <c r="Z15" s="96">
        <f t="shared" si="15"/>
        <v>0.51</v>
      </c>
      <c r="AA15" s="96">
        <f t="shared" si="16"/>
        <v>0.45</v>
      </c>
      <c r="AB15" s="96">
        <f t="shared" si="17"/>
        <v>0.54</v>
      </c>
      <c r="AC15" s="96">
        <f t="shared" si="18"/>
        <v>0.54</v>
      </c>
      <c r="AD15" s="96">
        <f t="shared" si="19"/>
        <v>0.56000000000000005</v>
      </c>
      <c r="AE15" s="96">
        <f t="shared" si="20"/>
        <v>0.48</v>
      </c>
      <c r="AF15" s="96">
        <f t="shared" si="21"/>
        <v>0.54</v>
      </c>
      <c r="AG15" s="96">
        <f t="shared" si="22"/>
        <v>0.44</v>
      </c>
      <c r="AH15" s="96">
        <f t="shared" si="23"/>
        <v>0.48</v>
      </c>
      <c r="AI15" s="96">
        <f t="shared" si="24"/>
        <v>0.5</v>
      </c>
      <c r="AJ15" s="96">
        <f t="shared" si="25"/>
        <v>0.48</v>
      </c>
    </row>
    <row r="16" spans="1:36" ht="12.95" customHeight="1" x14ac:dyDescent="0.15">
      <c r="A16" s="95">
        <v>783</v>
      </c>
      <c r="B16" s="115" t="s">
        <v>58</v>
      </c>
      <c r="C16" s="115"/>
      <c r="D16" s="95">
        <v>24</v>
      </c>
      <c r="E16" s="95">
        <v>18</v>
      </c>
      <c r="F16" s="4">
        <f t="shared" si="0"/>
        <v>0.37</v>
      </c>
      <c r="G16" s="5"/>
      <c r="H16" s="95" t="s">
        <v>62</v>
      </c>
      <c r="I16" s="95"/>
      <c r="J16" s="1" t="s">
        <v>15</v>
      </c>
      <c r="K16" s="96">
        <f t="shared" si="1"/>
        <v>0.36</v>
      </c>
      <c r="L16" s="96">
        <f t="shared" si="2"/>
        <v>0.4</v>
      </c>
      <c r="M16" s="96">
        <f t="shared" si="3"/>
        <v>0.4</v>
      </c>
      <c r="N16" s="96">
        <f t="shared" si="4"/>
        <v>0.4</v>
      </c>
      <c r="O16" s="96">
        <f t="shared" si="5"/>
        <v>0.4</v>
      </c>
      <c r="P16" s="96">
        <f t="shared" si="26"/>
        <v>0.4</v>
      </c>
      <c r="Q16" s="96">
        <f t="shared" si="6"/>
        <v>0.36</v>
      </c>
      <c r="R16" s="96">
        <f t="shared" si="7"/>
        <v>0.4</v>
      </c>
      <c r="S16" s="96">
        <f t="shared" si="8"/>
        <v>0.4</v>
      </c>
      <c r="T16" s="96">
        <f t="shared" si="9"/>
        <v>0.41</v>
      </c>
      <c r="U16" s="96">
        <f t="shared" si="10"/>
        <v>0.4</v>
      </c>
      <c r="V16" s="96">
        <f t="shared" si="11"/>
        <v>0.42</v>
      </c>
      <c r="W16" s="96">
        <f t="shared" si="12"/>
        <v>0.39</v>
      </c>
      <c r="X16" s="96">
        <f t="shared" si="13"/>
        <v>0.39</v>
      </c>
      <c r="Y16" s="96">
        <f t="shared" si="14"/>
        <v>0.36</v>
      </c>
      <c r="Z16" s="96">
        <f t="shared" si="15"/>
        <v>0.39</v>
      </c>
      <c r="AA16" s="96">
        <f t="shared" si="16"/>
        <v>0.35</v>
      </c>
      <c r="AB16" s="96">
        <f t="shared" si="17"/>
        <v>0.41</v>
      </c>
      <c r="AC16" s="96">
        <f t="shared" si="18"/>
        <v>0.41</v>
      </c>
      <c r="AD16" s="96">
        <f t="shared" si="19"/>
        <v>0.44</v>
      </c>
      <c r="AE16" s="96">
        <f t="shared" si="20"/>
        <v>0.37</v>
      </c>
      <c r="AF16" s="96">
        <f t="shared" si="21"/>
        <v>0.41</v>
      </c>
      <c r="AG16" s="96">
        <f t="shared" si="22"/>
        <v>0.35</v>
      </c>
      <c r="AH16" s="96">
        <f t="shared" si="23"/>
        <v>0.37</v>
      </c>
      <c r="AI16" s="96">
        <f t="shared" si="24"/>
        <v>0.39</v>
      </c>
      <c r="AJ16" s="96">
        <f t="shared" si="25"/>
        <v>0.37</v>
      </c>
    </row>
    <row r="17" spans="1:36" ht="12.95" customHeight="1" x14ac:dyDescent="0.15">
      <c r="A17" s="95">
        <v>784</v>
      </c>
      <c r="B17" s="115" t="s">
        <v>58</v>
      </c>
      <c r="C17" s="115"/>
      <c r="D17" s="95">
        <v>14</v>
      </c>
      <c r="E17" s="95">
        <v>16</v>
      </c>
      <c r="F17" s="4">
        <f t="shared" si="0"/>
        <v>0.12</v>
      </c>
      <c r="G17" s="95"/>
      <c r="H17" s="95" t="s">
        <v>62</v>
      </c>
      <c r="I17" s="95"/>
      <c r="J17" s="1" t="s">
        <v>15</v>
      </c>
      <c r="K17" s="96">
        <f t="shared" si="1"/>
        <v>0.13</v>
      </c>
      <c r="L17" s="96">
        <f t="shared" si="2"/>
        <v>0.13</v>
      </c>
      <c r="M17" s="96">
        <f t="shared" si="3"/>
        <v>0.14000000000000001</v>
      </c>
      <c r="N17" s="96">
        <f t="shared" si="4"/>
        <v>0.14000000000000001</v>
      </c>
      <c r="O17" s="96">
        <f t="shared" si="5"/>
        <v>0.14000000000000001</v>
      </c>
      <c r="P17" s="96">
        <f t="shared" si="26"/>
        <v>0.13</v>
      </c>
      <c r="Q17" s="96">
        <f t="shared" si="6"/>
        <v>0.12</v>
      </c>
      <c r="R17" s="96">
        <f t="shared" si="7"/>
        <v>0.13</v>
      </c>
      <c r="S17" s="96">
        <f t="shared" si="8"/>
        <v>0.14000000000000001</v>
      </c>
      <c r="T17" s="96">
        <f t="shared" si="9"/>
        <v>0.14000000000000001</v>
      </c>
      <c r="U17" s="96">
        <f t="shared" si="10"/>
        <v>0.13</v>
      </c>
      <c r="V17" s="96">
        <f t="shared" si="11"/>
        <v>0.13</v>
      </c>
      <c r="W17" s="96">
        <f t="shared" si="12"/>
        <v>0.13</v>
      </c>
      <c r="X17" s="96">
        <f t="shared" si="13"/>
        <v>0.13</v>
      </c>
      <c r="Y17" s="96">
        <f t="shared" si="14"/>
        <v>0.11</v>
      </c>
      <c r="Z17" s="96">
        <f t="shared" si="15"/>
        <v>0.13</v>
      </c>
      <c r="AA17" s="96">
        <f t="shared" si="16"/>
        <v>0.12</v>
      </c>
      <c r="AB17" s="96">
        <f t="shared" si="17"/>
        <v>0.13</v>
      </c>
      <c r="AC17" s="96">
        <f t="shared" si="18"/>
        <v>0.13</v>
      </c>
      <c r="AD17" s="96">
        <f t="shared" si="19"/>
        <v>0.16</v>
      </c>
      <c r="AE17" s="96">
        <f t="shared" si="20"/>
        <v>0.12</v>
      </c>
      <c r="AF17" s="96">
        <f t="shared" si="21"/>
        <v>0.13</v>
      </c>
      <c r="AG17" s="96">
        <f t="shared" si="22"/>
        <v>0.11</v>
      </c>
      <c r="AH17" s="96">
        <f t="shared" si="23"/>
        <v>0.12</v>
      </c>
      <c r="AI17" s="96">
        <f t="shared" si="24"/>
        <v>0.13</v>
      </c>
      <c r="AJ17" s="96">
        <f t="shared" si="25"/>
        <v>0.12</v>
      </c>
    </row>
    <row r="18" spans="1:36" ht="12.95" customHeight="1" x14ac:dyDescent="0.15">
      <c r="A18" s="95"/>
      <c r="B18" s="115"/>
      <c r="C18" s="115"/>
      <c r="D18" s="95"/>
      <c r="E18" s="95"/>
      <c r="F18" s="4" t="str">
        <f t="shared" si="0"/>
        <v/>
      </c>
      <c r="G18" s="5"/>
      <c r="H18" s="95"/>
      <c r="I18" s="95"/>
      <c r="J18" s="1" t="s">
        <v>15</v>
      </c>
      <c r="K18" s="96" t="e">
        <f t="shared" si="1"/>
        <v>#NUM!</v>
      </c>
      <c r="L18" s="96" t="e">
        <f t="shared" si="2"/>
        <v>#NUM!</v>
      </c>
      <c r="M18" s="96" t="e">
        <f t="shared" si="3"/>
        <v>#NUM!</v>
      </c>
      <c r="N18" s="96" t="e">
        <f t="shared" si="4"/>
        <v>#NUM!</v>
      </c>
      <c r="O18" s="96" t="e">
        <f t="shared" si="5"/>
        <v>#NUM!</v>
      </c>
      <c r="P18" s="96" t="e">
        <f t="shared" si="26"/>
        <v>#N/A</v>
      </c>
      <c r="Q18" s="96" t="e">
        <f t="shared" si="6"/>
        <v>#NUM!</v>
      </c>
      <c r="R18" s="96" t="e">
        <f t="shared" si="7"/>
        <v>#NUM!</v>
      </c>
      <c r="S18" s="96" t="e">
        <f t="shared" si="8"/>
        <v>#NUM!</v>
      </c>
      <c r="T18" s="96" t="e">
        <f t="shared" si="9"/>
        <v>#NUM!</v>
      </c>
      <c r="U18" s="96" t="e">
        <f t="shared" si="10"/>
        <v>#N/A</v>
      </c>
      <c r="V18" s="96" t="e">
        <f t="shared" si="11"/>
        <v>#NUM!</v>
      </c>
      <c r="W18" s="96" t="e">
        <f t="shared" si="12"/>
        <v>#NUM!</v>
      </c>
      <c r="X18" s="96" t="e">
        <f t="shared" si="13"/>
        <v>#NUM!</v>
      </c>
      <c r="Y18" s="96" t="e">
        <f t="shared" si="14"/>
        <v>#NUM!</v>
      </c>
      <c r="Z18" s="96" t="e">
        <f t="shared" si="15"/>
        <v>#N/A</v>
      </c>
      <c r="AA18" s="96" t="e">
        <f t="shared" si="16"/>
        <v>#NUM!</v>
      </c>
      <c r="AB18" s="96" t="e">
        <f t="shared" si="17"/>
        <v>#NUM!</v>
      </c>
      <c r="AC18" s="96" t="e">
        <f t="shared" si="18"/>
        <v>#NUM!</v>
      </c>
      <c r="AD18" s="96" t="e">
        <f t="shared" si="19"/>
        <v>#NUM!</v>
      </c>
      <c r="AE18" s="96" t="e">
        <f t="shared" si="20"/>
        <v>#NUM!</v>
      </c>
      <c r="AF18" s="96" t="e">
        <f t="shared" si="21"/>
        <v>#N/A</v>
      </c>
      <c r="AG18" s="96" t="e">
        <f t="shared" si="22"/>
        <v>#NUM!</v>
      </c>
      <c r="AH18" s="96" t="e">
        <f t="shared" si="23"/>
        <v>#NUM!</v>
      </c>
      <c r="AI18" s="96" t="e">
        <f t="shared" si="24"/>
        <v>#NUM!</v>
      </c>
      <c r="AJ18" s="96" t="e">
        <f t="shared" si="25"/>
        <v>#N/A</v>
      </c>
    </row>
    <row r="19" spans="1:36" ht="12.95" customHeight="1" x14ac:dyDescent="0.15">
      <c r="A19" s="95"/>
      <c r="B19" s="115"/>
      <c r="C19" s="115"/>
      <c r="D19" s="95"/>
      <c r="E19" s="95"/>
      <c r="F19" s="4" t="str">
        <f t="shared" si="0"/>
        <v/>
      </c>
      <c r="G19" s="5"/>
      <c r="H19" s="95"/>
      <c r="I19" s="95"/>
      <c r="J19" s="1" t="s">
        <v>15</v>
      </c>
      <c r="K19" s="96" t="e">
        <f t="shared" si="1"/>
        <v>#NUM!</v>
      </c>
      <c r="L19" s="96" t="e">
        <f t="shared" si="2"/>
        <v>#NUM!</v>
      </c>
      <c r="M19" s="96" t="e">
        <f t="shared" si="3"/>
        <v>#NUM!</v>
      </c>
      <c r="N19" s="96" t="e">
        <f t="shared" si="4"/>
        <v>#NUM!</v>
      </c>
      <c r="O19" s="96" t="e">
        <f t="shared" si="5"/>
        <v>#NUM!</v>
      </c>
      <c r="P19" s="96" t="e">
        <f t="shared" si="26"/>
        <v>#N/A</v>
      </c>
      <c r="Q19" s="96" t="e">
        <f t="shared" si="6"/>
        <v>#NUM!</v>
      </c>
      <c r="R19" s="96" t="e">
        <f t="shared" si="7"/>
        <v>#NUM!</v>
      </c>
      <c r="S19" s="96" t="e">
        <f t="shared" si="8"/>
        <v>#NUM!</v>
      </c>
      <c r="T19" s="96" t="e">
        <f t="shared" si="9"/>
        <v>#NUM!</v>
      </c>
      <c r="U19" s="96" t="e">
        <f t="shared" si="10"/>
        <v>#N/A</v>
      </c>
      <c r="V19" s="96" t="e">
        <f t="shared" si="11"/>
        <v>#NUM!</v>
      </c>
      <c r="W19" s="96" t="e">
        <f t="shared" si="12"/>
        <v>#NUM!</v>
      </c>
      <c r="X19" s="96" t="e">
        <f t="shared" si="13"/>
        <v>#NUM!</v>
      </c>
      <c r="Y19" s="96" t="e">
        <f t="shared" si="14"/>
        <v>#NUM!</v>
      </c>
      <c r="Z19" s="96" t="e">
        <f t="shared" si="15"/>
        <v>#N/A</v>
      </c>
      <c r="AA19" s="96" t="e">
        <f t="shared" si="16"/>
        <v>#NUM!</v>
      </c>
      <c r="AB19" s="96" t="e">
        <f t="shared" si="17"/>
        <v>#NUM!</v>
      </c>
      <c r="AC19" s="96" t="e">
        <f t="shared" si="18"/>
        <v>#NUM!</v>
      </c>
      <c r="AD19" s="96" t="e">
        <f t="shared" si="19"/>
        <v>#NUM!</v>
      </c>
      <c r="AE19" s="96" t="e">
        <f t="shared" si="20"/>
        <v>#NUM!</v>
      </c>
      <c r="AF19" s="96" t="e">
        <f t="shared" si="21"/>
        <v>#N/A</v>
      </c>
      <c r="AG19" s="96" t="e">
        <f t="shared" si="22"/>
        <v>#NUM!</v>
      </c>
      <c r="AH19" s="96" t="e">
        <f t="shared" si="23"/>
        <v>#NUM!</v>
      </c>
      <c r="AI19" s="96" t="e">
        <f t="shared" si="24"/>
        <v>#NUM!</v>
      </c>
      <c r="AJ19" s="96" t="e">
        <f t="shared" si="25"/>
        <v>#N/A</v>
      </c>
    </row>
    <row r="20" spans="1:36" ht="12.95" customHeight="1" x14ac:dyDescent="0.15">
      <c r="A20" s="95"/>
      <c r="B20" s="115"/>
      <c r="C20" s="115"/>
      <c r="D20" s="95"/>
      <c r="E20" s="95"/>
      <c r="F20" s="4" t="str">
        <f t="shared" si="0"/>
        <v/>
      </c>
      <c r="G20" s="5"/>
      <c r="H20" s="95"/>
      <c r="I20" s="95"/>
      <c r="J20" s="1" t="s">
        <v>15</v>
      </c>
      <c r="K20" s="96" t="e">
        <f t="shared" si="1"/>
        <v>#NUM!</v>
      </c>
      <c r="L20" s="96" t="e">
        <f t="shared" si="2"/>
        <v>#NUM!</v>
      </c>
      <c r="M20" s="96" t="e">
        <f t="shared" si="3"/>
        <v>#NUM!</v>
      </c>
      <c r="N20" s="96" t="e">
        <f t="shared" si="4"/>
        <v>#NUM!</v>
      </c>
      <c r="O20" s="96" t="e">
        <f t="shared" si="5"/>
        <v>#NUM!</v>
      </c>
      <c r="P20" s="96" t="e">
        <f t="shared" si="26"/>
        <v>#N/A</v>
      </c>
      <c r="Q20" s="96" t="e">
        <f t="shared" si="6"/>
        <v>#NUM!</v>
      </c>
      <c r="R20" s="96" t="e">
        <f t="shared" si="7"/>
        <v>#NUM!</v>
      </c>
      <c r="S20" s="96" t="e">
        <f t="shared" si="8"/>
        <v>#NUM!</v>
      </c>
      <c r="T20" s="96" t="e">
        <f t="shared" si="9"/>
        <v>#NUM!</v>
      </c>
      <c r="U20" s="96" t="e">
        <f t="shared" si="10"/>
        <v>#N/A</v>
      </c>
      <c r="V20" s="96" t="e">
        <f t="shared" si="11"/>
        <v>#NUM!</v>
      </c>
      <c r="W20" s="96" t="e">
        <f t="shared" si="12"/>
        <v>#NUM!</v>
      </c>
      <c r="X20" s="96" t="e">
        <f t="shared" si="13"/>
        <v>#NUM!</v>
      </c>
      <c r="Y20" s="96" t="e">
        <f t="shared" si="14"/>
        <v>#NUM!</v>
      </c>
      <c r="Z20" s="96" t="e">
        <f t="shared" si="15"/>
        <v>#N/A</v>
      </c>
      <c r="AA20" s="96" t="e">
        <f t="shared" si="16"/>
        <v>#NUM!</v>
      </c>
      <c r="AB20" s="96" t="e">
        <f t="shared" si="17"/>
        <v>#NUM!</v>
      </c>
      <c r="AC20" s="96" t="e">
        <f t="shared" si="18"/>
        <v>#NUM!</v>
      </c>
      <c r="AD20" s="96" t="e">
        <f t="shared" si="19"/>
        <v>#NUM!</v>
      </c>
      <c r="AE20" s="96" t="e">
        <f t="shared" si="20"/>
        <v>#NUM!</v>
      </c>
      <c r="AF20" s="96" t="e">
        <f t="shared" si="21"/>
        <v>#N/A</v>
      </c>
      <c r="AG20" s="96" t="e">
        <f t="shared" si="22"/>
        <v>#NUM!</v>
      </c>
      <c r="AH20" s="96" t="e">
        <f t="shared" si="23"/>
        <v>#NUM!</v>
      </c>
      <c r="AI20" s="96" t="e">
        <f t="shared" si="24"/>
        <v>#NUM!</v>
      </c>
      <c r="AJ20" s="96" t="e">
        <f t="shared" si="25"/>
        <v>#N/A</v>
      </c>
    </row>
    <row r="21" spans="1:36" ht="12.95" customHeight="1" x14ac:dyDescent="0.15">
      <c r="A21" s="95"/>
      <c r="B21" s="115"/>
      <c r="C21" s="115"/>
      <c r="D21" s="95"/>
      <c r="E21" s="95"/>
      <c r="F21" s="4" t="str">
        <f t="shared" si="0"/>
        <v/>
      </c>
      <c r="G21" s="5"/>
      <c r="H21" s="95"/>
      <c r="I21" s="95"/>
      <c r="J21" s="1" t="s">
        <v>15</v>
      </c>
      <c r="K21" s="96" t="e">
        <f t="shared" si="1"/>
        <v>#NUM!</v>
      </c>
      <c r="L21" s="96" t="e">
        <f t="shared" si="2"/>
        <v>#NUM!</v>
      </c>
      <c r="M21" s="96" t="e">
        <f t="shared" si="3"/>
        <v>#NUM!</v>
      </c>
      <c r="N21" s="96" t="e">
        <f t="shared" si="4"/>
        <v>#NUM!</v>
      </c>
      <c r="O21" s="96" t="e">
        <f t="shared" si="5"/>
        <v>#NUM!</v>
      </c>
      <c r="P21" s="96" t="e">
        <f t="shared" si="26"/>
        <v>#N/A</v>
      </c>
      <c r="Q21" s="96" t="e">
        <f t="shared" si="6"/>
        <v>#NUM!</v>
      </c>
      <c r="R21" s="96" t="e">
        <f t="shared" si="7"/>
        <v>#NUM!</v>
      </c>
      <c r="S21" s="96" t="e">
        <f t="shared" si="8"/>
        <v>#NUM!</v>
      </c>
      <c r="T21" s="96" t="e">
        <f t="shared" si="9"/>
        <v>#NUM!</v>
      </c>
      <c r="U21" s="96" t="e">
        <f t="shared" si="10"/>
        <v>#N/A</v>
      </c>
      <c r="V21" s="96" t="e">
        <f t="shared" si="11"/>
        <v>#NUM!</v>
      </c>
      <c r="W21" s="96" t="e">
        <f t="shared" si="12"/>
        <v>#NUM!</v>
      </c>
      <c r="X21" s="96" t="e">
        <f t="shared" si="13"/>
        <v>#NUM!</v>
      </c>
      <c r="Y21" s="96" t="e">
        <f t="shared" si="14"/>
        <v>#NUM!</v>
      </c>
      <c r="Z21" s="96" t="e">
        <f t="shared" si="15"/>
        <v>#N/A</v>
      </c>
      <c r="AA21" s="96" t="e">
        <f t="shared" si="16"/>
        <v>#NUM!</v>
      </c>
      <c r="AB21" s="96" t="e">
        <f t="shared" si="17"/>
        <v>#NUM!</v>
      </c>
      <c r="AC21" s="96" t="e">
        <f t="shared" si="18"/>
        <v>#NUM!</v>
      </c>
      <c r="AD21" s="96" t="e">
        <f t="shared" si="19"/>
        <v>#NUM!</v>
      </c>
      <c r="AE21" s="96" t="e">
        <f t="shared" si="20"/>
        <v>#NUM!</v>
      </c>
      <c r="AF21" s="96" t="e">
        <f t="shared" si="21"/>
        <v>#N/A</v>
      </c>
      <c r="AG21" s="96" t="e">
        <f t="shared" si="22"/>
        <v>#NUM!</v>
      </c>
      <c r="AH21" s="96" t="e">
        <f t="shared" si="23"/>
        <v>#NUM!</v>
      </c>
      <c r="AI21" s="96" t="e">
        <f t="shared" si="24"/>
        <v>#NUM!</v>
      </c>
      <c r="AJ21" s="96" t="e">
        <f t="shared" si="25"/>
        <v>#N/A</v>
      </c>
    </row>
    <row r="22" spans="1:36" ht="12.95" customHeight="1" x14ac:dyDescent="0.15">
      <c r="A22" s="95"/>
      <c r="B22" s="115"/>
      <c r="C22" s="115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239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4.83</v>
      </c>
      <c r="D50" s="16">
        <f>SUMIF(G4:G43,"*下層*",F4:F43)</f>
        <v>0</v>
      </c>
      <c r="E50" s="4">
        <f>SUM(F4:F43)</f>
        <v>4.83</v>
      </c>
      <c r="F50" s="13"/>
      <c r="G50" s="17">
        <f>C50*100</f>
        <v>483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2.7700000000000005</v>
      </c>
      <c r="D57" s="16">
        <f>SUMIF(H4:H43,"▲",F4:F43)</f>
        <v>0</v>
      </c>
      <c r="E57" s="16">
        <f>SUM(C57:D57)</f>
        <v>2.7700000000000005</v>
      </c>
      <c r="F57" s="13"/>
      <c r="G57" s="19">
        <f>C57*100</f>
        <v>277.00000000000006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57.3</v>
      </c>
      <c r="D62" s="20" t="str">
        <f>IF(D47&gt;0,ROUND(D57/D50*100,1),"")</f>
        <v/>
      </c>
      <c r="E62" s="20">
        <f>ROUND(E57/E50*100,1)</f>
        <v>57.3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2.0599999999999996</v>
      </c>
      <c r="D69" s="16" t="str">
        <f>IF(D66&gt;0,D50-D57,"")</f>
        <v/>
      </c>
      <c r="E69" s="4">
        <f>SUM(C69:D69)</f>
        <v>2.0599999999999996</v>
      </c>
      <c r="F69" s="13"/>
      <c r="G69" s="17">
        <f>C69*100</f>
        <v>205.99999999999997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07" priority="16" stopIfTrue="1">
      <formula>AND(($H4="スギ"),(#REF!&lt;12))</formula>
    </cfRule>
  </conditionalFormatting>
  <conditionalFormatting sqref="L4:L43">
    <cfRule type="expression" dxfId="606" priority="15" stopIfTrue="1">
      <formula>AND(($H4="スギ"),(#REF!&lt;22),(#REF!&gt;=12))</formula>
    </cfRule>
  </conditionalFormatting>
  <conditionalFormatting sqref="M4:M43">
    <cfRule type="expression" dxfId="605" priority="14" stopIfTrue="1">
      <formula>AND(($H4="スギ"),(#REF!&lt;32),(#REF!&gt;=22))</formula>
    </cfRule>
  </conditionalFormatting>
  <conditionalFormatting sqref="N4:N43">
    <cfRule type="expression" dxfId="604" priority="13" stopIfTrue="1">
      <formula>AND(($H4="スギ"),(#REF!&lt;42),(#REF!&gt;=32))</formula>
    </cfRule>
  </conditionalFormatting>
  <conditionalFormatting sqref="U4:U43 Z4:AF43 AJ4:AJ43 O4:P43">
    <cfRule type="expression" dxfId="603" priority="12" stopIfTrue="1">
      <formula>AND(($H4="スギ"),(#REF!&gt;=42))</formula>
    </cfRule>
  </conditionalFormatting>
  <conditionalFormatting sqref="Q4:Q43 AA4:AA43">
    <cfRule type="expression" dxfId="602" priority="11" stopIfTrue="1">
      <formula>AND(($H4="ヒノキ"),(#REF!&lt;12))</formula>
    </cfRule>
  </conditionalFormatting>
  <conditionalFormatting sqref="R4:R43 AB4:AE43">
    <cfRule type="expression" dxfId="601" priority="10" stopIfTrue="1">
      <formula>AND(($H4="ヒノキ"),(#REF!&lt;22),(#REF!&gt;=12))</formula>
    </cfRule>
  </conditionalFormatting>
  <conditionalFormatting sqref="S4:S43">
    <cfRule type="expression" dxfId="600" priority="9" stopIfTrue="1">
      <formula>AND(($H4="ヒノキ"),(#REF!&lt;32),(#REF!&gt;=22))</formula>
    </cfRule>
  </conditionalFormatting>
  <conditionalFormatting sqref="T4:U43 Z4:AF43 AJ4:AJ43">
    <cfRule type="expression" dxfId="599" priority="8" stopIfTrue="1">
      <formula>AND(($H4="ヒノキ"),(#REF!&gt;=32))</formula>
    </cfRule>
  </conditionalFormatting>
  <conditionalFormatting sqref="V4:V43 AA4:AA43">
    <cfRule type="expression" dxfId="598" priority="7" stopIfTrue="1">
      <formula>AND(($H4="アカマツ"),(#REF!&lt;12))</formula>
    </cfRule>
  </conditionalFormatting>
  <conditionalFormatting sqref="W4:W43 AB4:AB43">
    <cfRule type="expression" dxfId="597" priority="6" stopIfTrue="1">
      <formula>AND(($H4="アカマツ"),(#REF!&lt;22),(#REF!&gt;=12))</formula>
    </cfRule>
  </conditionalFormatting>
  <conditionalFormatting sqref="X4:X43 AC4:AC43">
    <cfRule type="expression" dxfId="596" priority="5" stopIfTrue="1">
      <formula>AND(($H4="アカマツ"),(#REF!&lt;42),(#REF!&gt;=22))</formula>
    </cfRule>
  </conditionalFormatting>
  <conditionalFormatting sqref="Y4:AF43 AJ4:AJ43">
    <cfRule type="expression" dxfId="595" priority="4" stopIfTrue="1">
      <formula>AND(($H4="アカマツ"),(#REF!&gt;=42))</formula>
    </cfRule>
  </conditionalFormatting>
  <conditionalFormatting sqref="AG4:AG43">
    <cfRule type="expression" dxfId="594" priority="3" stopIfTrue="1">
      <formula>AND(($H4&lt;&gt;"スギ"),($H4&lt;&gt;"ヒノキ"),($H4&lt;&gt;"アカマツ"),(#REF!&lt;12))</formula>
    </cfRule>
  </conditionalFormatting>
  <conditionalFormatting sqref="AH4:AH43">
    <cfRule type="expression" dxfId="5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U99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149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150</v>
      </c>
      <c r="E2" s="50" t="s">
        <v>151</v>
      </c>
      <c r="F2" s="50" t="s">
        <v>152</v>
      </c>
      <c r="G2" s="50" t="s">
        <v>153</v>
      </c>
      <c r="H2" s="50" t="s">
        <v>154</v>
      </c>
      <c r="I2" s="50" t="s">
        <v>155</v>
      </c>
      <c r="J2" s="22"/>
    </row>
    <row r="3" spans="1:21" ht="24" customHeight="1" x14ac:dyDescent="0.15">
      <c r="A3" s="129" t="s">
        <v>35</v>
      </c>
      <c r="B3" s="129"/>
      <c r="C3" s="130"/>
      <c r="D3" s="23" t="s">
        <v>156</v>
      </c>
      <c r="E3" s="23" t="s">
        <v>157</v>
      </c>
      <c r="F3" s="23" t="s">
        <v>158</v>
      </c>
      <c r="G3" s="23" t="s">
        <v>159</v>
      </c>
      <c r="H3" s="23" t="s">
        <v>160</v>
      </c>
      <c r="I3" s="23" t="s">
        <v>161</v>
      </c>
      <c r="J3" s="23"/>
    </row>
    <row r="5" spans="1:21" ht="14.25" x14ac:dyDescent="0.15">
      <c r="A5" s="134" t="str">
        <f>D1</f>
        <v>S-12広葉樹アカマツ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No.16</v>
      </c>
      <c r="E9" s="26" t="str">
        <f t="shared" si="0"/>
        <v>No.17</v>
      </c>
      <c r="F9" s="26" t="str">
        <f t="shared" si="0"/>
        <v>No.18</v>
      </c>
      <c r="G9" s="26" t="str">
        <f t="shared" si="0"/>
        <v>No.19</v>
      </c>
      <c r="H9" s="26" t="str">
        <f t="shared" si="0"/>
        <v>No.20</v>
      </c>
      <c r="I9" s="26" t="str">
        <f t="shared" si="0"/>
        <v>No.21</v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18</v>
      </c>
      <c r="D10" s="77">
        <f t="shared" ref="D10:J10" ca="1" si="1">IF(D$2&lt;&gt;"",INDIRECT(D$2&amp;"!C47"),"")</f>
        <v>21</v>
      </c>
      <c r="E10" s="77">
        <f t="shared" ca="1" si="1"/>
        <v>14</v>
      </c>
      <c r="F10" s="77">
        <f t="shared" ca="1" si="1"/>
        <v>20</v>
      </c>
      <c r="G10" s="77">
        <f t="shared" ca="1" si="1"/>
        <v>20</v>
      </c>
      <c r="H10" s="77">
        <f t="shared" ca="1" si="1"/>
        <v>20</v>
      </c>
      <c r="I10" s="77">
        <f t="shared" ca="1" si="1"/>
        <v>14</v>
      </c>
      <c r="J10" s="77" t="str">
        <f t="shared" ca="1" si="1"/>
        <v/>
      </c>
      <c r="K10" s="28">
        <f ca="1">C10*100</f>
        <v>1800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14</v>
      </c>
      <c r="D11" s="77">
        <f t="shared" ref="D11:J11" ca="1" si="2">IF(D$2&lt;&gt;"",INDIRECT(D$2&amp;"!C48"),"")</f>
        <v>11</v>
      </c>
      <c r="E11" s="77">
        <f t="shared" ca="1" si="2"/>
        <v>16</v>
      </c>
      <c r="F11" s="77">
        <f t="shared" ca="1" si="2"/>
        <v>13</v>
      </c>
      <c r="G11" s="77">
        <f t="shared" ca="1" si="2"/>
        <v>13</v>
      </c>
      <c r="H11" s="77">
        <f t="shared" ca="1" si="2"/>
        <v>12</v>
      </c>
      <c r="I11" s="77">
        <f t="shared" ca="1" si="2"/>
        <v>16</v>
      </c>
      <c r="J11" s="77" t="str">
        <f t="shared" ca="1" si="2"/>
        <v/>
      </c>
      <c r="K11" s="29">
        <f ca="1">C11</f>
        <v>14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15</v>
      </c>
      <c r="D12" s="77">
        <f t="shared" ref="D12:J12" ca="1" si="3">IF(D$2&lt;&gt;"",INDIRECT(D$2&amp;"!C49"),"")</f>
        <v>12</v>
      </c>
      <c r="E12" s="77">
        <f t="shared" ca="1" si="3"/>
        <v>18</v>
      </c>
      <c r="F12" s="77">
        <f t="shared" ca="1" si="3"/>
        <v>13</v>
      </c>
      <c r="G12" s="77">
        <f t="shared" ca="1" si="3"/>
        <v>14</v>
      </c>
      <c r="H12" s="77">
        <f t="shared" ca="1" si="3"/>
        <v>14</v>
      </c>
      <c r="I12" s="77">
        <f t="shared" ca="1" si="3"/>
        <v>21</v>
      </c>
      <c r="J12" s="77" t="str">
        <f t="shared" ca="1" si="3"/>
        <v/>
      </c>
      <c r="K12" s="29">
        <f ca="1">C12</f>
        <v>15</v>
      </c>
    </row>
    <row r="13" spans="1:21" ht="12.75" customHeight="1" x14ac:dyDescent="0.15">
      <c r="A13" s="108" t="s">
        <v>25</v>
      </c>
      <c r="B13" s="109"/>
      <c r="C13" s="4">
        <f ca="1">ROUND(AVERAGE(D13:J13),3)</f>
        <v>2.637</v>
      </c>
      <c r="D13" s="30">
        <f t="shared" ref="D13:J13" ca="1" si="4">IF(D$2&lt;&gt;"",INDIRECT(D$2&amp;"!C50"),"")</f>
        <v>1.4000000000000006</v>
      </c>
      <c r="E13" s="30">
        <f t="shared" ca="1" si="4"/>
        <v>3.17</v>
      </c>
      <c r="F13" s="30">
        <f t="shared" ca="1" si="4"/>
        <v>2.0200000000000005</v>
      </c>
      <c r="G13" s="30">
        <f t="shared" ca="1" si="4"/>
        <v>2.56</v>
      </c>
      <c r="H13" s="30">
        <f t="shared" ca="1" si="4"/>
        <v>1.84</v>
      </c>
      <c r="I13" s="30">
        <f t="shared" ca="1" si="4"/>
        <v>4.83</v>
      </c>
      <c r="J13" s="30" t="str">
        <f t="shared" ca="1" si="4"/>
        <v/>
      </c>
      <c r="K13" s="31">
        <f ca="1">C13*100</f>
        <v>263.7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形状比＝93、Sr＝17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No.16</v>
      </c>
      <c r="E17" s="26" t="str">
        <f t="shared" si="5"/>
        <v>No.17</v>
      </c>
      <c r="F17" s="26" t="str">
        <f t="shared" si="5"/>
        <v>No.18</v>
      </c>
      <c r="G17" s="26" t="str">
        <f t="shared" si="5"/>
        <v>No.19</v>
      </c>
      <c r="H17" s="26" t="str">
        <f t="shared" si="5"/>
        <v>No.20</v>
      </c>
      <c r="I17" s="26" t="str">
        <f t="shared" si="5"/>
        <v>No.21</v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0</v>
      </c>
      <c r="D18" s="77">
        <f t="shared" ref="D18:J18" ca="1" si="6">IF(D$2&lt;&gt;"",INDIRECT(D$2&amp;"!D47"),"")</f>
        <v>0</v>
      </c>
      <c r="E18" s="77">
        <f t="shared" ca="1" si="6"/>
        <v>0</v>
      </c>
      <c r="F18" s="77">
        <f t="shared" ca="1" si="6"/>
        <v>0</v>
      </c>
      <c r="G18" s="77">
        <f t="shared" ca="1" si="6"/>
        <v>0</v>
      </c>
      <c r="H18" s="77">
        <f t="shared" ca="1" si="6"/>
        <v>0</v>
      </c>
      <c r="I18" s="77">
        <f t="shared" ca="1" si="6"/>
        <v>0</v>
      </c>
      <c r="J18" s="77" t="str">
        <f t="shared" ca="1" si="6"/>
        <v/>
      </c>
    </row>
    <row r="19" spans="1:21" ht="12.75" customHeight="1" x14ac:dyDescent="0.15">
      <c r="A19" s="108" t="s">
        <v>23</v>
      </c>
      <c r="B19" s="109"/>
      <c r="C19" s="14" t="str">
        <f ca="1">IF($C$18=0,"",ROUND(AVERAGE(D19:J19),0))</f>
        <v/>
      </c>
      <c r="D19" s="77" t="str">
        <f t="shared" ref="D19:J19" ca="1" si="7">IF(D$2&lt;&gt;"",INDIRECT(D$2&amp;"!D48"),"")</f>
        <v/>
      </c>
      <c r="E19" s="77" t="str">
        <f t="shared" ca="1" si="7"/>
        <v/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8" t="s">
        <v>24</v>
      </c>
      <c r="B20" s="109"/>
      <c r="C20" s="14" t="str">
        <f ca="1">IF($C$18=0,"",ROUND(AVERAGE(D20:J20),0))</f>
        <v/>
      </c>
      <c r="D20" s="77" t="str">
        <f t="shared" ref="D20:J20" ca="1" si="8">IF(D$2&lt;&gt;"",INDIRECT(D$2&amp;"!D49"),"")</f>
        <v/>
      </c>
      <c r="E20" s="77" t="str">
        <f t="shared" ca="1" si="8"/>
        <v/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8" t="s">
        <v>25</v>
      </c>
      <c r="B21" s="109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>
        <f t="shared" ca="1" si="9"/>
        <v>0</v>
      </c>
      <c r="H21" s="32">
        <f t="shared" ca="1" si="9"/>
        <v>0</v>
      </c>
      <c r="I21" s="32">
        <f t="shared" ca="1" si="9"/>
        <v>0</v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No.16</v>
      </c>
      <c r="E24" s="26" t="str">
        <f t="shared" si="10"/>
        <v>No.17</v>
      </c>
      <c r="F24" s="26" t="str">
        <f t="shared" si="10"/>
        <v>No.18</v>
      </c>
      <c r="G24" s="26" t="str">
        <f t="shared" si="10"/>
        <v>No.19</v>
      </c>
      <c r="H24" s="26" t="str">
        <f t="shared" si="10"/>
        <v>No.20</v>
      </c>
      <c r="I24" s="26" t="str">
        <f t="shared" si="10"/>
        <v>No.21</v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18</v>
      </c>
      <c r="D25" s="77">
        <f t="shared" ref="D25:J25" ca="1" si="11">IF(D$2&lt;&gt;"",INDIRECT(D$2&amp;"!E47"),"")</f>
        <v>21</v>
      </c>
      <c r="E25" s="77">
        <f t="shared" ca="1" si="11"/>
        <v>14</v>
      </c>
      <c r="F25" s="77">
        <f t="shared" ca="1" si="11"/>
        <v>20</v>
      </c>
      <c r="G25" s="77">
        <f t="shared" ca="1" si="11"/>
        <v>20</v>
      </c>
      <c r="H25" s="77">
        <f t="shared" ca="1" si="11"/>
        <v>20</v>
      </c>
      <c r="I25" s="77">
        <f t="shared" ca="1" si="11"/>
        <v>14</v>
      </c>
      <c r="J25" s="77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14</v>
      </c>
      <c r="D26" s="77">
        <f t="shared" ref="D26:J26" ca="1" si="12">IF(D$2&lt;&gt;"",INDIRECT(D$2&amp;"!E48"),"")</f>
        <v>11</v>
      </c>
      <c r="E26" s="77">
        <f t="shared" ca="1" si="12"/>
        <v>16</v>
      </c>
      <c r="F26" s="77">
        <f t="shared" ca="1" si="12"/>
        <v>13</v>
      </c>
      <c r="G26" s="77">
        <f t="shared" ca="1" si="12"/>
        <v>13</v>
      </c>
      <c r="H26" s="77">
        <f t="shared" ca="1" si="12"/>
        <v>12</v>
      </c>
      <c r="I26" s="77">
        <f t="shared" ca="1" si="12"/>
        <v>16</v>
      </c>
      <c r="J26" s="77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15</v>
      </c>
      <c r="D27" s="77">
        <f t="shared" ref="D27:J27" ca="1" si="13">IF(D$2&lt;&gt;"",INDIRECT(D$2&amp;"!E49"),"")</f>
        <v>12</v>
      </c>
      <c r="E27" s="77">
        <f t="shared" ca="1" si="13"/>
        <v>18</v>
      </c>
      <c r="F27" s="77">
        <f t="shared" ca="1" si="13"/>
        <v>13</v>
      </c>
      <c r="G27" s="77">
        <f t="shared" ca="1" si="13"/>
        <v>14</v>
      </c>
      <c r="H27" s="77">
        <f t="shared" ca="1" si="13"/>
        <v>14</v>
      </c>
      <c r="I27" s="77">
        <f t="shared" ca="1" si="13"/>
        <v>21</v>
      </c>
      <c r="J27" s="77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2.637</v>
      </c>
      <c r="D28" s="30">
        <f t="shared" ref="D28:J28" ca="1" si="14">IF(D$2&lt;&gt;"",INDIRECT(D$2&amp;"!E50"),"")</f>
        <v>1.4000000000000006</v>
      </c>
      <c r="E28" s="30">
        <f t="shared" ca="1" si="14"/>
        <v>3.17</v>
      </c>
      <c r="F28" s="30">
        <f t="shared" ca="1" si="14"/>
        <v>2.0200000000000005</v>
      </c>
      <c r="G28" s="30">
        <f t="shared" ca="1" si="14"/>
        <v>2.56</v>
      </c>
      <c r="H28" s="30">
        <f t="shared" ca="1" si="14"/>
        <v>1.84</v>
      </c>
      <c r="I28" s="30">
        <f t="shared" ca="1" si="14"/>
        <v>4.83</v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No.16</v>
      </c>
      <c r="E32" s="26" t="str">
        <f t="shared" si="15"/>
        <v>No.17</v>
      </c>
      <c r="F32" s="26" t="str">
        <f t="shared" si="15"/>
        <v>No.18</v>
      </c>
      <c r="G32" s="26" t="str">
        <f t="shared" si="15"/>
        <v>No.19</v>
      </c>
      <c r="H32" s="26" t="str">
        <f t="shared" si="15"/>
        <v>No.20</v>
      </c>
      <c r="I32" s="26" t="str">
        <f t="shared" si="15"/>
        <v>No.21</v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14</v>
      </c>
      <c r="D33" s="77">
        <f t="shared" ref="D33:J33" ca="1" si="16">IF(D$2&lt;&gt;"",INDIRECT(D$2&amp;"!C54"),"")</f>
        <v>16</v>
      </c>
      <c r="E33" s="77">
        <f t="shared" ca="1" si="16"/>
        <v>10</v>
      </c>
      <c r="F33" s="77">
        <f t="shared" ca="1" si="16"/>
        <v>15</v>
      </c>
      <c r="G33" s="77">
        <f t="shared" ca="1" si="16"/>
        <v>15</v>
      </c>
      <c r="H33" s="77">
        <f t="shared" ca="1" si="16"/>
        <v>15</v>
      </c>
      <c r="I33" s="77">
        <f t="shared" ca="1" si="16"/>
        <v>10</v>
      </c>
      <c r="J33" s="77" t="str">
        <f t="shared" ca="1" si="16"/>
        <v/>
      </c>
      <c r="K33" s="28">
        <f ca="1">C33*100</f>
        <v>1400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13</v>
      </c>
      <c r="D34" s="77">
        <f t="shared" ref="D34:J34" ca="1" si="17">IF(D$2&lt;&gt;"",INDIRECT(D$2&amp;"!C55"),"")</f>
        <v>11</v>
      </c>
      <c r="E34" s="77">
        <f t="shared" ca="1" si="17"/>
        <v>15</v>
      </c>
      <c r="F34" s="77">
        <f t="shared" ca="1" si="17"/>
        <v>12</v>
      </c>
      <c r="G34" s="77">
        <f t="shared" ca="1" si="17"/>
        <v>12</v>
      </c>
      <c r="H34" s="77">
        <f t="shared" ca="1" si="17"/>
        <v>11</v>
      </c>
      <c r="I34" s="77">
        <f t="shared" ca="1" si="17"/>
        <v>16</v>
      </c>
      <c r="J34" s="77" t="str">
        <f t="shared" ca="1" si="17"/>
        <v/>
      </c>
      <c r="K34" s="29">
        <f ca="1">C34</f>
        <v>13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14</v>
      </c>
      <c r="D35" s="77">
        <f t="shared" ref="D35:J35" ca="1" si="18">IF(D$2&lt;&gt;"",INDIRECT(D$2&amp;"!C56"),"")</f>
        <v>11</v>
      </c>
      <c r="E35" s="77">
        <f t="shared" ca="1" si="18"/>
        <v>16</v>
      </c>
      <c r="F35" s="77">
        <f t="shared" ca="1" si="18"/>
        <v>13</v>
      </c>
      <c r="G35" s="77">
        <f t="shared" ca="1" si="18"/>
        <v>13</v>
      </c>
      <c r="H35" s="77">
        <f t="shared" ca="1" si="18"/>
        <v>13</v>
      </c>
      <c r="I35" s="77">
        <f t="shared" ca="1" si="18"/>
        <v>19</v>
      </c>
      <c r="J35" s="77" t="str">
        <f t="shared" ca="1" si="18"/>
        <v/>
      </c>
      <c r="K35" s="29">
        <f ca="1">C35</f>
        <v>14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1.54</v>
      </c>
      <c r="D36" s="30">
        <f t="shared" ref="D36:J36" ca="1" si="19">IF(D$2&lt;&gt;"",INDIRECT(D$2&amp;"!C57"),"")</f>
        <v>0.96000000000000019</v>
      </c>
      <c r="E36" s="30">
        <f t="shared" ca="1" si="19"/>
        <v>1.5600000000000003</v>
      </c>
      <c r="F36" s="30">
        <f t="shared" ca="1" si="19"/>
        <v>1.2300000000000002</v>
      </c>
      <c r="G36" s="30">
        <f t="shared" ca="1" si="19"/>
        <v>1.5600000000000005</v>
      </c>
      <c r="H36" s="30">
        <f t="shared" ca="1" si="19"/>
        <v>1.1600000000000001</v>
      </c>
      <c r="I36" s="30">
        <f t="shared" ca="1" si="19"/>
        <v>2.7700000000000005</v>
      </c>
      <c r="J36" s="30" t="str">
        <f t="shared" ca="1" si="19"/>
        <v/>
      </c>
      <c r="K36" s="31">
        <f ca="1">C36*100</f>
        <v>154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No.16</v>
      </c>
      <c r="E39" s="26" t="str">
        <f t="shared" si="20"/>
        <v>No.17</v>
      </c>
      <c r="F39" s="26" t="str">
        <f t="shared" si="20"/>
        <v>No.18</v>
      </c>
      <c r="G39" s="26" t="str">
        <f t="shared" si="20"/>
        <v>No.19</v>
      </c>
      <c r="H39" s="26" t="str">
        <f t="shared" si="20"/>
        <v>No.20</v>
      </c>
      <c r="I39" s="26" t="str">
        <f t="shared" si="20"/>
        <v>No.21</v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0</v>
      </c>
      <c r="D40" s="77">
        <f t="shared" ref="D40:J40" ca="1" si="21">IF(D$2&lt;&gt;"",INDIRECT(D$2&amp;"!D54"),"")</f>
        <v>0</v>
      </c>
      <c r="E40" s="77">
        <f t="shared" ca="1" si="21"/>
        <v>0</v>
      </c>
      <c r="F40" s="77">
        <f t="shared" ca="1" si="21"/>
        <v>0</v>
      </c>
      <c r="G40" s="77">
        <f t="shared" ca="1" si="21"/>
        <v>0</v>
      </c>
      <c r="H40" s="77">
        <f t="shared" ca="1" si="21"/>
        <v>0</v>
      </c>
      <c r="I40" s="77">
        <f t="shared" ca="1" si="21"/>
        <v>0</v>
      </c>
      <c r="J40" s="77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 t="str">
        <f ca="1">IF($C$18=0,"",ROUND(AVERAGE(D41:J41),0))</f>
        <v/>
      </c>
      <c r="D41" s="77" t="str">
        <f t="shared" ref="D41:J41" ca="1" si="22">IF(D$2&lt;&gt;"",INDIRECT(D$2&amp;"!D55"),"")</f>
        <v/>
      </c>
      <c r="E41" s="77" t="str">
        <f t="shared" ca="1" si="22"/>
        <v/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 t="str">
        <f ca="1">IF($C$18=0,"",ROUND(AVERAGE(D42:J42),0))</f>
        <v/>
      </c>
      <c r="D42" s="77" t="str">
        <f t="shared" ref="D42:J42" ca="1" si="23">IF(D$2&lt;&gt;"",INDIRECT(D$2&amp;"!D56"),"")</f>
        <v/>
      </c>
      <c r="E42" s="77" t="str">
        <f t="shared" ca="1" si="23"/>
        <v/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>
        <f t="shared" ca="1" si="24"/>
        <v>0</v>
      </c>
      <c r="H43" s="32">
        <f t="shared" ca="1" si="24"/>
        <v>0</v>
      </c>
      <c r="I43" s="32">
        <f t="shared" ca="1" si="24"/>
        <v>0</v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No.16</v>
      </c>
      <c r="E46" s="26" t="str">
        <f t="shared" si="25"/>
        <v>No.17</v>
      </c>
      <c r="F46" s="26" t="str">
        <f t="shared" si="25"/>
        <v>No.18</v>
      </c>
      <c r="G46" s="26" t="str">
        <f t="shared" si="25"/>
        <v>No.19</v>
      </c>
      <c r="H46" s="26" t="str">
        <f t="shared" si="25"/>
        <v>No.20</v>
      </c>
      <c r="I46" s="26" t="str">
        <f t="shared" si="25"/>
        <v>No.21</v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14</v>
      </c>
      <c r="D47" s="77">
        <f t="shared" ref="D47:J47" ca="1" si="26">IF(D$2&lt;&gt;"",INDIRECT(D$2&amp;"!E54"),"")</f>
        <v>16</v>
      </c>
      <c r="E47" s="77">
        <f t="shared" ca="1" si="26"/>
        <v>10</v>
      </c>
      <c r="F47" s="77">
        <f t="shared" ca="1" si="26"/>
        <v>15</v>
      </c>
      <c r="G47" s="77">
        <f t="shared" ca="1" si="26"/>
        <v>15</v>
      </c>
      <c r="H47" s="77">
        <f t="shared" ca="1" si="26"/>
        <v>15</v>
      </c>
      <c r="I47" s="77">
        <f t="shared" ca="1" si="26"/>
        <v>10</v>
      </c>
      <c r="J47" s="77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13</v>
      </c>
      <c r="D48" s="77">
        <f t="shared" ref="D48:J48" ca="1" si="27">IF(D$2&lt;&gt;"",INDIRECT(D$2&amp;"!E55"),"")</f>
        <v>11</v>
      </c>
      <c r="E48" s="77">
        <f t="shared" ca="1" si="27"/>
        <v>15</v>
      </c>
      <c r="F48" s="77">
        <f t="shared" ca="1" si="27"/>
        <v>12</v>
      </c>
      <c r="G48" s="77">
        <f t="shared" ca="1" si="27"/>
        <v>12</v>
      </c>
      <c r="H48" s="77">
        <f t="shared" ca="1" si="27"/>
        <v>11</v>
      </c>
      <c r="I48" s="77">
        <f t="shared" ca="1" si="27"/>
        <v>16</v>
      </c>
      <c r="J48" s="77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14</v>
      </c>
      <c r="D49" s="77">
        <f t="shared" ref="D49:J49" ca="1" si="28">IF(D$2&lt;&gt;"",INDIRECT(D$2&amp;"!E56"),"")</f>
        <v>11</v>
      </c>
      <c r="E49" s="77">
        <f t="shared" ca="1" si="28"/>
        <v>16</v>
      </c>
      <c r="F49" s="77">
        <f t="shared" ca="1" si="28"/>
        <v>13</v>
      </c>
      <c r="G49" s="77">
        <f t="shared" ca="1" si="28"/>
        <v>13</v>
      </c>
      <c r="H49" s="77">
        <f t="shared" ca="1" si="28"/>
        <v>13</v>
      </c>
      <c r="I49" s="77">
        <f t="shared" ca="1" si="28"/>
        <v>19</v>
      </c>
      <c r="J49" s="77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1.54</v>
      </c>
      <c r="D50" s="30">
        <f t="shared" ref="D50:J50" ca="1" si="29">IF(D$2&lt;&gt;"",INDIRECT(D$2&amp;"!E57"),"")</f>
        <v>0.96000000000000019</v>
      </c>
      <c r="E50" s="30">
        <f t="shared" ca="1" si="29"/>
        <v>1.5600000000000003</v>
      </c>
      <c r="F50" s="30">
        <f t="shared" ca="1" si="29"/>
        <v>1.2300000000000002</v>
      </c>
      <c r="G50" s="30">
        <f t="shared" ca="1" si="29"/>
        <v>1.5600000000000005</v>
      </c>
      <c r="H50" s="30">
        <f t="shared" ca="1" si="29"/>
        <v>1.1600000000000001</v>
      </c>
      <c r="I50" s="30">
        <f t="shared" ca="1" si="29"/>
        <v>2.7700000000000005</v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77.8</v>
      </c>
      <c r="D54" s="14" t="str">
        <f ca="1">IF($C$18=0,"",ROUND((C40/C18*100),1))</f>
        <v/>
      </c>
      <c r="E54" s="35">
        <f ca="1">ROUND((C47/C25*100),1)</f>
        <v>77.8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58.4</v>
      </c>
      <c r="D55" s="14" t="str">
        <f ca="1">IF($C$18=0,"",ROUND((C43/C21)*100,1))</f>
        <v/>
      </c>
      <c r="E55" s="35">
        <f ca="1">ROUND((C50/C28)*100,1)</f>
        <v>58.4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No.16</v>
      </c>
      <c r="E59" s="26" t="str">
        <f t="shared" si="30"/>
        <v>No.17</v>
      </c>
      <c r="F59" s="26" t="str">
        <f t="shared" si="30"/>
        <v>No.18</v>
      </c>
      <c r="G59" s="26" t="str">
        <f t="shared" si="30"/>
        <v>No.19</v>
      </c>
      <c r="H59" s="26" t="str">
        <f t="shared" si="30"/>
        <v>No.20</v>
      </c>
      <c r="I59" s="26" t="str">
        <f t="shared" si="30"/>
        <v>No.21</v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4</v>
      </c>
      <c r="D60" s="77">
        <f t="shared" ref="D60:J60" ca="1" si="31">IF(D$2&lt;&gt;"",INDIRECT(D$2&amp;"!C66"),"")</f>
        <v>5</v>
      </c>
      <c r="E60" s="77">
        <f t="shared" ca="1" si="31"/>
        <v>4</v>
      </c>
      <c r="F60" s="77">
        <f t="shared" ca="1" si="31"/>
        <v>5</v>
      </c>
      <c r="G60" s="77">
        <f t="shared" ca="1" si="31"/>
        <v>5</v>
      </c>
      <c r="H60" s="77">
        <f t="shared" ca="1" si="31"/>
        <v>5</v>
      </c>
      <c r="I60" s="77">
        <f t="shared" ca="1" si="31"/>
        <v>4</v>
      </c>
      <c r="J60" s="77" t="str">
        <f t="shared" ca="1" si="31"/>
        <v/>
      </c>
      <c r="K60" s="28">
        <f ca="1">C60*100</f>
        <v>400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15</v>
      </c>
      <c r="D61" s="77">
        <f t="shared" ref="D61:J61" ca="1" si="32">IF(D$2&lt;&gt;"",INDIRECT(D$2&amp;"!C67"),"")</f>
        <v>12</v>
      </c>
      <c r="E61" s="77">
        <f t="shared" ca="1" si="32"/>
        <v>17</v>
      </c>
      <c r="F61" s="77">
        <f t="shared" ca="1" si="32"/>
        <v>15</v>
      </c>
      <c r="G61" s="77">
        <f t="shared" ca="1" si="32"/>
        <v>15</v>
      </c>
      <c r="H61" s="77">
        <f t="shared" ca="1" si="32"/>
        <v>13</v>
      </c>
      <c r="I61" s="77">
        <f t="shared" ca="1" si="32"/>
        <v>17</v>
      </c>
      <c r="J61" s="77" t="str">
        <f t="shared" ca="1" si="32"/>
        <v/>
      </c>
      <c r="K61" s="29">
        <f ca="1">C61</f>
        <v>15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19</v>
      </c>
      <c r="D62" s="77">
        <f t="shared" ref="D62:J62" ca="1" si="33">IF(D$2&lt;&gt;"",INDIRECT(D$2&amp;"!C68"),"")</f>
        <v>14</v>
      </c>
      <c r="E62" s="77">
        <f t="shared" ca="1" si="33"/>
        <v>24</v>
      </c>
      <c r="F62" s="77">
        <f t="shared" ca="1" si="33"/>
        <v>16</v>
      </c>
      <c r="G62" s="77">
        <f t="shared" ca="1" si="33"/>
        <v>18</v>
      </c>
      <c r="H62" s="77">
        <f t="shared" ca="1" si="33"/>
        <v>16</v>
      </c>
      <c r="I62" s="77">
        <f t="shared" ca="1" si="33"/>
        <v>25</v>
      </c>
      <c r="J62" s="77" t="str">
        <f t="shared" ca="1" si="33"/>
        <v/>
      </c>
      <c r="K62" s="29">
        <f ca="1">C62</f>
        <v>19</v>
      </c>
    </row>
    <row r="63" spans="1:21" ht="12.75" customHeight="1" x14ac:dyDescent="0.15">
      <c r="A63" s="108" t="s">
        <v>25</v>
      </c>
      <c r="B63" s="109"/>
      <c r="C63" s="4">
        <f ca="1">ROUND(AVERAGE(D63:J63),3)</f>
        <v>1.097</v>
      </c>
      <c r="D63" s="30">
        <f t="shared" ref="D63:J63" ca="1" si="34">IF(D$2&lt;&gt;"",INDIRECT(D$2&amp;"!C69"),"")</f>
        <v>0.44000000000000039</v>
      </c>
      <c r="E63" s="30">
        <f t="shared" ca="1" si="34"/>
        <v>1.6099999999999997</v>
      </c>
      <c r="F63" s="30">
        <f t="shared" ca="1" si="34"/>
        <v>0.79000000000000026</v>
      </c>
      <c r="G63" s="30">
        <f t="shared" ca="1" si="34"/>
        <v>0.99999999999999956</v>
      </c>
      <c r="H63" s="30">
        <f t="shared" ca="1" si="34"/>
        <v>0.67999999999999994</v>
      </c>
      <c r="I63" s="30">
        <f t="shared" ca="1" si="34"/>
        <v>2.0599999999999996</v>
      </c>
      <c r="J63" s="30" t="str">
        <f t="shared" ca="1" si="34"/>
        <v/>
      </c>
      <c r="K63" s="31">
        <f ca="1">C63*100</f>
        <v>109.7</v>
      </c>
    </row>
    <row r="64" spans="1:21" ht="12.75" customHeight="1" x14ac:dyDescent="0.15">
      <c r="K64" s="18" t="str">
        <f ca="1">"形状比＝"&amp;ROUND(K61/K62*100,0)&amp;"、Sr＝"&amp;ROUND((10000/K60)^0.5/K61*100,0)</f>
        <v>形状比＝79、Sr＝33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No.16</v>
      </c>
      <c r="E67" s="26" t="str">
        <f t="shared" si="35"/>
        <v>No.17</v>
      </c>
      <c r="F67" s="26" t="str">
        <f t="shared" si="35"/>
        <v>No.18</v>
      </c>
      <c r="G67" s="26" t="str">
        <f t="shared" si="35"/>
        <v>No.19</v>
      </c>
      <c r="H67" s="26" t="str">
        <f t="shared" si="35"/>
        <v>No.20</v>
      </c>
      <c r="I67" s="26" t="str">
        <f t="shared" si="35"/>
        <v>No.21</v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77">
        <f t="shared" ref="D68:J68" ca="1" si="36">IF(D$2&lt;&gt;"",INDIRECT(D$2&amp;"!D66"),"")</f>
        <v>0</v>
      </c>
      <c r="E68" s="77">
        <f t="shared" ca="1" si="36"/>
        <v>0</v>
      </c>
      <c r="F68" s="77">
        <f t="shared" ca="1" si="36"/>
        <v>0</v>
      </c>
      <c r="G68" s="77">
        <f t="shared" ca="1" si="36"/>
        <v>0</v>
      </c>
      <c r="H68" s="77">
        <f t="shared" ca="1" si="36"/>
        <v>0</v>
      </c>
      <c r="I68" s="77">
        <f t="shared" ca="1" si="36"/>
        <v>0</v>
      </c>
      <c r="J68" s="77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No.16</v>
      </c>
      <c r="E74" s="26" t="str">
        <f t="shared" si="40"/>
        <v>No.17</v>
      </c>
      <c r="F74" s="26" t="str">
        <f t="shared" si="40"/>
        <v>No.18</v>
      </c>
      <c r="G74" s="26" t="str">
        <f t="shared" si="40"/>
        <v>No.19</v>
      </c>
      <c r="H74" s="26" t="str">
        <f t="shared" si="40"/>
        <v>No.20</v>
      </c>
      <c r="I74" s="26" t="str">
        <f t="shared" si="40"/>
        <v>No.21</v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4</v>
      </c>
      <c r="D75" s="77">
        <f t="shared" ref="D75:J75" ca="1" si="41">IF(D$2&lt;&gt;"",INDIRECT(D$2&amp;"!E66"),"")</f>
        <v>5</v>
      </c>
      <c r="E75" s="77">
        <f t="shared" ca="1" si="41"/>
        <v>4</v>
      </c>
      <c r="F75" s="77">
        <f t="shared" ca="1" si="41"/>
        <v>5</v>
      </c>
      <c r="G75" s="77">
        <f t="shared" ca="1" si="41"/>
        <v>5</v>
      </c>
      <c r="H75" s="77">
        <f t="shared" ca="1" si="41"/>
        <v>5</v>
      </c>
      <c r="I75" s="77">
        <f t="shared" ca="1" si="41"/>
        <v>4</v>
      </c>
      <c r="J75" s="77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15</v>
      </c>
      <c r="D76" s="77">
        <f t="shared" ref="D76:J76" ca="1" si="42">IF(D$2&lt;&gt;"",INDIRECT(D$2&amp;"!E67"),"")</f>
        <v>12</v>
      </c>
      <c r="E76" s="77">
        <f t="shared" ca="1" si="42"/>
        <v>17</v>
      </c>
      <c r="F76" s="77">
        <f t="shared" ca="1" si="42"/>
        <v>15</v>
      </c>
      <c r="G76" s="77">
        <f t="shared" ca="1" si="42"/>
        <v>15</v>
      </c>
      <c r="H76" s="77">
        <f t="shared" ca="1" si="42"/>
        <v>13</v>
      </c>
      <c r="I76" s="77">
        <f t="shared" ca="1" si="42"/>
        <v>17</v>
      </c>
      <c r="J76" s="77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19</v>
      </c>
      <c r="D77" s="77">
        <f t="shared" ref="D77:J77" ca="1" si="43">IF(D$2&lt;&gt;"",INDIRECT(D$2&amp;"!E68"),"")</f>
        <v>14</v>
      </c>
      <c r="E77" s="77">
        <f t="shared" ca="1" si="43"/>
        <v>24</v>
      </c>
      <c r="F77" s="77">
        <f t="shared" ca="1" si="43"/>
        <v>16</v>
      </c>
      <c r="G77" s="77">
        <f t="shared" ca="1" si="43"/>
        <v>18</v>
      </c>
      <c r="H77" s="77">
        <f t="shared" ca="1" si="43"/>
        <v>16</v>
      </c>
      <c r="I77" s="77">
        <f t="shared" ca="1" si="43"/>
        <v>25</v>
      </c>
      <c r="J77" s="77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1.097</v>
      </c>
      <c r="D78" s="30">
        <f t="shared" ref="D78:J78" ca="1" si="44">IF(D$2&lt;&gt;"",INDIRECT(D$2&amp;"!E69"),"")</f>
        <v>0.44000000000000039</v>
      </c>
      <c r="E78" s="30">
        <f t="shared" ca="1" si="44"/>
        <v>1.6099999999999997</v>
      </c>
      <c r="F78" s="30">
        <f t="shared" ca="1" si="44"/>
        <v>0.79000000000000026</v>
      </c>
      <c r="G78" s="30">
        <f t="shared" ca="1" si="44"/>
        <v>0.99999999999999956</v>
      </c>
      <c r="H78" s="30">
        <f t="shared" ca="1" si="44"/>
        <v>0.67999999999999994</v>
      </c>
      <c r="I78" s="30">
        <f t="shared" ca="1" si="44"/>
        <v>2.0599999999999996</v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311</v>
      </c>
    </row>
    <row r="93" spans="1:11" x14ac:dyDescent="0.15">
      <c r="B93" s="10" t="s">
        <v>312</v>
      </c>
    </row>
    <row r="94" spans="1:11" x14ac:dyDescent="0.15">
      <c r="B94" s="10" t="s">
        <v>313</v>
      </c>
    </row>
    <row r="95" spans="1:11" x14ac:dyDescent="0.15">
      <c r="B95" s="10" t="s">
        <v>314</v>
      </c>
    </row>
    <row r="96" spans="1:11" x14ac:dyDescent="0.15">
      <c r="B96" s="10" t="s">
        <v>315</v>
      </c>
    </row>
    <row r="97" spans="2:2" x14ac:dyDescent="0.15">
      <c r="B97" s="10" t="s">
        <v>316</v>
      </c>
    </row>
    <row r="99" spans="2:2" x14ac:dyDescent="0.15">
      <c r="B99" s="10" t="s">
        <v>317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59999389629810485"/>
  </sheetPr>
  <dimension ref="A1:AJ120"/>
  <sheetViews>
    <sheetView showGridLines="0" tabSelected="1" view="pageBreakPreview" topLeftCell="A31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146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541</v>
      </c>
      <c r="B4" s="143" t="s">
        <v>53</v>
      </c>
      <c r="C4" s="144"/>
      <c r="D4" s="74">
        <v>30</v>
      </c>
      <c r="E4" s="74">
        <v>15</v>
      </c>
      <c r="F4" s="4">
        <f t="shared" ref="F4:F43" si="0">IF(D4&gt;0,IF(B4="スギ",P4,IF(B4="ヒノキ",U4,IF(B4="アカマツ",Z4,IF(B4="カラマツ",AF4,AJ4)))),"")</f>
        <v>0.49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0.44</v>
      </c>
      <c r="L4" s="75">
        <f t="shared" ref="L4:L43" si="2">ROUND(10^(-5+0.73504+1.83346*LOG(D4)+1.06569*LOG(E4)),2)</f>
        <v>0.5</v>
      </c>
      <c r="M4" s="75">
        <f t="shared" ref="M4:M43" si="3">ROUND(10^(-5+0.71514+1.74357*LOG(D4)+1.17719*LOG(E4)),2)</f>
        <v>0.47</v>
      </c>
      <c r="N4" s="75">
        <f t="shared" ref="N4:N43" si="4">ROUND(10^(-5+0.82956+1.76381*LOG(D4)+1.06412*LOG(E4)),2)</f>
        <v>0.49</v>
      </c>
      <c r="O4" s="75">
        <f t="shared" ref="O4:O43" si="5">ROUND(10^(-5+0.88226+1.79204*LOG(D4)+0.99303*LOG(E4)),2)</f>
        <v>0.5</v>
      </c>
      <c r="P4" s="75">
        <f>HLOOKUP($D4,K$3:O$43,MATCH($A4,$A$3:$A$43,0),1)</f>
        <v>0.47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0.45</v>
      </c>
      <c r="R4" s="75">
        <f t="shared" ref="R4:R43" si="7">ROUND(10^(1.905709*LOG(D4)+1.011385*LOG(E4)-4.293729),2)</f>
        <v>0.51</v>
      </c>
      <c r="S4" s="75">
        <f t="shared" ref="S4:S43" si="8">ROUND(10^(1.771888*LOG(D4)+1.138415*LOG(E4)-4.271259),2)</f>
        <v>0.48</v>
      </c>
      <c r="T4" s="75">
        <f t="shared" ref="T4:T43" si="9">ROUND(10^(1.671519*LOG(D4)+1.363617*LOG(E4)-4.404407),2)</f>
        <v>0.47</v>
      </c>
      <c r="U4" s="75">
        <f t="shared" ref="U4:U43" si="10">HLOOKUP($D4,Q$3:T$43,MATCH($A4,$A$3:$A$43,0),1)</f>
        <v>0.48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75">
        <f t="shared" ref="W4:W43" si="12">ROUND(10^(-4.155639+1.847898*LOG(D4)+0.951955*LOG(E4)),2)</f>
        <v>0.49</v>
      </c>
      <c r="X4" s="75">
        <f t="shared" ref="X4:X43" si="13">ROUND(10^(-4.194535+1.804172*LOG(D4)+1.034248*LOG(E4)),2)</f>
        <v>0.49</v>
      </c>
      <c r="Y4" s="75">
        <f t="shared" ref="Y4:Y43" si="14">ROUND(10^(-4.42347+2.006485*LOG(D4)+0.967757*LOG(E4)),2)</f>
        <v>0.48</v>
      </c>
      <c r="Z4" s="75">
        <f t="shared" ref="Z4:Z43" si="15">HLOOKUP($D4,V$3:Y$43,MATCH($A4,$A$3:$A$43,0),1)</f>
        <v>0.49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0.44</v>
      </c>
      <c r="AB4" s="75">
        <f t="shared" ref="AB4:AB43" si="17">ROUND(10^(1.979213*LOG(D4)+0.998347*LOG(E4)-4.369281),2)</f>
        <v>0.54</v>
      </c>
      <c r="AC4" s="75">
        <f t="shared" ref="AC4:AC43" si="18">ROUND(10^(1.904401*LOG(D4)+1.062478*LOG(E4)-4.348104),2)</f>
        <v>0.52</v>
      </c>
      <c r="AD4" s="75">
        <f t="shared" ref="AD4:AD43" si="19">ROUND(10^(1.640825*LOG(D4)+1.080387*LOG(E4)-3.976731),2)</f>
        <v>0.52</v>
      </c>
      <c r="AE4" s="75">
        <f t="shared" ref="AE4:AE43" si="20">ROUND(10^(1.90887*LOG(D4)+1.088002*LOG(E4)-4.431495),2)</f>
        <v>0.47</v>
      </c>
      <c r="AF4" s="75">
        <f t="shared" ref="AF4:AF43" si="21">HLOOKUP($D4,AA$3:AE$43,MATCH($A4,$A$3:$A$43,0),1)</f>
        <v>0.52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0.46</v>
      </c>
      <c r="AH4" s="75">
        <f t="shared" ref="AH4:AH43" si="23">ROUND(10^(1.93813902*LOG(D4)+0.96697002*LOG(E4)-4.32216295),2)</f>
        <v>0.48</v>
      </c>
      <c r="AI4" s="75">
        <f t="shared" ref="AI4:AI43" si="24">ROUND(10^(1.82464098*LOG(D4)+0.97625989*LOG(E4)-4.15096808),2)</f>
        <v>0.49</v>
      </c>
      <c r="AJ4" s="75">
        <f t="shared" ref="AJ4:AJ43" si="25">HLOOKUP($D4,AG$3:AI$43,MATCH($A4,$A$3:$A$43,0),1)</f>
        <v>0.48</v>
      </c>
    </row>
    <row r="5" spans="1:36" ht="12.95" customHeight="1" x14ac:dyDescent="0.15">
      <c r="A5" s="74">
        <v>542</v>
      </c>
      <c r="B5" s="143" t="s">
        <v>53</v>
      </c>
      <c r="C5" s="144"/>
      <c r="D5" s="74">
        <v>18</v>
      </c>
      <c r="E5" s="74">
        <v>13</v>
      </c>
      <c r="F5" s="4">
        <f t="shared" si="0"/>
        <v>0.17</v>
      </c>
      <c r="G5" s="5" t="s">
        <v>59</v>
      </c>
      <c r="H5" s="94" t="s">
        <v>62</v>
      </c>
      <c r="I5" s="5" t="s">
        <v>59</v>
      </c>
      <c r="J5" s="1" t="s">
        <v>15</v>
      </c>
      <c r="K5" s="75">
        <f t="shared" si="1"/>
        <v>0.16</v>
      </c>
      <c r="L5" s="75">
        <f t="shared" si="2"/>
        <v>0.17</v>
      </c>
      <c r="M5" s="75">
        <f t="shared" si="3"/>
        <v>0.16</v>
      </c>
      <c r="N5" s="75">
        <f t="shared" si="4"/>
        <v>0.17</v>
      </c>
      <c r="O5" s="75">
        <f t="shared" si="5"/>
        <v>0.17</v>
      </c>
      <c r="P5" s="75">
        <f t="shared" ref="P5:P43" si="26">HLOOKUP($D5,K$3:O$43,MATCH(A5,$A$3:$A$43,0),1)</f>
        <v>0.17</v>
      </c>
      <c r="Q5" s="75">
        <f t="shared" si="6"/>
        <v>0.16</v>
      </c>
      <c r="R5" s="75">
        <f t="shared" si="7"/>
        <v>0.17</v>
      </c>
      <c r="S5" s="75">
        <f t="shared" si="8"/>
        <v>0.17</v>
      </c>
      <c r="T5" s="75">
        <f t="shared" si="9"/>
        <v>0.16</v>
      </c>
      <c r="U5" s="75">
        <f t="shared" si="10"/>
        <v>0.17</v>
      </c>
      <c r="V5" s="75">
        <f t="shared" si="11"/>
        <v>0.18</v>
      </c>
      <c r="W5" s="75">
        <f t="shared" si="12"/>
        <v>0.17</v>
      </c>
      <c r="X5" s="75">
        <f t="shared" si="13"/>
        <v>0.17</v>
      </c>
      <c r="Y5" s="75">
        <f t="shared" si="14"/>
        <v>0.15</v>
      </c>
      <c r="Z5" s="75">
        <f t="shared" si="15"/>
        <v>0.17</v>
      </c>
      <c r="AA5" s="75">
        <f t="shared" si="16"/>
        <v>0.15</v>
      </c>
      <c r="AB5" s="75">
        <f t="shared" si="17"/>
        <v>0.17</v>
      </c>
      <c r="AC5" s="75">
        <f t="shared" si="18"/>
        <v>0.17</v>
      </c>
      <c r="AD5" s="75">
        <f t="shared" si="19"/>
        <v>0.19</v>
      </c>
      <c r="AE5" s="75">
        <f t="shared" si="20"/>
        <v>0.15</v>
      </c>
      <c r="AF5" s="75">
        <f t="shared" si="21"/>
        <v>0.17</v>
      </c>
      <c r="AG5" s="75">
        <f t="shared" si="22"/>
        <v>0.15</v>
      </c>
      <c r="AH5" s="75">
        <f t="shared" si="23"/>
        <v>0.15</v>
      </c>
      <c r="AI5" s="75">
        <f t="shared" si="24"/>
        <v>0.17</v>
      </c>
      <c r="AJ5" s="75">
        <f t="shared" si="25"/>
        <v>0.15</v>
      </c>
    </row>
    <row r="6" spans="1:36" ht="12.95" customHeight="1" x14ac:dyDescent="0.15">
      <c r="A6" s="91">
        <v>543</v>
      </c>
      <c r="B6" s="143" t="s">
        <v>53</v>
      </c>
      <c r="C6" s="144"/>
      <c r="D6" s="74">
        <v>28</v>
      </c>
      <c r="E6" s="74">
        <v>16</v>
      </c>
      <c r="F6" s="4">
        <f t="shared" si="0"/>
        <v>0.46</v>
      </c>
      <c r="G6" s="74"/>
      <c r="H6" s="74"/>
      <c r="I6" s="102"/>
      <c r="J6" s="1" t="s">
        <v>15</v>
      </c>
      <c r="K6" s="75">
        <f t="shared" si="1"/>
        <v>0.42</v>
      </c>
      <c r="L6" s="75">
        <f t="shared" si="2"/>
        <v>0.47</v>
      </c>
      <c r="M6" s="75">
        <f t="shared" si="3"/>
        <v>0.45</v>
      </c>
      <c r="N6" s="75">
        <f t="shared" si="4"/>
        <v>0.46</v>
      </c>
      <c r="O6" s="75">
        <f t="shared" si="5"/>
        <v>0.47</v>
      </c>
      <c r="P6" s="75">
        <f t="shared" si="26"/>
        <v>0.45</v>
      </c>
      <c r="Q6" s="75">
        <f t="shared" si="6"/>
        <v>0.43</v>
      </c>
      <c r="R6" s="75">
        <f t="shared" si="7"/>
        <v>0.48</v>
      </c>
      <c r="S6" s="75">
        <f t="shared" si="8"/>
        <v>0.46</v>
      </c>
      <c r="T6" s="75">
        <f t="shared" si="9"/>
        <v>0.45</v>
      </c>
      <c r="U6" s="75">
        <f t="shared" si="10"/>
        <v>0.46</v>
      </c>
      <c r="V6" s="75">
        <f t="shared" si="11"/>
        <v>0.5</v>
      </c>
      <c r="W6" s="75">
        <f t="shared" si="12"/>
        <v>0.46</v>
      </c>
      <c r="X6" s="75">
        <f t="shared" si="13"/>
        <v>0.46</v>
      </c>
      <c r="Y6" s="75">
        <f t="shared" si="14"/>
        <v>0.44</v>
      </c>
      <c r="Z6" s="75">
        <f t="shared" si="15"/>
        <v>0.46</v>
      </c>
      <c r="AA6" s="75">
        <f t="shared" si="16"/>
        <v>0.41</v>
      </c>
      <c r="AB6" s="75">
        <f t="shared" si="17"/>
        <v>0.5</v>
      </c>
      <c r="AC6" s="75">
        <f t="shared" si="18"/>
        <v>0.49</v>
      </c>
      <c r="AD6" s="75">
        <f t="shared" si="19"/>
        <v>0.5</v>
      </c>
      <c r="AE6" s="75">
        <f t="shared" si="20"/>
        <v>0.44</v>
      </c>
      <c r="AF6" s="75">
        <f t="shared" si="21"/>
        <v>0.49</v>
      </c>
      <c r="AG6" s="75">
        <f t="shared" si="22"/>
        <v>0.42</v>
      </c>
      <c r="AH6" s="75">
        <f t="shared" si="23"/>
        <v>0.44</v>
      </c>
      <c r="AI6" s="75">
        <f t="shared" si="24"/>
        <v>0.46</v>
      </c>
      <c r="AJ6" s="75">
        <f t="shared" si="25"/>
        <v>0.44</v>
      </c>
    </row>
    <row r="7" spans="1:36" ht="12.95" customHeight="1" x14ac:dyDescent="0.15">
      <c r="A7" s="91">
        <v>544</v>
      </c>
      <c r="B7" s="143" t="s">
        <v>53</v>
      </c>
      <c r="C7" s="144"/>
      <c r="D7" s="74">
        <v>24</v>
      </c>
      <c r="E7" s="74">
        <v>16</v>
      </c>
      <c r="F7" s="4">
        <f t="shared" si="0"/>
        <v>0.35</v>
      </c>
      <c r="G7" s="74" t="s">
        <v>67</v>
      </c>
      <c r="H7" s="74" t="s">
        <v>62</v>
      </c>
      <c r="I7" s="102" t="s">
        <v>67</v>
      </c>
      <c r="J7" s="1" t="s">
        <v>15</v>
      </c>
      <c r="K7" s="75">
        <f t="shared" si="1"/>
        <v>0.32</v>
      </c>
      <c r="L7" s="75">
        <f t="shared" si="2"/>
        <v>0.35</v>
      </c>
      <c r="M7" s="75">
        <f t="shared" si="3"/>
        <v>0.35</v>
      </c>
      <c r="N7" s="75">
        <f t="shared" si="4"/>
        <v>0.35</v>
      </c>
      <c r="O7" s="75">
        <f t="shared" si="5"/>
        <v>0.36</v>
      </c>
      <c r="P7" s="75">
        <f t="shared" si="26"/>
        <v>0.35</v>
      </c>
      <c r="Q7" s="75">
        <f t="shared" si="6"/>
        <v>0.32</v>
      </c>
      <c r="R7" s="75">
        <f t="shared" si="7"/>
        <v>0.36</v>
      </c>
      <c r="S7" s="75">
        <f t="shared" si="8"/>
        <v>0.35</v>
      </c>
      <c r="T7" s="75">
        <f t="shared" si="9"/>
        <v>0.35</v>
      </c>
      <c r="U7" s="75">
        <f t="shared" si="10"/>
        <v>0.35</v>
      </c>
      <c r="V7" s="75">
        <f t="shared" si="11"/>
        <v>0.37</v>
      </c>
      <c r="W7" s="75">
        <f t="shared" si="12"/>
        <v>0.35</v>
      </c>
      <c r="X7" s="75">
        <f t="shared" si="13"/>
        <v>0.35</v>
      </c>
      <c r="Y7" s="75">
        <f t="shared" si="14"/>
        <v>0.32</v>
      </c>
      <c r="Z7" s="75">
        <f t="shared" si="15"/>
        <v>0.35</v>
      </c>
      <c r="AA7" s="75">
        <f t="shared" si="16"/>
        <v>0.31</v>
      </c>
      <c r="AB7" s="75">
        <f t="shared" si="17"/>
        <v>0.37</v>
      </c>
      <c r="AC7" s="75">
        <f t="shared" si="18"/>
        <v>0.36</v>
      </c>
      <c r="AD7" s="75">
        <f t="shared" si="19"/>
        <v>0.39</v>
      </c>
      <c r="AE7" s="75">
        <f t="shared" si="20"/>
        <v>0.33</v>
      </c>
      <c r="AF7" s="75">
        <f t="shared" si="21"/>
        <v>0.36</v>
      </c>
      <c r="AG7" s="75">
        <f t="shared" si="22"/>
        <v>0.31</v>
      </c>
      <c r="AH7" s="75">
        <f t="shared" si="23"/>
        <v>0.33</v>
      </c>
      <c r="AI7" s="75">
        <f t="shared" si="24"/>
        <v>0.35</v>
      </c>
      <c r="AJ7" s="75">
        <f t="shared" si="25"/>
        <v>0.33</v>
      </c>
    </row>
    <row r="8" spans="1:36" ht="12.95" customHeight="1" x14ac:dyDescent="0.15">
      <c r="A8" s="91">
        <v>545</v>
      </c>
      <c r="B8" s="143" t="s">
        <v>53</v>
      </c>
      <c r="C8" s="144"/>
      <c r="D8" s="74">
        <v>18</v>
      </c>
      <c r="E8" s="74">
        <v>12</v>
      </c>
      <c r="F8" s="4">
        <f t="shared" si="0"/>
        <v>0.16</v>
      </c>
      <c r="G8" s="5" t="s">
        <v>65</v>
      </c>
      <c r="H8" s="94" t="s">
        <v>62</v>
      </c>
      <c r="I8" s="74" t="s">
        <v>92</v>
      </c>
      <c r="J8" s="1" t="s">
        <v>15</v>
      </c>
      <c r="K8" s="75">
        <f t="shared" si="1"/>
        <v>0.15</v>
      </c>
      <c r="L8" s="75">
        <f t="shared" si="2"/>
        <v>0.15</v>
      </c>
      <c r="M8" s="75">
        <f t="shared" si="3"/>
        <v>0.15</v>
      </c>
      <c r="N8" s="75">
        <f t="shared" si="4"/>
        <v>0.16</v>
      </c>
      <c r="O8" s="75">
        <f t="shared" si="5"/>
        <v>0.16</v>
      </c>
      <c r="P8" s="75">
        <f t="shared" si="26"/>
        <v>0.15</v>
      </c>
      <c r="Q8" s="75">
        <f t="shared" si="6"/>
        <v>0.14000000000000001</v>
      </c>
      <c r="R8" s="75">
        <f t="shared" si="7"/>
        <v>0.15</v>
      </c>
      <c r="S8" s="75">
        <f t="shared" si="8"/>
        <v>0.15</v>
      </c>
      <c r="T8" s="75">
        <f t="shared" si="9"/>
        <v>0.15</v>
      </c>
      <c r="U8" s="75">
        <f t="shared" si="10"/>
        <v>0.15</v>
      </c>
      <c r="V8" s="75">
        <f t="shared" si="11"/>
        <v>0.16</v>
      </c>
      <c r="W8" s="75">
        <f t="shared" si="12"/>
        <v>0.16</v>
      </c>
      <c r="X8" s="75">
        <f t="shared" si="13"/>
        <v>0.15</v>
      </c>
      <c r="Y8" s="75">
        <f t="shared" si="14"/>
        <v>0.14000000000000001</v>
      </c>
      <c r="Z8" s="75">
        <f t="shared" si="15"/>
        <v>0.16</v>
      </c>
      <c r="AA8" s="75">
        <f t="shared" si="16"/>
        <v>0.14000000000000001</v>
      </c>
      <c r="AB8" s="75">
        <f t="shared" si="17"/>
        <v>0.16</v>
      </c>
      <c r="AC8" s="75">
        <f t="shared" si="18"/>
        <v>0.15</v>
      </c>
      <c r="AD8" s="75">
        <f t="shared" si="19"/>
        <v>0.18</v>
      </c>
      <c r="AE8" s="75">
        <f t="shared" si="20"/>
        <v>0.14000000000000001</v>
      </c>
      <c r="AF8" s="75">
        <f t="shared" si="21"/>
        <v>0.16</v>
      </c>
      <c r="AG8" s="75">
        <f t="shared" si="22"/>
        <v>0.14000000000000001</v>
      </c>
      <c r="AH8" s="75">
        <f t="shared" si="23"/>
        <v>0.14000000000000001</v>
      </c>
      <c r="AI8" s="75">
        <f t="shared" si="24"/>
        <v>0.16</v>
      </c>
      <c r="AJ8" s="75">
        <f t="shared" si="25"/>
        <v>0.14000000000000001</v>
      </c>
    </row>
    <row r="9" spans="1:36" ht="12.95" customHeight="1" x14ac:dyDescent="0.15">
      <c r="A9" s="91">
        <v>546</v>
      </c>
      <c r="B9" s="143" t="s">
        <v>53</v>
      </c>
      <c r="C9" s="144"/>
      <c r="D9" s="74">
        <v>18</v>
      </c>
      <c r="E9" s="74">
        <v>15</v>
      </c>
      <c r="F9" s="4">
        <f t="shared" si="0"/>
        <v>0.19</v>
      </c>
      <c r="G9" s="94" t="s">
        <v>65</v>
      </c>
      <c r="H9" s="94" t="s">
        <v>62</v>
      </c>
      <c r="I9" s="74" t="s">
        <v>92</v>
      </c>
      <c r="J9" s="1" t="s">
        <v>15</v>
      </c>
      <c r="K9" s="75">
        <f t="shared" si="1"/>
        <v>0.18</v>
      </c>
      <c r="L9" s="75">
        <f t="shared" si="2"/>
        <v>0.19</v>
      </c>
      <c r="M9" s="75">
        <f t="shared" si="3"/>
        <v>0.19</v>
      </c>
      <c r="N9" s="75">
        <f t="shared" si="4"/>
        <v>0.2</v>
      </c>
      <c r="O9" s="75">
        <f t="shared" si="5"/>
        <v>0.2</v>
      </c>
      <c r="P9" s="75">
        <f t="shared" si="26"/>
        <v>0.19</v>
      </c>
      <c r="Q9" s="75">
        <f t="shared" si="6"/>
        <v>0.18</v>
      </c>
      <c r="R9" s="75">
        <f t="shared" si="7"/>
        <v>0.19</v>
      </c>
      <c r="S9" s="75">
        <f t="shared" si="8"/>
        <v>0.2</v>
      </c>
      <c r="T9" s="75">
        <f t="shared" si="9"/>
        <v>0.2</v>
      </c>
      <c r="U9" s="75">
        <f t="shared" si="10"/>
        <v>0.19</v>
      </c>
      <c r="V9" s="75">
        <f t="shared" si="11"/>
        <v>0.2</v>
      </c>
      <c r="W9" s="75">
        <f t="shared" si="12"/>
        <v>0.19</v>
      </c>
      <c r="X9" s="75">
        <f t="shared" si="13"/>
        <v>0.19</v>
      </c>
      <c r="Y9" s="75">
        <f t="shared" si="14"/>
        <v>0.17</v>
      </c>
      <c r="Z9" s="75">
        <f t="shared" si="15"/>
        <v>0.19</v>
      </c>
      <c r="AA9" s="75">
        <f t="shared" si="16"/>
        <v>0.17</v>
      </c>
      <c r="AB9" s="75">
        <f t="shared" si="17"/>
        <v>0.19</v>
      </c>
      <c r="AC9" s="75">
        <f t="shared" si="18"/>
        <v>0.2</v>
      </c>
      <c r="AD9" s="75">
        <f t="shared" si="19"/>
        <v>0.23</v>
      </c>
      <c r="AE9" s="75">
        <f t="shared" si="20"/>
        <v>0.18</v>
      </c>
      <c r="AF9" s="75">
        <f t="shared" si="21"/>
        <v>0.19</v>
      </c>
      <c r="AG9" s="75">
        <f t="shared" si="22"/>
        <v>0.17</v>
      </c>
      <c r="AH9" s="75">
        <f t="shared" si="23"/>
        <v>0.18</v>
      </c>
      <c r="AI9" s="75">
        <f t="shared" si="24"/>
        <v>0.19</v>
      </c>
      <c r="AJ9" s="75">
        <f t="shared" si="25"/>
        <v>0.18</v>
      </c>
    </row>
    <row r="10" spans="1:36" ht="12.95" customHeight="1" x14ac:dyDescent="0.15">
      <c r="A10" s="91">
        <v>547</v>
      </c>
      <c r="B10" s="143" t="s">
        <v>53</v>
      </c>
      <c r="C10" s="144"/>
      <c r="D10" s="74">
        <v>14</v>
      </c>
      <c r="E10" s="74">
        <v>11</v>
      </c>
      <c r="F10" s="4">
        <f t="shared" si="0"/>
        <v>0.09</v>
      </c>
      <c r="G10" s="74" t="s">
        <v>68</v>
      </c>
      <c r="H10" s="94" t="s">
        <v>62</v>
      </c>
      <c r="I10" s="102" t="s">
        <v>68</v>
      </c>
      <c r="J10" s="1" t="s">
        <v>15</v>
      </c>
      <c r="K10" s="75">
        <f t="shared" si="1"/>
        <v>0.09</v>
      </c>
      <c r="L10" s="75">
        <f t="shared" si="2"/>
        <v>0.09</v>
      </c>
      <c r="M10" s="75">
        <f t="shared" si="3"/>
        <v>0.09</v>
      </c>
      <c r="N10" s="75">
        <f t="shared" si="4"/>
        <v>0.09</v>
      </c>
      <c r="O10" s="75">
        <f t="shared" si="5"/>
        <v>0.09</v>
      </c>
      <c r="P10" s="75">
        <f t="shared" si="26"/>
        <v>0.09</v>
      </c>
      <c r="Q10" s="75">
        <f t="shared" si="6"/>
        <v>0.08</v>
      </c>
      <c r="R10" s="75">
        <f t="shared" si="7"/>
        <v>0.09</v>
      </c>
      <c r="S10" s="75">
        <f t="shared" si="8"/>
        <v>0.09</v>
      </c>
      <c r="T10" s="75">
        <f t="shared" si="9"/>
        <v>0.09</v>
      </c>
      <c r="U10" s="75">
        <f t="shared" si="10"/>
        <v>0.09</v>
      </c>
      <c r="V10" s="75">
        <f t="shared" si="11"/>
        <v>0.09</v>
      </c>
      <c r="W10" s="75">
        <f t="shared" si="12"/>
        <v>0.09</v>
      </c>
      <c r="X10" s="75">
        <f t="shared" si="13"/>
        <v>0.09</v>
      </c>
      <c r="Y10" s="75">
        <f t="shared" si="14"/>
        <v>0.08</v>
      </c>
      <c r="Z10" s="75">
        <f t="shared" si="15"/>
        <v>0.09</v>
      </c>
      <c r="AA10" s="75">
        <f t="shared" si="16"/>
        <v>0.08</v>
      </c>
      <c r="AB10" s="75">
        <f t="shared" si="17"/>
        <v>0.09</v>
      </c>
      <c r="AC10" s="75">
        <f t="shared" si="18"/>
        <v>0.09</v>
      </c>
      <c r="AD10" s="75">
        <f t="shared" si="19"/>
        <v>0.11</v>
      </c>
      <c r="AE10" s="75">
        <f t="shared" si="20"/>
        <v>0.08</v>
      </c>
      <c r="AF10" s="75">
        <f t="shared" si="21"/>
        <v>0.09</v>
      </c>
      <c r="AG10" s="75">
        <f t="shared" si="22"/>
        <v>0.08</v>
      </c>
      <c r="AH10" s="75">
        <f t="shared" si="23"/>
        <v>0.08</v>
      </c>
      <c r="AI10" s="75">
        <f t="shared" si="24"/>
        <v>0.09</v>
      </c>
      <c r="AJ10" s="75">
        <f t="shared" si="25"/>
        <v>0.08</v>
      </c>
    </row>
    <row r="11" spans="1:36" ht="12.95" customHeight="1" x14ac:dyDescent="0.15">
      <c r="A11" s="91">
        <v>548</v>
      </c>
      <c r="B11" s="143" t="s">
        <v>53</v>
      </c>
      <c r="C11" s="144"/>
      <c r="D11" s="74">
        <v>34</v>
      </c>
      <c r="E11" s="74">
        <v>15</v>
      </c>
      <c r="F11" s="4">
        <f t="shared" si="0"/>
        <v>0.61</v>
      </c>
      <c r="G11" s="5"/>
      <c r="H11" s="74"/>
      <c r="I11" s="74"/>
      <c r="J11" s="1" t="s">
        <v>15</v>
      </c>
      <c r="K11" s="75">
        <f t="shared" si="1"/>
        <v>0.55000000000000004</v>
      </c>
      <c r="L11" s="75">
        <f t="shared" si="2"/>
        <v>0.63</v>
      </c>
      <c r="M11" s="75">
        <f t="shared" si="3"/>
        <v>0.59</v>
      </c>
      <c r="N11" s="75">
        <f t="shared" si="4"/>
        <v>0.61</v>
      </c>
      <c r="O11" s="75">
        <f t="shared" si="5"/>
        <v>0.62</v>
      </c>
      <c r="P11" s="75">
        <f t="shared" si="26"/>
        <v>0.61</v>
      </c>
      <c r="Q11" s="75">
        <f t="shared" si="6"/>
        <v>0.56999999999999995</v>
      </c>
      <c r="R11" s="75">
        <f t="shared" si="7"/>
        <v>0.65</v>
      </c>
      <c r="S11" s="75">
        <f t="shared" si="8"/>
        <v>0.6</v>
      </c>
      <c r="T11" s="75">
        <f t="shared" si="9"/>
        <v>0.56999999999999995</v>
      </c>
      <c r="U11" s="75">
        <f t="shared" si="10"/>
        <v>0.56999999999999995</v>
      </c>
      <c r="V11" s="75">
        <f t="shared" si="11"/>
        <v>0.69</v>
      </c>
      <c r="W11" s="75">
        <f t="shared" si="12"/>
        <v>0.62</v>
      </c>
      <c r="X11" s="75">
        <f t="shared" si="13"/>
        <v>0.61</v>
      </c>
      <c r="Y11" s="75">
        <f t="shared" si="14"/>
        <v>0.61</v>
      </c>
      <c r="Z11" s="75">
        <f t="shared" si="15"/>
        <v>0.61</v>
      </c>
      <c r="AA11" s="75">
        <f t="shared" si="16"/>
        <v>0.55000000000000004</v>
      </c>
      <c r="AB11" s="75">
        <f t="shared" si="17"/>
        <v>0.69</v>
      </c>
      <c r="AC11" s="75">
        <f t="shared" si="18"/>
        <v>0.66</v>
      </c>
      <c r="AD11" s="75">
        <f t="shared" si="19"/>
        <v>0.64</v>
      </c>
      <c r="AE11" s="75">
        <f t="shared" si="20"/>
        <v>0.59</v>
      </c>
      <c r="AF11" s="75">
        <f t="shared" si="21"/>
        <v>0.64</v>
      </c>
      <c r="AG11" s="75">
        <f t="shared" si="22"/>
        <v>0.57999999999999996</v>
      </c>
      <c r="AH11" s="75">
        <f t="shared" si="23"/>
        <v>0.61</v>
      </c>
      <c r="AI11" s="75">
        <f t="shared" si="24"/>
        <v>0.62</v>
      </c>
      <c r="AJ11" s="75">
        <f t="shared" si="25"/>
        <v>0.61</v>
      </c>
    </row>
    <row r="12" spans="1:36" ht="12.95" customHeight="1" x14ac:dyDescent="0.15">
      <c r="A12" s="91">
        <v>549</v>
      </c>
      <c r="B12" s="143" t="s">
        <v>53</v>
      </c>
      <c r="C12" s="144"/>
      <c r="D12" s="74">
        <v>20</v>
      </c>
      <c r="E12" s="74">
        <v>14</v>
      </c>
      <c r="F12" s="4">
        <f t="shared" si="0"/>
        <v>0.22</v>
      </c>
      <c r="G12" s="5"/>
      <c r="H12" s="94" t="s">
        <v>62</v>
      </c>
      <c r="I12" s="74" t="s">
        <v>92</v>
      </c>
      <c r="J12" s="1" t="s">
        <v>15</v>
      </c>
      <c r="K12" s="75">
        <f t="shared" si="1"/>
        <v>0.2</v>
      </c>
      <c r="L12" s="75">
        <f t="shared" si="2"/>
        <v>0.22</v>
      </c>
      <c r="M12" s="75">
        <f t="shared" si="3"/>
        <v>0.22</v>
      </c>
      <c r="N12" s="75">
        <f t="shared" si="4"/>
        <v>0.22</v>
      </c>
      <c r="O12" s="75">
        <f t="shared" si="5"/>
        <v>0.22</v>
      </c>
      <c r="P12" s="75">
        <f t="shared" si="26"/>
        <v>0.22</v>
      </c>
      <c r="Q12" s="75">
        <f t="shared" si="6"/>
        <v>0.2</v>
      </c>
      <c r="R12" s="75">
        <f t="shared" si="7"/>
        <v>0.22</v>
      </c>
      <c r="S12" s="75">
        <f t="shared" si="8"/>
        <v>0.22</v>
      </c>
      <c r="T12" s="75">
        <f t="shared" si="9"/>
        <v>0.22</v>
      </c>
      <c r="U12" s="75">
        <f t="shared" si="10"/>
        <v>0.22</v>
      </c>
      <c r="V12" s="75">
        <f t="shared" si="11"/>
        <v>0.23</v>
      </c>
      <c r="W12" s="75">
        <f t="shared" si="12"/>
        <v>0.22</v>
      </c>
      <c r="X12" s="75">
        <f t="shared" si="13"/>
        <v>0.22</v>
      </c>
      <c r="Y12" s="75">
        <f t="shared" si="14"/>
        <v>0.2</v>
      </c>
      <c r="Z12" s="75">
        <f t="shared" si="15"/>
        <v>0.22</v>
      </c>
      <c r="AA12" s="75">
        <f t="shared" si="16"/>
        <v>0.2</v>
      </c>
      <c r="AB12" s="75">
        <f t="shared" si="17"/>
        <v>0.22</v>
      </c>
      <c r="AC12" s="75">
        <f t="shared" si="18"/>
        <v>0.22</v>
      </c>
      <c r="AD12" s="75">
        <f t="shared" si="19"/>
        <v>0.25</v>
      </c>
      <c r="AE12" s="75">
        <f t="shared" si="20"/>
        <v>0.2</v>
      </c>
      <c r="AF12" s="75">
        <f t="shared" si="21"/>
        <v>0.22</v>
      </c>
      <c r="AG12" s="75">
        <f t="shared" si="22"/>
        <v>0.2</v>
      </c>
      <c r="AH12" s="75">
        <f t="shared" si="23"/>
        <v>0.2</v>
      </c>
      <c r="AI12" s="75">
        <f t="shared" si="24"/>
        <v>0.22</v>
      </c>
      <c r="AJ12" s="75">
        <f t="shared" si="25"/>
        <v>0.2</v>
      </c>
    </row>
    <row r="13" spans="1:36" ht="12.95" customHeight="1" x14ac:dyDescent="0.15">
      <c r="A13" s="91">
        <v>550</v>
      </c>
      <c r="B13" s="143" t="s">
        <v>53</v>
      </c>
      <c r="C13" s="144"/>
      <c r="D13" s="74">
        <v>12</v>
      </c>
      <c r="E13" s="74">
        <v>10</v>
      </c>
      <c r="F13" s="4">
        <f t="shared" si="0"/>
        <v>0.06</v>
      </c>
      <c r="G13" s="5"/>
      <c r="H13" s="94" t="s">
        <v>62</v>
      </c>
      <c r="I13" s="74" t="s">
        <v>92</v>
      </c>
      <c r="J13" s="1" t="s">
        <v>15</v>
      </c>
      <c r="K13" s="75">
        <f t="shared" si="1"/>
        <v>0.06</v>
      </c>
      <c r="L13" s="75">
        <f t="shared" si="2"/>
        <v>0.06</v>
      </c>
      <c r="M13" s="75">
        <f t="shared" si="3"/>
        <v>0.06</v>
      </c>
      <c r="N13" s="75">
        <f t="shared" si="4"/>
        <v>0.06</v>
      </c>
      <c r="O13" s="75">
        <f t="shared" si="5"/>
        <v>0.06</v>
      </c>
      <c r="P13" s="75">
        <f t="shared" si="26"/>
        <v>0.06</v>
      </c>
      <c r="Q13" s="75">
        <f t="shared" si="6"/>
        <v>0.06</v>
      </c>
      <c r="R13" s="75">
        <f t="shared" si="7"/>
        <v>0.06</v>
      </c>
      <c r="S13" s="75">
        <f t="shared" si="8"/>
        <v>0.06</v>
      </c>
      <c r="T13" s="75">
        <f t="shared" si="9"/>
        <v>0.06</v>
      </c>
      <c r="U13" s="75">
        <f t="shared" si="10"/>
        <v>0.06</v>
      </c>
      <c r="V13" s="75">
        <f t="shared" si="11"/>
        <v>0.06</v>
      </c>
      <c r="W13" s="75">
        <f t="shared" si="12"/>
        <v>0.06</v>
      </c>
      <c r="X13" s="75">
        <f t="shared" si="13"/>
        <v>0.06</v>
      </c>
      <c r="Y13" s="75">
        <f t="shared" si="14"/>
        <v>0.05</v>
      </c>
      <c r="Z13" s="75">
        <f t="shared" si="15"/>
        <v>0.06</v>
      </c>
      <c r="AA13" s="75">
        <f t="shared" si="16"/>
        <v>0.06</v>
      </c>
      <c r="AB13" s="75">
        <f t="shared" si="17"/>
        <v>0.06</v>
      </c>
      <c r="AC13" s="75">
        <f t="shared" si="18"/>
        <v>0.06</v>
      </c>
      <c r="AD13" s="75">
        <f t="shared" si="19"/>
        <v>7.0000000000000007E-2</v>
      </c>
      <c r="AE13" s="75">
        <f t="shared" si="20"/>
        <v>0.05</v>
      </c>
      <c r="AF13" s="75">
        <f t="shared" si="21"/>
        <v>0.06</v>
      </c>
      <c r="AG13" s="75">
        <f t="shared" si="22"/>
        <v>0.05</v>
      </c>
      <c r="AH13" s="75">
        <f t="shared" si="23"/>
        <v>0.05</v>
      </c>
      <c r="AI13" s="75">
        <f t="shared" si="24"/>
        <v>0.06</v>
      </c>
      <c r="AJ13" s="75">
        <f t="shared" si="25"/>
        <v>0.05</v>
      </c>
    </row>
    <row r="14" spans="1:36" ht="12.95" customHeight="1" x14ac:dyDescent="0.15">
      <c r="A14" s="74"/>
      <c r="B14" s="143"/>
      <c r="C14" s="144"/>
      <c r="D14" s="74"/>
      <c r="E14" s="74"/>
      <c r="F14" s="4" t="str">
        <f t="shared" si="0"/>
        <v/>
      </c>
      <c r="G14" s="5"/>
      <c r="H14" s="74"/>
      <c r="I14" s="74"/>
      <c r="J14" s="1" t="s">
        <v>15</v>
      </c>
      <c r="K14" s="75" t="e">
        <f t="shared" si="1"/>
        <v>#NUM!</v>
      </c>
      <c r="L14" s="75" t="e">
        <f t="shared" si="2"/>
        <v>#NUM!</v>
      </c>
      <c r="M14" s="75" t="e">
        <f t="shared" si="3"/>
        <v>#NUM!</v>
      </c>
      <c r="N14" s="75" t="e">
        <f t="shared" si="4"/>
        <v>#NUM!</v>
      </c>
      <c r="O14" s="75" t="e">
        <f t="shared" si="5"/>
        <v>#NUM!</v>
      </c>
      <c r="P14" s="75" t="e">
        <f t="shared" si="26"/>
        <v>#N/A</v>
      </c>
      <c r="Q14" s="75" t="e">
        <f t="shared" si="6"/>
        <v>#NUM!</v>
      </c>
      <c r="R14" s="75" t="e">
        <f t="shared" si="7"/>
        <v>#NUM!</v>
      </c>
      <c r="S14" s="75" t="e">
        <f t="shared" si="8"/>
        <v>#NUM!</v>
      </c>
      <c r="T14" s="75" t="e">
        <f t="shared" si="9"/>
        <v>#NUM!</v>
      </c>
      <c r="U14" s="75" t="e">
        <f t="shared" si="10"/>
        <v>#N/A</v>
      </c>
      <c r="V14" s="75" t="e">
        <f t="shared" si="11"/>
        <v>#NUM!</v>
      </c>
      <c r="W14" s="75" t="e">
        <f t="shared" si="12"/>
        <v>#NUM!</v>
      </c>
      <c r="X14" s="75" t="e">
        <f t="shared" si="13"/>
        <v>#NUM!</v>
      </c>
      <c r="Y14" s="75" t="e">
        <f t="shared" si="14"/>
        <v>#NUM!</v>
      </c>
      <c r="Z14" s="75" t="e">
        <f t="shared" si="15"/>
        <v>#N/A</v>
      </c>
      <c r="AA14" s="75" t="e">
        <f t="shared" si="16"/>
        <v>#NUM!</v>
      </c>
      <c r="AB14" s="75" t="e">
        <f t="shared" si="17"/>
        <v>#NUM!</v>
      </c>
      <c r="AC14" s="75" t="e">
        <f t="shared" si="18"/>
        <v>#NUM!</v>
      </c>
      <c r="AD14" s="75" t="e">
        <f t="shared" si="19"/>
        <v>#NUM!</v>
      </c>
      <c r="AE14" s="75" t="e">
        <f t="shared" si="20"/>
        <v>#NUM!</v>
      </c>
      <c r="AF14" s="75" t="e">
        <f t="shared" si="21"/>
        <v>#N/A</v>
      </c>
      <c r="AG14" s="75" t="e">
        <f t="shared" si="22"/>
        <v>#NUM!</v>
      </c>
      <c r="AH14" s="75" t="e">
        <f t="shared" si="23"/>
        <v>#NUM!</v>
      </c>
      <c r="AI14" s="75" t="e">
        <f t="shared" si="24"/>
        <v>#NUM!</v>
      </c>
      <c r="AJ14" s="75" t="e">
        <f t="shared" si="25"/>
        <v>#N/A</v>
      </c>
    </row>
    <row r="15" spans="1:36" ht="12.95" customHeight="1" x14ac:dyDescent="0.15">
      <c r="A15" s="74"/>
      <c r="B15" s="143"/>
      <c r="C15" s="144"/>
      <c r="D15" s="74"/>
      <c r="E15" s="74"/>
      <c r="F15" s="4" t="str">
        <f t="shared" si="0"/>
        <v/>
      </c>
      <c r="G15" s="74"/>
      <c r="H15" s="74"/>
      <c r="I15" s="74"/>
      <c r="J15" s="1" t="s">
        <v>15</v>
      </c>
      <c r="K15" s="75" t="e">
        <f t="shared" si="1"/>
        <v>#NUM!</v>
      </c>
      <c r="L15" s="75" t="e">
        <f t="shared" si="2"/>
        <v>#NUM!</v>
      </c>
      <c r="M15" s="75" t="e">
        <f t="shared" si="3"/>
        <v>#NUM!</v>
      </c>
      <c r="N15" s="75" t="e">
        <f t="shared" si="4"/>
        <v>#NUM!</v>
      </c>
      <c r="O15" s="75" t="e">
        <f t="shared" si="5"/>
        <v>#NUM!</v>
      </c>
      <c r="P15" s="75" t="e">
        <f t="shared" si="26"/>
        <v>#N/A</v>
      </c>
      <c r="Q15" s="75" t="e">
        <f t="shared" si="6"/>
        <v>#NUM!</v>
      </c>
      <c r="R15" s="75" t="e">
        <f t="shared" si="7"/>
        <v>#NUM!</v>
      </c>
      <c r="S15" s="75" t="e">
        <f t="shared" si="8"/>
        <v>#NUM!</v>
      </c>
      <c r="T15" s="75" t="e">
        <f t="shared" si="9"/>
        <v>#NUM!</v>
      </c>
      <c r="U15" s="75" t="e">
        <f t="shared" si="10"/>
        <v>#N/A</v>
      </c>
      <c r="V15" s="75" t="e">
        <f t="shared" si="11"/>
        <v>#NUM!</v>
      </c>
      <c r="W15" s="75" t="e">
        <f t="shared" si="12"/>
        <v>#NUM!</v>
      </c>
      <c r="X15" s="75" t="e">
        <f t="shared" si="13"/>
        <v>#NUM!</v>
      </c>
      <c r="Y15" s="75" t="e">
        <f t="shared" si="14"/>
        <v>#NUM!</v>
      </c>
      <c r="Z15" s="75" t="e">
        <f t="shared" si="15"/>
        <v>#N/A</v>
      </c>
      <c r="AA15" s="75" t="e">
        <f t="shared" si="16"/>
        <v>#NUM!</v>
      </c>
      <c r="AB15" s="75" t="e">
        <f t="shared" si="17"/>
        <v>#NUM!</v>
      </c>
      <c r="AC15" s="75" t="e">
        <f t="shared" si="18"/>
        <v>#NUM!</v>
      </c>
      <c r="AD15" s="75" t="e">
        <f t="shared" si="19"/>
        <v>#NUM!</v>
      </c>
      <c r="AE15" s="75" t="e">
        <f t="shared" si="20"/>
        <v>#NUM!</v>
      </c>
      <c r="AF15" s="75" t="e">
        <f t="shared" si="21"/>
        <v>#N/A</v>
      </c>
      <c r="AG15" s="75" t="e">
        <f t="shared" si="22"/>
        <v>#NUM!</v>
      </c>
      <c r="AH15" s="75" t="e">
        <f t="shared" si="23"/>
        <v>#NUM!</v>
      </c>
      <c r="AI15" s="75" t="e">
        <f t="shared" si="24"/>
        <v>#NUM!</v>
      </c>
      <c r="AJ15" s="75" t="e">
        <f t="shared" si="25"/>
        <v>#N/A</v>
      </c>
    </row>
    <row r="16" spans="1:36" ht="12.95" customHeight="1" x14ac:dyDescent="0.15">
      <c r="A16" s="74"/>
      <c r="B16" s="143"/>
      <c r="C16" s="144"/>
      <c r="D16" s="74"/>
      <c r="E16" s="74"/>
      <c r="F16" s="4" t="str">
        <f t="shared" si="0"/>
        <v/>
      </c>
      <c r="G16" s="5"/>
      <c r="H16" s="74"/>
      <c r="I16" s="74"/>
      <c r="J16" s="1" t="s">
        <v>15</v>
      </c>
      <c r="K16" s="75" t="e">
        <f t="shared" si="1"/>
        <v>#NUM!</v>
      </c>
      <c r="L16" s="75" t="e">
        <f t="shared" si="2"/>
        <v>#NUM!</v>
      </c>
      <c r="M16" s="75" t="e">
        <f t="shared" si="3"/>
        <v>#NUM!</v>
      </c>
      <c r="N16" s="75" t="e">
        <f t="shared" si="4"/>
        <v>#NUM!</v>
      </c>
      <c r="O16" s="75" t="e">
        <f t="shared" si="5"/>
        <v>#NUM!</v>
      </c>
      <c r="P16" s="75" t="e">
        <f t="shared" si="26"/>
        <v>#N/A</v>
      </c>
      <c r="Q16" s="75" t="e">
        <f t="shared" si="6"/>
        <v>#NUM!</v>
      </c>
      <c r="R16" s="75" t="e">
        <f t="shared" si="7"/>
        <v>#NUM!</v>
      </c>
      <c r="S16" s="75" t="e">
        <f t="shared" si="8"/>
        <v>#NUM!</v>
      </c>
      <c r="T16" s="75" t="e">
        <f t="shared" si="9"/>
        <v>#NUM!</v>
      </c>
      <c r="U16" s="75" t="e">
        <f t="shared" si="10"/>
        <v>#N/A</v>
      </c>
      <c r="V16" s="75" t="e">
        <f t="shared" si="11"/>
        <v>#NUM!</v>
      </c>
      <c r="W16" s="75" t="e">
        <f t="shared" si="12"/>
        <v>#NUM!</v>
      </c>
      <c r="X16" s="75" t="e">
        <f t="shared" si="13"/>
        <v>#NUM!</v>
      </c>
      <c r="Y16" s="75" t="e">
        <f t="shared" si="14"/>
        <v>#NUM!</v>
      </c>
      <c r="Z16" s="75" t="e">
        <f t="shared" si="15"/>
        <v>#N/A</v>
      </c>
      <c r="AA16" s="75" t="e">
        <f t="shared" si="16"/>
        <v>#NUM!</v>
      </c>
      <c r="AB16" s="75" t="e">
        <f t="shared" si="17"/>
        <v>#NUM!</v>
      </c>
      <c r="AC16" s="75" t="e">
        <f t="shared" si="18"/>
        <v>#NUM!</v>
      </c>
      <c r="AD16" s="75" t="e">
        <f t="shared" si="19"/>
        <v>#NUM!</v>
      </c>
      <c r="AE16" s="75" t="e">
        <f t="shared" si="20"/>
        <v>#NUM!</v>
      </c>
      <c r="AF16" s="75" t="e">
        <f t="shared" si="21"/>
        <v>#N/A</v>
      </c>
      <c r="AG16" s="75" t="e">
        <f t="shared" si="22"/>
        <v>#NUM!</v>
      </c>
      <c r="AH16" s="75" t="e">
        <f t="shared" si="23"/>
        <v>#NUM!</v>
      </c>
      <c r="AI16" s="75" t="e">
        <f t="shared" si="24"/>
        <v>#NUM!</v>
      </c>
      <c r="AJ16" s="75" t="e">
        <f t="shared" si="25"/>
        <v>#N/A</v>
      </c>
    </row>
    <row r="17" spans="1:36" ht="12.95" customHeight="1" x14ac:dyDescent="0.15">
      <c r="A17" s="74"/>
      <c r="B17" s="143"/>
      <c r="C17" s="144"/>
      <c r="D17" s="74"/>
      <c r="E17" s="74"/>
      <c r="F17" s="4" t="str">
        <f t="shared" si="0"/>
        <v/>
      </c>
      <c r="G17" s="74"/>
      <c r="H17" s="74"/>
      <c r="I17" s="74"/>
      <c r="J17" s="1" t="s">
        <v>15</v>
      </c>
      <c r="K17" s="75" t="e">
        <f t="shared" si="1"/>
        <v>#NUM!</v>
      </c>
      <c r="L17" s="75" t="e">
        <f t="shared" si="2"/>
        <v>#NUM!</v>
      </c>
      <c r="M17" s="75" t="e">
        <f t="shared" si="3"/>
        <v>#NUM!</v>
      </c>
      <c r="N17" s="75" t="e">
        <f t="shared" si="4"/>
        <v>#NUM!</v>
      </c>
      <c r="O17" s="75" t="e">
        <f t="shared" si="5"/>
        <v>#NUM!</v>
      </c>
      <c r="P17" s="75" t="e">
        <f t="shared" si="26"/>
        <v>#N/A</v>
      </c>
      <c r="Q17" s="75" t="e">
        <f t="shared" si="6"/>
        <v>#NUM!</v>
      </c>
      <c r="R17" s="75" t="e">
        <f t="shared" si="7"/>
        <v>#NUM!</v>
      </c>
      <c r="S17" s="75" t="e">
        <f t="shared" si="8"/>
        <v>#NUM!</v>
      </c>
      <c r="T17" s="75" t="e">
        <f t="shared" si="9"/>
        <v>#NUM!</v>
      </c>
      <c r="U17" s="75" t="e">
        <f t="shared" si="10"/>
        <v>#N/A</v>
      </c>
      <c r="V17" s="75" t="e">
        <f t="shared" si="11"/>
        <v>#NUM!</v>
      </c>
      <c r="W17" s="75" t="e">
        <f t="shared" si="12"/>
        <v>#NUM!</v>
      </c>
      <c r="X17" s="75" t="e">
        <f t="shared" si="13"/>
        <v>#NUM!</v>
      </c>
      <c r="Y17" s="75" t="e">
        <f t="shared" si="14"/>
        <v>#NUM!</v>
      </c>
      <c r="Z17" s="75" t="e">
        <f t="shared" si="15"/>
        <v>#N/A</v>
      </c>
      <c r="AA17" s="75" t="e">
        <f t="shared" si="16"/>
        <v>#NUM!</v>
      </c>
      <c r="AB17" s="75" t="e">
        <f t="shared" si="17"/>
        <v>#NUM!</v>
      </c>
      <c r="AC17" s="75" t="e">
        <f t="shared" si="18"/>
        <v>#NUM!</v>
      </c>
      <c r="AD17" s="75" t="e">
        <f t="shared" si="19"/>
        <v>#NUM!</v>
      </c>
      <c r="AE17" s="75" t="e">
        <f t="shared" si="20"/>
        <v>#NUM!</v>
      </c>
      <c r="AF17" s="75" t="e">
        <f t="shared" si="21"/>
        <v>#N/A</v>
      </c>
      <c r="AG17" s="75" t="e">
        <f t="shared" si="22"/>
        <v>#NUM!</v>
      </c>
      <c r="AH17" s="75" t="e">
        <f t="shared" si="23"/>
        <v>#NUM!</v>
      </c>
      <c r="AI17" s="75" t="e">
        <f t="shared" si="24"/>
        <v>#NUM!</v>
      </c>
      <c r="AJ17" s="75" t="e">
        <f t="shared" si="25"/>
        <v>#N/A</v>
      </c>
    </row>
    <row r="18" spans="1:36" ht="12.95" customHeight="1" x14ac:dyDescent="0.15">
      <c r="A18" s="74"/>
      <c r="B18" s="143"/>
      <c r="C18" s="144"/>
      <c r="D18" s="74"/>
      <c r="E18" s="74"/>
      <c r="F18" s="4" t="str">
        <f t="shared" si="0"/>
        <v/>
      </c>
      <c r="G18" s="5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43"/>
      <c r="C19" s="144"/>
      <c r="D19" s="74"/>
      <c r="E19" s="74"/>
      <c r="F19" s="4" t="str">
        <f t="shared" si="0"/>
        <v/>
      </c>
      <c r="G19" s="5"/>
      <c r="H19" s="74"/>
      <c r="I19" s="74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43"/>
      <c r="C20" s="144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15"/>
      <c r="C21" s="115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15"/>
      <c r="C22" s="115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15"/>
      <c r="C23" s="115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74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131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2.8000000000000003</v>
      </c>
      <c r="D50" s="16">
        <f>SUMIF(G4:G43,"*下層*",F4:F43)</f>
        <v>0</v>
      </c>
      <c r="E50" s="4">
        <f>SUM(F4:F43)</f>
        <v>2.8000000000000003</v>
      </c>
      <c r="F50" s="13"/>
      <c r="G50" s="17">
        <f>C50*100</f>
        <v>280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形状比＝64、Sr＝23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1.2400000000000002</v>
      </c>
      <c r="D57" s="16">
        <f>SUMIF(H4:H43,"▲",F4:F43)</f>
        <v>0</v>
      </c>
      <c r="E57" s="16">
        <f>SUM(C57:D57)</f>
        <v>1.2400000000000002</v>
      </c>
      <c r="F57" s="13"/>
      <c r="G57" s="19">
        <f>C57*100</f>
        <v>124.00000000000003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70</v>
      </c>
      <c r="D61" s="20" t="str">
        <f>IF(D47&gt;0,ROUND(D54/D47*100,1),"")</f>
        <v/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44.3</v>
      </c>
      <c r="D62" s="20" t="str">
        <f>IF(D47&gt;0,ROUND(D57/D50*100,1),"")</f>
        <v/>
      </c>
      <c r="E62" s="20">
        <f>ROUND(E57/E50*100,1)</f>
        <v>44.3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1.56</v>
      </c>
      <c r="D69" s="16" t="str">
        <f>IF(D66&gt;0,D50-D57,"")</f>
        <v/>
      </c>
      <c r="E69" s="4">
        <f>SUM(C69:D69)</f>
        <v>1.56</v>
      </c>
      <c r="F69" s="13"/>
      <c r="G69" s="17">
        <f>C69*100</f>
        <v>156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形状比＝48、Sr＝38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91" priority="16" stopIfTrue="1">
      <formula>AND(($H4="スギ"),(#REF!&lt;12))</formula>
    </cfRule>
  </conditionalFormatting>
  <conditionalFormatting sqref="L4:L43">
    <cfRule type="expression" dxfId="590" priority="15" stopIfTrue="1">
      <formula>AND(($H4="スギ"),(#REF!&lt;22),(#REF!&gt;=12))</formula>
    </cfRule>
  </conditionalFormatting>
  <conditionalFormatting sqref="M4:M43">
    <cfRule type="expression" dxfId="589" priority="14" stopIfTrue="1">
      <formula>AND(($H4="スギ"),(#REF!&lt;32),(#REF!&gt;=22))</formula>
    </cfRule>
  </conditionalFormatting>
  <conditionalFormatting sqref="N4:N43">
    <cfRule type="expression" dxfId="588" priority="13" stopIfTrue="1">
      <formula>AND(($H4="スギ"),(#REF!&lt;42),(#REF!&gt;=32))</formula>
    </cfRule>
  </conditionalFormatting>
  <conditionalFormatting sqref="U4:U43 Z4:AF43 AJ4:AJ43 O4:P43">
    <cfRule type="expression" dxfId="587" priority="12" stopIfTrue="1">
      <formula>AND(($H4="スギ"),(#REF!&gt;=42))</formula>
    </cfRule>
  </conditionalFormatting>
  <conditionalFormatting sqref="Q4:Q43 AA4:AA43">
    <cfRule type="expression" dxfId="586" priority="11" stopIfTrue="1">
      <formula>AND(($H4="ヒノキ"),(#REF!&lt;12))</formula>
    </cfRule>
  </conditionalFormatting>
  <conditionalFormatting sqref="R4:R43 AB4:AE43">
    <cfRule type="expression" dxfId="585" priority="10" stopIfTrue="1">
      <formula>AND(($H4="ヒノキ"),(#REF!&lt;22),(#REF!&gt;=12))</formula>
    </cfRule>
  </conditionalFormatting>
  <conditionalFormatting sqref="S4:S43">
    <cfRule type="expression" dxfId="584" priority="9" stopIfTrue="1">
      <formula>AND(($H4="ヒノキ"),(#REF!&lt;32),(#REF!&gt;=22))</formula>
    </cfRule>
  </conditionalFormatting>
  <conditionalFormatting sqref="T4:U43 Z4:AF43 AJ4:AJ43">
    <cfRule type="expression" dxfId="583" priority="8" stopIfTrue="1">
      <formula>AND(($H4="ヒノキ"),(#REF!&gt;=32))</formula>
    </cfRule>
  </conditionalFormatting>
  <conditionalFormatting sqref="V4:V43 AA4:AA43">
    <cfRule type="expression" dxfId="582" priority="7" stopIfTrue="1">
      <formula>AND(($H4="アカマツ"),(#REF!&lt;12))</formula>
    </cfRule>
  </conditionalFormatting>
  <conditionalFormatting sqref="W4:W43 AB4:AB43">
    <cfRule type="expression" dxfId="581" priority="6" stopIfTrue="1">
      <formula>AND(($H4="アカマツ"),(#REF!&lt;22),(#REF!&gt;=12))</formula>
    </cfRule>
  </conditionalFormatting>
  <conditionalFormatting sqref="X4:X43 AC4:AC43">
    <cfRule type="expression" dxfId="580" priority="5" stopIfTrue="1">
      <formula>AND(($H4="アカマツ"),(#REF!&lt;42),(#REF!&gt;=22))</formula>
    </cfRule>
  </conditionalFormatting>
  <conditionalFormatting sqref="Y4:AF43 AJ4:AJ43">
    <cfRule type="expression" dxfId="579" priority="4" stopIfTrue="1">
      <formula>AND(($H4="アカマツ"),(#REF!&gt;=42))</formula>
    </cfRule>
  </conditionalFormatting>
  <conditionalFormatting sqref="AG4:AG43">
    <cfRule type="expression" dxfId="578" priority="3" stopIfTrue="1">
      <formula>AND(($H4&lt;&gt;"スギ"),($H4&lt;&gt;"ヒノキ"),($H4&lt;&gt;"アカマツ"),(#REF!&lt;12))</formula>
    </cfRule>
  </conditionalFormatting>
  <conditionalFormatting sqref="AH4:AH43">
    <cfRule type="expression" dxfId="5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43668-011D-46A0-AA88-646BD4C9CEC9}">
  <sheetPr>
    <tabColor theme="5" tint="0.59999389629810485"/>
  </sheetPr>
  <dimension ref="A1:AJ120"/>
  <sheetViews>
    <sheetView showGridLines="0" tabSelected="1" view="pageBreakPreview" topLeftCell="A34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147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3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551</v>
      </c>
      <c r="B4" s="143" t="s">
        <v>53</v>
      </c>
      <c r="C4" s="144"/>
      <c r="D4" s="91">
        <v>20</v>
      </c>
      <c r="E4" s="91">
        <v>12</v>
      </c>
      <c r="F4" s="4">
        <f t="shared" ref="F4:F43" si="0">IF(D4&gt;0,IF(B4="スギ",P4,IF(B4="ヒノキ",U4,IF(B4="アカマツ",Z4,IF(B4="カラマツ",AF4,AJ4)))),"")</f>
        <v>0.19</v>
      </c>
      <c r="G4" s="5"/>
      <c r="H4" s="91"/>
      <c r="I4" s="91" t="s">
        <v>91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0.17</v>
      </c>
      <c r="L4" s="92">
        <f t="shared" ref="L4:L43" si="2">ROUND(10^(-5+0.73504+1.83346*LOG(D4)+1.06569*LOG(E4)),2)</f>
        <v>0.19</v>
      </c>
      <c r="M4" s="92">
        <f t="shared" ref="M4:M43" si="3">ROUND(10^(-5+0.71514+1.74357*LOG(D4)+1.17719*LOG(E4)),2)</f>
        <v>0.18</v>
      </c>
      <c r="N4" s="92">
        <f t="shared" ref="N4:N43" si="4">ROUND(10^(-5+0.82956+1.76381*LOG(D4)+1.06412*LOG(E4)),2)</f>
        <v>0.19</v>
      </c>
      <c r="O4" s="92">
        <f t="shared" ref="O4:O43" si="5">ROUND(10^(-5+0.88226+1.79204*LOG(D4)+0.99303*LOG(E4)),2)</f>
        <v>0.19</v>
      </c>
      <c r="P4" s="92">
        <f>HLOOKUP($D4,K$3:O$43,MATCH($A4,$A$3:$A$43,0),1)</f>
        <v>0.19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0.17</v>
      </c>
      <c r="R4" s="92">
        <f t="shared" ref="R4:R43" si="7">ROUND(10^(1.905709*LOG(D4)+1.011385*LOG(E4)-4.293729),2)</f>
        <v>0.19</v>
      </c>
      <c r="S4" s="92">
        <f t="shared" ref="S4:S43" si="8">ROUND(10^(1.771888*LOG(D4)+1.138415*LOG(E4)-4.271259),2)</f>
        <v>0.18</v>
      </c>
      <c r="T4" s="92">
        <f t="shared" ref="T4:T43" si="9">ROUND(10^(1.671519*LOG(D4)+1.363617*LOG(E4)-4.404407),2)</f>
        <v>0.17</v>
      </c>
      <c r="U4" s="92">
        <f t="shared" ref="U4:U43" si="10">HLOOKUP($D4,Q$3:T$43,MATCH($A4,$A$3:$A$43,0),1)</f>
        <v>0.19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0.2</v>
      </c>
      <c r="W4" s="92">
        <f t="shared" ref="W4:W43" si="12">ROUND(10^(-4.155639+1.847898*LOG(D4)+0.951955*LOG(E4)),2)</f>
        <v>0.19</v>
      </c>
      <c r="X4" s="92">
        <f t="shared" ref="X4:X43" si="13">ROUND(10^(-4.194535+1.804172*LOG(D4)+1.034248*LOG(E4)),2)</f>
        <v>0.19</v>
      </c>
      <c r="Y4" s="92">
        <f t="shared" ref="Y4:Y43" si="14">ROUND(10^(-4.42347+2.006485*LOG(D4)+0.967757*LOG(E4)),2)</f>
        <v>0.17</v>
      </c>
      <c r="Z4" s="92">
        <f t="shared" ref="Z4:Z43" si="15">HLOOKUP($D4,V$3:Y$43,MATCH($A4,$A$3:$A$43,0),1)</f>
        <v>0.19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92">
        <f t="shared" ref="AB4:AB43" si="17">ROUND(10^(1.979213*LOG(D4)+0.998347*LOG(E4)-4.369281),2)</f>
        <v>0.19</v>
      </c>
      <c r="AC4" s="92">
        <f t="shared" ref="AC4:AC43" si="18">ROUND(10^(1.904401*LOG(D4)+1.062478*LOG(E4)-4.348104),2)</f>
        <v>0.19</v>
      </c>
      <c r="AD4" s="92">
        <f t="shared" ref="AD4:AD43" si="19">ROUND(10^(1.640825*LOG(D4)+1.080387*LOG(E4)-3.976731),2)</f>
        <v>0.21</v>
      </c>
      <c r="AE4" s="92">
        <f t="shared" ref="AE4:AE43" si="20">ROUND(10^(1.90887*LOG(D4)+1.088002*LOG(E4)-4.431495),2)</f>
        <v>0.17</v>
      </c>
      <c r="AF4" s="92">
        <f t="shared" ref="AF4:AF43" si="21">HLOOKUP($D4,AA$3:AE$43,MATCH($A4,$A$3:$A$43,0),1)</f>
        <v>0.19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0.17</v>
      </c>
      <c r="AH4" s="92">
        <f t="shared" ref="AH4:AH43" si="23">ROUND(10^(1.93813902*LOG(D4)+0.96697002*LOG(E4)-4.32216295),2)</f>
        <v>0.17</v>
      </c>
      <c r="AI4" s="92">
        <f t="shared" ref="AI4:AI43" si="24">ROUND(10^(1.82464098*LOG(D4)+0.97625989*LOG(E4)-4.15096808),2)</f>
        <v>0.19</v>
      </c>
      <c r="AJ4" s="92">
        <f t="shared" ref="AJ4:AJ43" si="25">HLOOKUP($D4,AG$3:AI$43,MATCH($A4,$A$3:$A$43,0),1)</f>
        <v>0.17</v>
      </c>
    </row>
    <row r="5" spans="1:36" ht="12.95" customHeight="1" x14ac:dyDescent="0.15">
      <c r="A5" s="91">
        <v>552</v>
      </c>
      <c r="B5" s="143" t="s">
        <v>53</v>
      </c>
      <c r="C5" s="144"/>
      <c r="D5" s="91">
        <v>8</v>
      </c>
      <c r="E5" s="91">
        <v>7</v>
      </c>
      <c r="F5" s="4">
        <f t="shared" si="0"/>
        <v>0.02</v>
      </c>
      <c r="G5" s="5" t="s">
        <v>90</v>
      </c>
      <c r="H5" s="102" t="s">
        <v>52</v>
      </c>
      <c r="I5" s="91"/>
      <c r="J5" s="1" t="s">
        <v>15</v>
      </c>
      <c r="K5" s="92">
        <f t="shared" si="1"/>
        <v>0.02</v>
      </c>
      <c r="L5" s="92">
        <f t="shared" si="2"/>
        <v>0.02</v>
      </c>
      <c r="M5" s="92">
        <f t="shared" si="3"/>
        <v>0.02</v>
      </c>
      <c r="N5" s="92">
        <f t="shared" si="4"/>
        <v>0.02</v>
      </c>
      <c r="O5" s="92">
        <f t="shared" si="5"/>
        <v>0.02</v>
      </c>
      <c r="P5" s="92">
        <f t="shared" ref="P5:P43" si="26">HLOOKUP($D5,K$3:O$43,MATCH(A5,$A$3:$A$43,0),1)</f>
        <v>0.02</v>
      </c>
      <c r="Q5" s="92">
        <f t="shared" si="6"/>
        <v>0.02</v>
      </c>
      <c r="R5" s="92">
        <f t="shared" si="7"/>
        <v>0.02</v>
      </c>
      <c r="S5" s="92">
        <f t="shared" si="8"/>
        <v>0.02</v>
      </c>
      <c r="T5" s="92">
        <f t="shared" si="9"/>
        <v>0.02</v>
      </c>
      <c r="U5" s="92">
        <f t="shared" si="10"/>
        <v>0.02</v>
      </c>
      <c r="V5" s="92">
        <f t="shared" si="11"/>
        <v>0.02</v>
      </c>
      <c r="W5" s="92">
        <f t="shared" si="12"/>
        <v>0.02</v>
      </c>
      <c r="X5" s="92">
        <f t="shared" si="13"/>
        <v>0.02</v>
      </c>
      <c r="Y5" s="92">
        <f t="shared" si="14"/>
        <v>0.02</v>
      </c>
      <c r="Z5" s="92">
        <f t="shared" si="15"/>
        <v>0.02</v>
      </c>
      <c r="AA5" s="92">
        <f t="shared" si="16"/>
        <v>0.02</v>
      </c>
      <c r="AB5" s="92">
        <f t="shared" si="17"/>
        <v>0.02</v>
      </c>
      <c r="AC5" s="92">
        <f t="shared" si="18"/>
        <v>0.02</v>
      </c>
      <c r="AD5" s="92">
        <f t="shared" si="19"/>
        <v>0.03</v>
      </c>
      <c r="AE5" s="92">
        <f t="shared" si="20"/>
        <v>0.02</v>
      </c>
      <c r="AF5" s="92">
        <f t="shared" si="21"/>
        <v>0.02</v>
      </c>
      <c r="AG5" s="92">
        <f t="shared" si="22"/>
        <v>0.02</v>
      </c>
      <c r="AH5" s="92">
        <f t="shared" si="23"/>
        <v>0.02</v>
      </c>
      <c r="AI5" s="92">
        <f t="shared" si="24"/>
        <v>0.02</v>
      </c>
      <c r="AJ5" s="92">
        <f t="shared" si="25"/>
        <v>0.02</v>
      </c>
    </row>
    <row r="6" spans="1:36" ht="12.95" customHeight="1" x14ac:dyDescent="0.15">
      <c r="A6" s="91">
        <v>553</v>
      </c>
      <c r="B6" s="143" t="s">
        <v>53</v>
      </c>
      <c r="C6" s="144"/>
      <c r="D6" s="91">
        <v>10</v>
      </c>
      <c r="E6" s="91">
        <v>10</v>
      </c>
      <c r="F6" s="4">
        <f t="shared" si="0"/>
        <v>0.04</v>
      </c>
      <c r="G6" s="91"/>
      <c r="H6" s="91" t="s">
        <v>62</v>
      </c>
      <c r="I6" s="91" t="s">
        <v>92</v>
      </c>
      <c r="J6" s="1" t="s">
        <v>15</v>
      </c>
      <c r="K6" s="92">
        <f t="shared" si="1"/>
        <v>0.04</v>
      </c>
      <c r="L6" s="92">
        <f t="shared" si="2"/>
        <v>0.04</v>
      </c>
      <c r="M6" s="92">
        <f t="shared" si="3"/>
        <v>0.04</v>
      </c>
      <c r="N6" s="92">
        <f t="shared" si="4"/>
        <v>0.05</v>
      </c>
      <c r="O6" s="92">
        <f t="shared" si="5"/>
        <v>0.05</v>
      </c>
      <c r="P6" s="92">
        <f t="shared" si="26"/>
        <v>0.04</v>
      </c>
      <c r="Q6" s="92">
        <f t="shared" si="6"/>
        <v>0.04</v>
      </c>
      <c r="R6" s="92">
        <f t="shared" si="7"/>
        <v>0.04</v>
      </c>
      <c r="S6" s="92">
        <f t="shared" si="8"/>
        <v>0.04</v>
      </c>
      <c r="T6" s="92">
        <f t="shared" si="9"/>
        <v>0.04</v>
      </c>
      <c r="U6" s="92">
        <f t="shared" si="10"/>
        <v>0.04</v>
      </c>
      <c r="V6" s="92">
        <f t="shared" si="11"/>
        <v>0.04</v>
      </c>
      <c r="W6" s="92">
        <f t="shared" si="12"/>
        <v>0.04</v>
      </c>
      <c r="X6" s="92">
        <f t="shared" si="13"/>
        <v>0.04</v>
      </c>
      <c r="Y6" s="92">
        <f t="shared" si="14"/>
        <v>0.04</v>
      </c>
      <c r="Z6" s="92">
        <f t="shared" si="15"/>
        <v>0.04</v>
      </c>
      <c r="AA6" s="92">
        <f t="shared" si="16"/>
        <v>0.04</v>
      </c>
      <c r="AB6" s="92">
        <f t="shared" si="17"/>
        <v>0.04</v>
      </c>
      <c r="AC6" s="92">
        <f t="shared" si="18"/>
        <v>0.04</v>
      </c>
      <c r="AD6" s="92">
        <f t="shared" si="19"/>
        <v>0.06</v>
      </c>
      <c r="AE6" s="92">
        <f t="shared" si="20"/>
        <v>0.04</v>
      </c>
      <c r="AF6" s="92">
        <f t="shared" si="21"/>
        <v>0.04</v>
      </c>
      <c r="AG6" s="92">
        <f t="shared" si="22"/>
        <v>0.04</v>
      </c>
      <c r="AH6" s="92">
        <f t="shared" si="23"/>
        <v>0.04</v>
      </c>
      <c r="AI6" s="92">
        <f t="shared" si="24"/>
        <v>0.04</v>
      </c>
      <c r="AJ6" s="92">
        <f t="shared" si="25"/>
        <v>0.04</v>
      </c>
    </row>
    <row r="7" spans="1:36" ht="12.95" customHeight="1" x14ac:dyDescent="0.15">
      <c r="A7" s="91">
        <v>554</v>
      </c>
      <c r="B7" s="143" t="s">
        <v>53</v>
      </c>
      <c r="C7" s="144"/>
      <c r="D7" s="91">
        <v>14</v>
      </c>
      <c r="E7" s="91">
        <v>11</v>
      </c>
      <c r="F7" s="4">
        <f t="shared" si="0"/>
        <v>0.09</v>
      </c>
      <c r="G7" s="91" t="s">
        <v>59</v>
      </c>
      <c r="H7" s="91" t="s">
        <v>62</v>
      </c>
      <c r="I7" s="102" t="s">
        <v>59</v>
      </c>
      <c r="J7" s="1" t="s">
        <v>15</v>
      </c>
      <c r="K7" s="92">
        <f t="shared" si="1"/>
        <v>0.09</v>
      </c>
      <c r="L7" s="92">
        <f t="shared" si="2"/>
        <v>0.09</v>
      </c>
      <c r="M7" s="92">
        <f t="shared" si="3"/>
        <v>0.09</v>
      </c>
      <c r="N7" s="92">
        <f t="shared" si="4"/>
        <v>0.09</v>
      </c>
      <c r="O7" s="92">
        <f t="shared" si="5"/>
        <v>0.09</v>
      </c>
      <c r="P7" s="92">
        <f t="shared" si="26"/>
        <v>0.09</v>
      </c>
      <c r="Q7" s="92">
        <f t="shared" si="6"/>
        <v>0.08</v>
      </c>
      <c r="R7" s="92">
        <f t="shared" si="7"/>
        <v>0.09</v>
      </c>
      <c r="S7" s="92">
        <f t="shared" si="8"/>
        <v>0.09</v>
      </c>
      <c r="T7" s="92">
        <f t="shared" si="9"/>
        <v>0.09</v>
      </c>
      <c r="U7" s="92">
        <f t="shared" si="10"/>
        <v>0.09</v>
      </c>
      <c r="V7" s="92">
        <f t="shared" si="11"/>
        <v>0.09</v>
      </c>
      <c r="W7" s="92">
        <f t="shared" si="12"/>
        <v>0.09</v>
      </c>
      <c r="X7" s="92">
        <f t="shared" si="13"/>
        <v>0.09</v>
      </c>
      <c r="Y7" s="92">
        <f t="shared" si="14"/>
        <v>0.08</v>
      </c>
      <c r="Z7" s="92">
        <f t="shared" si="15"/>
        <v>0.09</v>
      </c>
      <c r="AA7" s="92">
        <f t="shared" si="16"/>
        <v>0.08</v>
      </c>
      <c r="AB7" s="92">
        <f t="shared" si="17"/>
        <v>0.09</v>
      </c>
      <c r="AC7" s="92">
        <f t="shared" si="18"/>
        <v>0.09</v>
      </c>
      <c r="AD7" s="92">
        <f t="shared" si="19"/>
        <v>0.11</v>
      </c>
      <c r="AE7" s="92">
        <f t="shared" si="20"/>
        <v>0.08</v>
      </c>
      <c r="AF7" s="92">
        <f t="shared" si="21"/>
        <v>0.09</v>
      </c>
      <c r="AG7" s="92">
        <f t="shared" si="22"/>
        <v>0.08</v>
      </c>
      <c r="AH7" s="92">
        <f t="shared" si="23"/>
        <v>0.08</v>
      </c>
      <c r="AI7" s="92">
        <f t="shared" si="24"/>
        <v>0.09</v>
      </c>
      <c r="AJ7" s="92">
        <f t="shared" si="25"/>
        <v>0.08</v>
      </c>
    </row>
    <row r="8" spans="1:36" ht="12.95" customHeight="1" x14ac:dyDescent="0.15">
      <c r="A8" s="91">
        <v>555</v>
      </c>
      <c r="B8" s="143" t="s">
        <v>53</v>
      </c>
      <c r="C8" s="144"/>
      <c r="D8" s="91">
        <v>12</v>
      </c>
      <c r="E8" s="91">
        <v>11</v>
      </c>
      <c r="F8" s="4">
        <f t="shared" si="0"/>
        <v>7.0000000000000007E-2</v>
      </c>
      <c r="G8" s="5"/>
      <c r="H8" s="91" t="s">
        <v>62</v>
      </c>
      <c r="I8" s="5" t="s">
        <v>92</v>
      </c>
      <c r="J8" s="1" t="s">
        <v>15</v>
      </c>
      <c r="K8" s="92">
        <f t="shared" si="1"/>
        <v>7.0000000000000007E-2</v>
      </c>
      <c r="L8" s="92">
        <f t="shared" si="2"/>
        <v>7.0000000000000007E-2</v>
      </c>
      <c r="M8" s="92">
        <f t="shared" si="3"/>
        <v>7.0000000000000007E-2</v>
      </c>
      <c r="N8" s="92">
        <f t="shared" si="4"/>
        <v>7.0000000000000007E-2</v>
      </c>
      <c r="O8" s="92">
        <f t="shared" si="5"/>
        <v>7.0000000000000007E-2</v>
      </c>
      <c r="P8" s="92">
        <f t="shared" si="26"/>
        <v>7.0000000000000007E-2</v>
      </c>
      <c r="Q8" s="92">
        <f t="shared" si="6"/>
        <v>0.06</v>
      </c>
      <c r="R8" s="92">
        <f t="shared" si="7"/>
        <v>7.0000000000000007E-2</v>
      </c>
      <c r="S8" s="92">
        <f t="shared" si="8"/>
        <v>7.0000000000000007E-2</v>
      </c>
      <c r="T8" s="92">
        <f t="shared" si="9"/>
        <v>7.0000000000000007E-2</v>
      </c>
      <c r="U8" s="92">
        <f t="shared" si="10"/>
        <v>7.0000000000000007E-2</v>
      </c>
      <c r="V8" s="92">
        <f t="shared" si="11"/>
        <v>7.0000000000000007E-2</v>
      </c>
      <c r="W8" s="92">
        <f t="shared" si="12"/>
        <v>7.0000000000000007E-2</v>
      </c>
      <c r="X8" s="92">
        <f t="shared" si="13"/>
        <v>7.0000000000000007E-2</v>
      </c>
      <c r="Y8" s="92">
        <f t="shared" si="14"/>
        <v>0.06</v>
      </c>
      <c r="Z8" s="92">
        <f t="shared" si="15"/>
        <v>7.0000000000000007E-2</v>
      </c>
      <c r="AA8" s="92">
        <f t="shared" si="16"/>
        <v>0.06</v>
      </c>
      <c r="AB8" s="92">
        <f t="shared" si="17"/>
        <v>0.06</v>
      </c>
      <c r="AC8" s="92">
        <f t="shared" si="18"/>
        <v>7.0000000000000007E-2</v>
      </c>
      <c r="AD8" s="92">
        <f t="shared" si="19"/>
        <v>0.08</v>
      </c>
      <c r="AE8" s="92">
        <f t="shared" si="20"/>
        <v>0.06</v>
      </c>
      <c r="AF8" s="92">
        <f t="shared" si="21"/>
        <v>0.06</v>
      </c>
      <c r="AG8" s="92">
        <f t="shared" si="22"/>
        <v>0.06</v>
      </c>
      <c r="AH8" s="92">
        <f t="shared" si="23"/>
        <v>0.06</v>
      </c>
      <c r="AI8" s="92">
        <f t="shared" si="24"/>
        <v>7.0000000000000007E-2</v>
      </c>
      <c r="AJ8" s="92">
        <f t="shared" si="25"/>
        <v>0.06</v>
      </c>
    </row>
    <row r="9" spans="1:36" ht="12.95" customHeight="1" x14ac:dyDescent="0.15">
      <c r="A9" s="91">
        <v>556</v>
      </c>
      <c r="B9" s="143" t="s">
        <v>53</v>
      </c>
      <c r="C9" s="144"/>
      <c r="D9" s="91">
        <v>12</v>
      </c>
      <c r="E9" s="91">
        <v>12</v>
      </c>
      <c r="F9" s="4">
        <f t="shared" si="0"/>
        <v>7.0000000000000007E-2</v>
      </c>
      <c r="G9" s="5"/>
      <c r="H9" s="91"/>
      <c r="I9" s="5"/>
      <c r="J9" s="1" t="s">
        <v>15</v>
      </c>
      <c r="K9" s="92">
        <f t="shared" si="1"/>
        <v>7.0000000000000007E-2</v>
      </c>
      <c r="L9" s="92">
        <f t="shared" si="2"/>
        <v>7.0000000000000007E-2</v>
      </c>
      <c r="M9" s="92">
        <f t="shared" si="3"/>
        <v>7.0000000000000007E-2</v>
      </c>
      <c r="N9" s="92">
        <f t="shared" si="4"/>
        <v>0.08</v>
      </c>
      <c r="O9" s="92">
        <f t="shared" si="5"/>
        <v>0.08</v>
      </c>
      <c r="P9" s="92">
        <f t="shared" si="26"/>
        <v>7.0000000000000007E-2</v>
      </c>
      <c r="Q9" s="92">
        <f t="shared" si="6"/>
        <v>7.0000000000000007E-2</v>
      </c>
      <c r="R9" s="92">
        <f t="shared" si="7"/>
        <v>7.0000000000000007E-2</v>
      </c>
      <c r="S9" s="92">
        <f t="shared" si="8"/>
        <v>7.0000000000000007E-2</v>
      </c>
      <c r="T9" s="92">
        <f t="shared" si="9"/>
        <v>7.0000000000000007E-2</v>
      </c>
      <c r="U9" s="92">
        <f t="shared" si="10"/>
        <v>7.0000000000000007E-2</v>
      </c>
      <c r="V9" s="92">
        <f t="shared" si="11"/>
        <v>7.0000000000000007E-2</v>
      </c>
      <c r="W9" s="92">
        <f t="shared" si="12"/>
        <v>7.0000000000000007E-2</v>
      </c>
      <c r="X9" s="92">
        <f t="shared" si="13"/>
        <v>7.0000000000000007E-2</v>
      </c>
      <c r="Y9" s="92">
        <f t="shared" si="14"/>
        <v>0.06</v>
      </c>
      <c r="Z9" s="92">
        <f t="shared" si="15"/>
        <v>7.0000000000000007E-2</v>
      </c>
      <c r="AA9" s="92">
        <f t="shared" si="16"/>
        <v>7.0000000000000007E-2</v>
      </c>
      <c r="AB9" s="92">
        <f t="shared" si="17"/>
        <v>7.0000000000000007E-2</v>
      </c>
      <c r="AC9" s="92">
        <f t="shared" si="18"/>
        <v>7.0000000000000007E-2</v>
      </c>
      <c r="AD9" s="92">
        <f t="shared" si="19"/>
        <v>0.09</v>
      </c>
      <c r="AE9" s="92">
        <f t="shared" si="20"/>
        <v>0.06</v>
      </c>
      <c r="AF9" s="92">
        <f t="shared" si="21"/>
        <v>7.0000000000000007E-2</v>
      </c>
      <c r="AG9" s="92">
        <f t="shared" si="22"/>
        <v>0.06</v>
      </c>
      <c r="AH9" s="92">
        <f t="shared" si="23"/>
        <v>7.0000000000000007E-2</v>
      </c>
      <c r="AI9" s="92">
        <f t="shared" si="24"/>
        <v>7.0000000000000007E-2</v>
      </c>
      <c r="AJ9" s="92">
        <f t="shared" si="25"/>
        <v>7.0000000000000007E-2</v>
      </c>
    </row>
    <row r="10" spans="1:36" ht="12.95" customHeight="1" x14ac:dyDescent="0.15">
      <c r="A10" s="91">
        <v>557</v>
      </c>
      <c r="B10" s="143" t="s">
        <v>53</v>
      </c>
      <c r="C10" s="144"/>
      <c r="D10" s="91">
        <v>12</v>
      </c>
      <c r="E10" s="91">
        <v>12</v>
      </c>
      <c r="F10" s="4">
        <f t="shared" si="0"/>
        <v>7.0000000000000007E-2</v>
      </c>
      <c r="G10" s="91" t="s">
        <v>67</v>
      </c>
      <c r="H10" s="91" t="s">
        <v>62</v>
      </c>
      <c r="I10" s="102" t="s">
        <v>67</v>
      </c>
      <c r="J10" s="1" t="s">
        <v>15</v>
      </c>
      <c r="K10" s="92">
        <f t="shared" si="1"/>
        <v>7.0000000000000007E-2</v>
      </c>
      <c r="L10" s="92">
        <f t="shared" si="2"/>
        <v>7.0000000000000007E-2</v>
      </c>
      <c r="M10" s="92">
        <f t="shared" si="3"/>
        <v>7.0000000000000007E-2</v>
      </c>
      <c r="N10" s="92">
        <f t="shared" si="4"/>
        <v>0.08</v>
      </c>
      <c r="O10" s="92">
        <f t="shared" si="5"/>
        <v>0.08</v>
      </c>
      <c r="P10" s="92">
        <f t="shared" si="26"/>
        <v>7.0000000000000007E-2</v>
      </c>
      <c r="Q10" s="92">
        <f t="shared" si="6"/>
        <v>7.0000000000000007E-2</v>
      </c>
      <c r="R10" s="92">
        <f t="shared" si="7"/>
        <v>7.0000000000000007E-2</v>
      </c>
      <c r="S10" s="92">
        <f t="shared" si="8"/>
        <v>7.0000000000000007E-2</v>
      </c>
      <c r="T10" s="92">
        <f t="shared" si="9"/>
        <v>7.0000000000000007E-2</v>
      </c>
      <c r="U10" s="92">
        <f t="shared" si="10"/>
        <v>7.0000000000000007E-2</v>
      </c>
      <c r="V10" s="92">
        <f t="shared" si="11"/>
        <v>7.0000000000000007E-2</v>
      </c>
      <c r="W10" s="92">
        <f t="shared" si="12"/>
        <v>7.0000000000000007E-2</v>
      </c>
      <c r="X10" s="92">
        <f t="shared" si="13"/>
        <v>7.0000000000000007E-2</v>
      </c>
      <c r="Y10" s="92">
        <f t="shared" si="14"/>
        <v>0.06</v>
      </c>
      <c r="Z10" s="92">
        <f t="shared" si="15"/>
        <v>7.0000000000000007E-2</v>
      </c>
      <c r="AA10" s="92">
        <f t="shared" si="16"/>
        <v>7.0000000000000007E-2</v>
      </c>
      <c r="AB10" s="92">
        <f t="shared" si="17"/>
        <v>7.0000000000000007E-2</v>
      </c>
      <c r="AC10" s="92">
        <f t="shared" si="18"/>
        <v>7.0000000000000007E-2</v>
      </c>
      <c r="AD10" s="92">
        <f t="shared" si="19"/>
        <v>0.09</v>
      </c>
      <c r="AE10" s="92">
        <f t="shared" si="20"/>
        <v>0.06</v>
      </c>
      <c r="AF10" s="92">
        <f t="shared" si="21"/>
        <v>7.0000000000000007E-2</v>
      </c>
      <c r="AG10" s="92">
        <f t="shared" si="22"/>
        <v>0.06</v>
      </c>
      <c r="AH10" s="92">
        <f t="shared" si="23"/>
        <v>7.0000000000000007E-2</v>
      </c>
      <c r="AI10" s="92">
        <f t="shared" si="24"/>
        <v>7.0000000000000007E-2</v>
      </c>
      <c r="AJ10" s="92">
        <f t="shared" si="25"/>
        <v>7.0000000000000007E-2</v>
      </c>
    </row>
    <row r="11" spans="1:36" ht="12.95" customHeight="1" x14ac:dyDescent="0.15">
      <c r="A11" s="91">
        <v>558</v>
      </c>
      <c r="B11" s="143" t="s">
        <v>53</v>
      </c>
      <c r="C11" s="144"/>
      <c r="D11" s="91">
        <v>20</v>
      </c>
      <c r="E11" s="91">
        <v>14</v>
      </c>
      <c r="F11" s="4">
        <f t="shared" si="0"/>
        <v>0.22</v>
      </c>
      <c r="G11" s="5"/>
      <c r="H11" s="91"/>
      <c r="I11" s="5"/>
      <c r="J11" s="1" t="s">
        <v>15</v>
      </c>
      <c r="K11" s="92">
        <f t="shared" si="1"/>
        <v>0.2</v>
      </c>
      <c r="L11" s="92">
        <f t="shared" si="2"/>
        <v>0.22</v>
      </c>
      <c r="M11" s="92">
        <f t="shared" si="3"/>
        <v>0.22</v>
      </c>
      <c r="N11" s="92">
        <f t="shared" si="4"/>
        <v>0.22</v>
      </c>
      <c r="O11" s="92">
        <f t="shared" si="5"/>
        <v>0.22</v>
      </c>
      <c r="P11" s="92">
        <f t="shared" si="26"/>
        <v>0.22</v>
      </c>
      <c r="Q11" s="92">
        <f t="shared" si="6"/>
        <v>0.2</v>
      </c>
      <c r="R11" s="92">
        <f t="shared" si="7"/>
        <v>0.22</v>
      </c>
      <c r="S11" s="92">
        <f t="shared" si="8"/>
        <v>0.22</v>
      </c>
      <c r="T11" s="92">
        <f t="shared" si="9"/>
        <v>0.22</v>
      </c>
      <c r="U11" s="92">
        <f t="shared" si="10"/>
        <v>0.22</v>
      </c>
      <c r="V11" s="92">
        <f t="shared" si="11"/>
        <v>0.23</v>
      </c>
      <c r="W11" s="92">
        <f t="shared" si="12"/>
        <v>0.22</v>
      </c>
      <c r="X11" s="92">
        <f t="shared" si="13"/>
        <v>0.22</v>
      </c>
      <c r="Y11" s="92">
        <f t="shared" si="14"/>
        <v>0.2</v>
      </c>
      <c r="Z11" s="92">
        <f t="shared" si="15"/>
        <v>0.22</v>
      </c>
      <c r="AA11" s="92">
        <f t="shared" si="16"/>
        <v>0.2</v>
      </c>
      <c r="AB11" s="92">
        <f t="shared" si="17"/>
        <v>0.22</v>
      </c>
      <c r="AC11" s="92">
        <f t="shared" si="18"/>
        <v>0.22</v>
      </c>
      <c r="AD11" s="92">
        <f t="shared" si="19"/>
        <v>0.25</v>
      </c>
      <c r="AE11" s="92">
        <f t="shared" si="20"/>
        <v>0.2</v>
      </c>
      <c r="AF11" s="92">
        <f t="shared" si="21"/>
        <v>0.22</v>
      </c>
      <c r="AG11" s="92">
        <f t="shared" si="22"/>
        <v>0.2</v>
      </c>
      <c r="AH11" s="92">
        <f t="shared" si="23"/>
        <v>0.2</v>
      </c>
      <c r="AI11" s="92">
        <f t="shared" si="24"/>
        <v>0.22</v>
      </c>
      <c r="AJ11" s="92">
        <f t="shared" si="25"/>
        <v>0.2</v>
      </c>
    </row>
    <row r="12" spans="1:36" ht="12.95" customHeight="1" x14ac:dyDescent="0.15">
      <c r="A12" s="91">
        <v>559</v>
      </c>
      <c r="B12" s="143" t="s">
        <v>53</v>
      </c>
      <c r="C12" s="144"/>
      <c r="D12" s="91">
        <v>22</v>
      </c>
      <c r="E12" s="91">
        <v>14</v>
      </c>
      <c r="F12" s="4">
        <f t="shared" si="0"/>
        <v>0.26</v>
      </c>
      <c r="G12" s="91" t="s">
        <v>67</v>
      </c>
      <c r="H12" s="91" t="s">
        <v>62</v>
      </c>
      <c r="I12" s="102" t="s">
        <v>67</v>
      </c>
      <c r="J12" s="1" t="s">
        <v>15</v>
      </c>
      <c r="K12" s="92">
        <f t="shared" si="1"/>
        <v>0.24</v>
      </c>
      <c r="L12" s="92">
        <f t="shared" si="2"/>
        <v>0.26</v>
      </c>
      <c r="M12" s="92">
        <f t="shared" si="3"/>
        <v>0.25</v>
      </c>
      <c r="N12" s="92">
        <f t="shared" si="4"/>
        <v>0.26</v>
      </c>
      <c r="O12" s="92">
        <f t="shared" si="5"/>
        <v>0.27</v>
      </c>
      <c r="P12" s="92">
        <f t="shared" si="26"/>
        <v>0.25</v>
      </c>
      <c r="Q12" s="92">
        <f t="shared" si="6"/>
        <v>0.24</v>
      </c>
      <c r="R12" s="92">
        <f t="shared" si="7"/>
        <v>0.27</v>
      </c>
      <c r="S12" s="92">
        <f t="shared" si="8"/>
        <v>0.26</v>
      </c>
      <c r="T12" s="92">
        <f t="shared" si="9"/>
        <v>0.25</v>
      </c>
      <c r="U12" s="92">
        <f t="shared" si="10"/>
        <v>0.26</v>
      </c>
      <c r="V12" s="92">
        <f t="shared" si="11"/>
        <v>0.28000000000000003</v>
      </c>
      <c r="W12" s="92">
        <f t="shared" si="12"/>
        <v>0.26</v>
      </c>
      <c r="X12" s="92">
        <f t="shared" si="13"/>
        <v>0.26</v>
      </c>
      <c r="Y12" s="92">
        <f t="shared" si="14"/>
        <v>0.24</v>
      </c>
      <c r="Z12" s="92">
        <f t="shared" si="15"/>
        <v>0.26</v>
      </c>
      <c r="AA12" s="92">
        <f t="shared" si="16"/>
        <v>0.23</v>
      </c>
      <c r="AB12" s="92">
        <f t="shared" si="17"/>
        <v>0.27</v>
      </c>
      <c r="AC12" s="92">
        <f t="shared" si="18"/>
        <v>0.27</v>
      </c>
      <c r="AD12" s="92">
        <f t="shared" si="19"/>
        <v>0.28999999999999998</v>
      </c>
      <c r="AE12" s="92">
        <f t="shared" si="20"/>
        <v>0.24</v>
      </c>
      <c r="AF12" s="92">
        <f t="shared" si="21"/>
        <v>0.27</v>
      </c>
      <c r="AG12" s="92">
        <f t="shared" si="22"/>
        <v>0.24</v>
      </c>
      <c r="AH12" s="92">
        <f t="shared" si="23"/>
        <v>0.24</v>
      </c>
      <c r="AI12" s="92">
        <f t="shared" si="24"/>
        <v>0.26</v>
      </c>
      <c r="AJ12" s="92">
        <f t="shared" si="25"/>
        <v>0.24</v>
      </c>
    </row>
    <row r="13" spans="1:36" ht="12.95" customHeight="1" x14ac:dyDescent="0.15">
      <c r="A13" s="91">
        <v>560</v>
      </c>
      <c r="B13" s="143" t="s">
        <v>53</v>
      </c>
      <c r="C13" s="144"/>
      <c r="D13" s="91">
        <v>8</v>
      </c>
      <c r="E13" s="91">
        <v>5</v>
      </c>
      <c r="F13" s="4">
        <f t="shared" si="0"/>
        <v>0.01</v>
      </c>
      <c r="G13" s="5" t="s">
        <v>90</v>
      </c>
      <c r="H13" s="91" t="s">
        <v>52</v>
      </c>
      <c r="I13" s="5"/>
      <c r="J13" s="1" t="s">
        <v>15</v>
      </c>
      <c r="K13" s="92">
        <f t="shared" si="1"/>
        <v>0.01</v>
      </c>
      <c r="L13" s="92">
        <f t="shared" si="2"/>
        <v>0.01</v>
      </c>
      <c r="M13" s="92">
        <f t="shared" si="3"/>
        <v>0.01</v>
      </c>
      <c r="N13" s="92">
        <f t="shared" si="4"/>
        <v>0.01</v>
      </c>
      <c r="O13" s="92">
        <f t="shared" si="5"/>
        <v>0.02</v>
      </c>
      <c r="P13" s="92">
        <f t="shared" si="26"/>
        <v>0.01</v>
      </c>
      <c r="Q13" s="92">
        <f t="shared" si="6"/>
        <v>0.01</v>
      </c>
      <c r="R13" s="92">
        <f t="shared" si="7"/>
        <v>0.01</v>
      </c>
      <c r="S13" s="92">
        <f t="shared" si="8"/>
        <v>0.01</v>
      </c>
      <c r="T13" s="92">
        <f t="shared" si="9"/>
        <v>0.01</v>
      </c>
      <c r="U13" s="92">
        <f t="shared" si="10"/>
        <v>0.01</v>
      </c>
      <c r="V13" s="92">
        <f t="shared" si="11"/>
        <v>0.01</v>
      </c>
      <c r="W13" s="92">
        <f t="shared" si="12"/>
        <v>0.02</v>
      </c>
      <c r="X13" s="92">
        <f t="shared" si="13"/>
        <v>0.01</v>
      </c>
      <c r="Y13" s="92">
        <f t="shared" si="14"/>
        <v>0.01</v>
      </c>
      <c r="Z13" s="92">
        <f t="shared" si="15"/>
        <v>0.01</v>
      </c>
      <c r="AA13" s="92">
        <f t="shared" si="16"/>
        <v>0.01</v>
      </c>
      <c r="AB13" s="92">
        <f t="shared" si="17"/>
        <v>0.01</v>
      </c>
      <c r="AC13" s="92">
        <f t="shared" si="18"/>
        <v>0.01</v>
      </c>
      <c r="AD13" s="92">
        <f t="shared" si="19"/>
        <v>0.02</v>
      </c>
      <c r="AE13" s="92">
        <f t="shared" si="20"/>
        <v>0.01</v>
      </c>
      <c r="AF13" s="92">
        <f t="shared" si="21"/>
        <v>0.01</v>
      </c>
      <c r="AG13" s="92">
        <f t="shared" si="22"/>
        <v>0.01</v>
      </c>
      <c r="AH13" s="92">
        <f t="shared" si="23"/>
        <v>0.01</v>
      </c>
      <c r="AI13" s="92">
        <f t="shared" si="24"/>
        <v>0.02</v>
      </c>
      <c r="AJ13" s="92">
        <f t="shared" si="25"/>
        <v>0.01</v>
      </c>
    </row>
    <row r="14" spans="1:36" ht="12.95" customHeight="1" x14ac:dyDescent="0.15">
      <c r="A14" s="91">
        <v>561</v>
      </c>
      <c r="B14" s="143" t="s">
        <v>53</v>
      </c>
      <c r="C14" s="144"/>
      <c r="D14" s="91">
        <v>24</v>
      </c>
      <c r="E14" s="91">
        <v>15</v>
      </c>
      <c r="F14" s="4">
        <f t="shared" si="0"/>
        <v>0.33</v>
      </c>
      <c r="G14" s="5"/>
      <c r="H14" s="91" t="s">
        <v>62</v>
      </c>
      <c r="I14" s="5" t="s">
        <v>92</v>
      </c>
      <c r="J14" s="1" t="s">
        <v>15</v>
      </c>
      <c r="K14" s="92">
        <f t="shared" si="1"/>
        <v>0.3</v>
      </c>
      <c r="L14" s="92">
        <f t="shared" si="2"/>
        <v>0.33</v>
      </c>
      <c r="M14" s="92">
        <f t="shared" si="3"/>
        <v>0.32</v>
      </c>
      <c r="N14" s="92">
        <f t="shared" si="4"/>
        <v>0.33</v>
      </c>
      <c r="O14" s="92">
        <f t="shared" si="5"/>
        <v>0.33</v>
      </c>
      <c r="P14" s="92">
        <f t="shared" si="26"/>
        <v>0.32</v>
      </c>
      <c r="Q14" s="92">
        <f t="shared" si="6"/>
        <v>0.3</v>
      </c>
      <c r="R14" s="92">
        <f t="shared" si="7"/>
        <v>0.34</v>
      </c>
      <c r="S14" s="92">
        <f t="shared" si="8"/>
        <v>0.33</v>
      </c>
      <c r="T14" s="92">
        <f t="shared" si="9"/>
        <v>0.32</v>
      </c>
      <c r="U14" s="92">
        <f t="shared" si="10"/>
        <v>0.33</v>
      </c>
      <c r="V14" s="92">
        <f t="shared" si="11"/>
        <v>0.35</v>
      </c>
      <c r="W14" s="92">
        <f t="shared" si="12"/>
        <v>0.33</v>
      </c>
      <c r="X14" s="92">
        <f t="shared" si="13"/>
        <v>0.33</v>
      </c>
      <c r="Y14" s="92">
        <f t="shared" si="14"/>
        <v>0.3</v>
      </c>
      <c r="Z14" s="92">
        <f t="shared" si="15"/>
        <v>0.33</v>
      </c>
      <c r="AA14" s="92">
        <f t="shared" si="16"/>
        <v>0.28999999999999998</v>
      </c>
      <c r="AB14" s="92">
        <f t="shared" si="17"/>
        <v>0.34</v>
      </c>
      <c r="AC14" s="92">
        <f t="shared" si="18"/>
        <v>0.34</v>
      </c>
      <c r="AD14" s="92">
        <f t="shared" si="19"/>
        <v>0.36</v>
      </c>
      <c r="AE14" s="92">
        <f t="shared" si="20"/>
        <v>0.3</v>
      </c>
      <c r="AF14" s="92">
        <f t="shared" si="21"/>
        <v>0.34</v>
      </c>
      <c r="AG14" s="92">
        <f t="shared" si="22"/>
        <v>0.3</v>
      </c>
      <c r="AH14" s="92">
        <f t="shared" si="23"/>
        <v>0.31</v>
      </c>
      <c r="AI14" s="92">
        <f t="shared" si="24"/>
        <v>0.33</v>
      </c>
      <c r="AJ14" s="92">
        <f t="shared" si="25"/>
        <v>0.31</v>
      </c>
    </row>
    <row r="15" spans="1:36" ht="12.95" customHeight="1" x14ac:dyDescent="0.15">
      <c r="A15" s="91">
        <v>562</v>
      </c>
      <c r="B15" s="143" t="s">
        <v>53</v>
      </c>
      <c r="C15" s="144"/>
      <c r="D15" s="91">
        <v>8</v>
      </c>
      <c r="E15" s="91">
        <v>7</v>
      </c>
      <c r="F15" s="4">
        <f t="shared" si="0"/>
        <v>0.02</v>
      </c>
      <c r="G15" s="5" t="s">
        <v>90</v>
      </c>
      <c r="H15" s="102" t="s">
        <v>52</v>
      </c>
      <c r="I15" s="102"/>
      <c r="J15" s="1" t="s">
        <v>15</v>
      </c>
      <c r="K15" s="92">
        <f t="shared" si="1"/>
        <v>0.02</v>
      </c>
      <c r="L15" s="92">
        <f t="shared" si="2"/>
        <v>0.02</v>
      </c>
      <c r="M15" s="92">
        <f t="shared" si="3"/>
        <v>0.02</v>
      </c>
      <c r="N15" s="92">
        <f t="shared" si="4"/>
        <v>0.02</v>
      </c>
      <c r="O15" s="92">
        <f t="shared" si="5"/>
        <v>0.02</v>
      </c>
      <c r="P15" s="92">
        <f t="shared" si="26"/>
        <v>0.02</v>
      </c>
      <c r="Q15" s="92">
        <f t="shared" si="6"/>
        <v>0.02</v>
      </c>
      <c r="R15" s="92">
        <f t="shared" si="7"/>
        <v>0.02</v>
      </c>
      <c r="S15" s="92">
        <f t="shared" si="8"/>
        <v>0.02</v>
      </c>
      <c r="T15" s="92">
        <f t="shared" si="9"/>
        <v>0.02</v>
      </c>
      <c r="U15" s="92">
        <f t="shared" si="10"/>
        <v>0.02</v>
      </c>
      <c r="V15" s="92">
        <f t="shared" si="11"/>
        <v>0.02</v>
      </c>
      <c r="W15" s="92">
        <f t="shared" si="12"/>
        <v>0.02</v>
      </c>
      <c r="X15" s="92">
        <f t="shared" si="13"/>
        <v>0.02</v>
      </c>
      <c r="Y15" s="92">
        <f t="shared" si="14"/>
        <v>0.02</v>
      </c>
      <c r="Z15" s="92">
        <f t="shared" si="15"/>
        <v>0.02</v>
      </c>
      <c r="AA15" s="92">
        <f t="shared" si="16"/>
        <v>0.02</v>
      </c>
      <c r="AB15" s="92">
        <f t="shared" si="17"/>
        <v>0.02</v>
      </c>
      <c r="AC15" s="92">
        <f t="shared" si="18"/>
        <v>0.02</v>
      </c>
      <c r="AD15" s="92">
        <f t="shared" si="19"/>
        <v>0.03</v>
      </c>
      <c r="AE15" s="92">
        <f t="shared" si="20"/>
        <v>0.02</v>
      </c>
      <c r="AF15" s="92">
        <f t="shared" si="21"/>
        <v>0.02</v>
      </c>
      <c r="AG15" s="92">
        <f t="shared" si="22"/>
        <v>0.02</v>
      </c>
      <c r="AH15" s="92">
        <f t="shared" si="23"/>
        <v>0.02</v>
      </c>
      <c r="AI15" s="92">
        <f t="shared" si="24"/>
        <v>0.02</v>
      </c>
      <c r="AJ15" s="92">
        <f t="shared" si="25"/>
        <v>0.02</v>
      </c>
    </row>
    <row r="16" spans="1:36" ht="12.95" customHeight="1" x14ac:dyDescent="0.15">
      <c r="A16" s="91">
        <v>563</v>
      </c>
      <c r="B16" s="143" t="s">
        <v>53</v>
      </c>
      <c r="C16" s="144"/>
      <c r="D16" s="91">
        <v>10</v>
      </c>
      <c r="E16" s="91">
        <v>10</v>
      </c>
      <c r="F16" s="4">
        <f t="shared" si="0"/>
        <v>0.04</v>
      </c>
      <c r="G16" s="5"/>
      <c r="H16" s="91" t="s">
        <v>62</v>
      </c>
      <c r="I16" s="5" t="s">
        <v>92</v>
      </c>
      <c r="J16" s="1" t="s">
        <v>15</v>
      </c>
      <c r="K16" s="92">
        <f t="shared" si="1"/>
        <v>0.04</v>
      </c>
      <c r="L16" s="92">
        <f t="shared" si="2"/>
        <v>0.04</v>
      </c>
      <c r="M16" s="92">
        <f t="shared" si="3"/>
        <v>0.04</v>
      </c>
      <c r="N16" s="92">
        <f t="shared" si="4"/>
        <v>0.05</v>
      </c>
      <c r="O16" s="92">
        <f t="shared" si="5"/>
        <v>0.05</v>
      </c>
      <c r="P16" s="92">
        <f t="shared" si="26"/>
        <v>0.04</v>
      </c>
      <c r="Q16" s="92">
        <f t="shared" si="6"/>
        <v>0.04</v>
      </c>
      <c r="R16" s="92">
        <f t="shared" si="7"/>
        <v>0.04</v>
      </c>
      <c r="S16" s="92">
        <f t="shared" si="8"/>
        <v>0.04</v>
      </c>
      <c r="T16" s="92">
        <f t="shared" si="9"/>
        <v>0.04</v>
      </c>
      <c r="U16" s="92">
        <f t="shared" si="10"/>
        <v>0.04</v>
      </c>
      <c r="V16" s="92">
        <f t="shared" si="11"/>
        <v>0.04</v>
      </c>
      <c r="W16" s="92">
        <f t="shared" si="12"/>
        <v>0.04</v>
      </c>
      <c r="X16" s="92">
        <f t="shared" si="13"/>
        <v>0.04</v>
      </c>
      <c r="Y16" s="92">
        <f t="shared" si="14"/>
        <v>0.04</v>
      </c>
      <c r="Z16" s="92">
        <f t="shared" si="15"/>
        <v>0.04</v>
      </c>
      <c r="AA16" s="92">
        <f t="shared" si="16"/>
        <v>0.04</v>
      </c>
      <c r="AB16" s="92">
        <f t="shared" si="17"/>
        <v>0.04</v>
      </c>
      <c r="AC16" s="92">
        <f t="shared" si="18"/>
        <v>0.04</v>
      </c>
      <c r="AD16" s="92">
        <f t="shared" si="19"/>
        <v>0.06</v>
      </c>
      <c r="AE16" s="92">
        <f t="shared" si="20"/>
        <v>0.04</v>
      </c>
      <c r="AF16" s="92">
        <f t="shared" si="21"/>
        <v>0.04</v>
      </c>
      <c r="AG16" s="92">
        <f t="shared" si="22"/>
        <v>0.04</v>
      </c>
      <c r="AH16" s="92">
        <f t="shared" si="23"/>
        <v>0.04</v>
      </c>
      <c r="AI16" s="92">
        <f t="shared" si="24"/>
        <v>0.04</v>
      </c>
      <c r="AJ16" s="92">
        <f t="shared" si="25"/>
        <v>0.04</v>
      </c>
    </row>
    <row r="17" spans="1:36" ht="12.95" customHeight="1" x14ac:dyDescent="0.15">
      <c r="A17" s="91">
        <v>564</v>
      </c>
      <c r="B17" s="143" t="s">
        <v>53</v>
      </c>
      <c r="C17" s="144"/>
      <c r="D17" s="91">
        <v>12</v>
      </c>
      <c r="E17" s="91">
        <v>11</v>
      </c>
      <c r="F17" s="4">
        <f t="shared" si="0"/>
        <v>7.0000000000000007E-2</v>
      </c>
      <c r="G17" s="91" t="s">
        <v>67</v>
      </c>
      <c r="H17" s="91" t="s">
        <v>62</v>
      </c>
      <c r="I17" s="102" t="s">
        <v>67</v>
      </c>
      <c r="J17" s="1" t="s">
        <v>15</v>
      </c>
      <c r="K17" s="92">
        <f t="shared" si="1"/>
        <v>7.0000000000000007E-2</v>
      </c>
      <c r="L17" s="92">
        <f t="shared" si="2"/>
        <v>7.0000000000000007E-2</v>
      </c>
      <c r="M17" s="92">
        <f t="shared" si="3"/>
        <v>7.0000000000000007E-2</v>
      </c>
      <c r="N17" s="92">
        <f t="shared" si="4"/>
        <v>7.0000000000000007E-2</v>
      </c>
      <c r="O17" s="92">
        <f t="shared" si="5"/>
        <v>7.0000000000000007E-2</v>
      </c>
      <c r="P17" s="92">
        <f t="shared" si="26"/>
        <v>7.0000000000000007E-2</v>
      </c>
      <c r="Q17" s="92">
        <f t="shared" si="6"/>
        <v>0.06</v>
      </c>
      <c r="R17" s="92">
        <f t="shared" si="7"/>
        <v>7.0000000000000007E-2</v>
      </c>
      <c r="S17" s="92">
        <f t="shared" si="8"/>
        <v>7.0000000000000007E-2</v>
      </c>
      <c r="T17" s="92">
        <f t="shared" si="9"/>
        <v>7.0000000000000007E-2</v>
      </c>
      <c r="U17" s="92">
        <f t="shared" si="10"/>
        <v>7.0000000000000007E-2</v>
      </c>
      <c r="V17" s="92">
        <f t="shared" si="11"/>
        <v>7.0000000000000007E-2</v>
      </c>
      <c r="W17" s="92">
        <f t="shared" si="12"/>
        <v>7.0000000000000007E-2</v>
      </c>
      <c r="X17" s="92">
        <f t="shared" si="13"/>
        <v>7.0000000000000007E-2</v>
      </c>
      <c r="Y17" s="92">
        <f t="shared" si="14"/>
        <v>0.06</v>
      </c>
      <c r="Z17" s="92">
        <f t="shared" si="15"/>
        <v>7.0000000000000007E-2</v>
      </c>
      <c r="AA17" s="92">
        <f t="shared" si="16"/>
        <v>0.06</v>
      </c>
      <c r="AB17" s="92">
        <f t="shared" si="17"/>
        <v>0.06</v>
      </c>
      <c r="AC17" s="92">
        <f t="shared" si="18"/>
        <v>7.0000000000000007E-2</v>
      </c>
      <c r="AD17" s="92">
        <f t="shared" si="19"/>
        <v>0.08</v>
      </c>
      <c r="AE17" s="92">
        <f t="shared" si="20"/>
        <v>0.06</v>
      </c>
      <c r="AF17" s="92">
        <f t="shared" si="21"/>
        <v>0.06</v>
      </c>
      <c r="AG17" s="92">
        <f t="shared" si="22"/>
        <v>0.06</v>
      </c>
      <c r="AH17" s="92">
        <f t="shared" si="23"/>
        <v>0.06</v>
      </c>
      <c r="AI17" s="92">
        <f t="shared" si="24"/>
        <v>7.0000000000000007E-2</v>
      </c>
      <c r="AJ17" s="92">
        <f t="shared" si="25"/>
        <v>0.06</v>
      </c>
    </row>
    <row r="18" spans="1:36" ht="12.95" customHeight="1" x14ac:dyDescent="0.15">
      <c r="A18" s="91">
        <v>565</v>
      </c>
      <c r="B18" s="143" t="s">
        <v>53</v>
      </c>
      <c r="C18" s="144"/>
      <c r="D18" s="91">
        <v>10</v>
      </c>
      <c r="E18" s="91">
        <v>10</v>
      </c>
      <c r="F18" s="4">
        <f t="shared" si="0"/>
        <v>0.04</v>
      </c>
      <c r="G18" s="5"/>
      <c r="H18" s="91" t="s">
        <v>62</v>
      </c>
      <c r="I18" s="5" t="s">
        <v>92</v>
      </c>
      <c r="J18" s="1" t="s">
        <v>15</v>
      </c>
      <c r="K18" s="92">
        <f t="shared" si="1"/>
        <v>0.04</v>
      </c>
      <c r="L18" s="92">
        <f t="shared" si="2"/>
        <v>0.04</v>
      </c>
      <c r="M18" s="92">
        <f t="shared" si="3"/>
        <v>0.04</v>
      </c>
      <c r="N18" s="92">
        <f t="shared" si="4"/>
        <v>0.05</v>
      </c>
      <c r="O18" s="92">
        <f t="shared" si="5"/>
        <v>0.05</v>
      </c>
      <c r="P18" s="92">
        <f t="shared" si="26"/>
        <v>0.04</v>
      </c>
      <c r="Q18" s="92">
        <f t="shared" si="6"/>
        <v>0.04</v>
      </c>
      <c r="R18" s="92">
        <f t="shared" si="7"/>
        <v>0.04</v>
      </c>
      <c r="S18" s="92">
        <f t="shared" si="8"/>
        <v>0.04</v>
      </c>
      <c r="T18" s="92">
        <f t="shared" si="9"/>
        <v>0.04</v>
      </c>
      <c r="U18" s="92">
        <f t="shared" si="10"/>
        <v>0.04</v>
      </c>
      <c r="V18" s="92">
        <f t="shared" si="11"/>
        <v>0.04</v>
      </c>
      <c r="W18" s="92">
        <f t="shared" si="12"/>
        <v>0.04</v>
      </c>
      <c r="X18" s="92">
        <f t="shared" si="13"/>
        <v>0.04</v>
      </c>
      <c r="Y18" s="92">
        <f t="shared" si="14"/>
        <v>0.04</v>
      </c>
      <c r="Z18" s="92">
        <f t="shared" si="15"/>
        <v>0.04</v>
      </c>
      <c r="AA18" s="92">
        <f t="shared" si="16"/>
        <v>0.04</v>
      </c>
      <c r="AB18" s="92">
        <f t="shared" si="17"/>
        <v>0.04</v>
      </c>
      <c r="AC18" s="92">
        <f t="shared" si="18"/>
        <v>0.04</v>
      </c>
      <c r="AD18" s="92">
        <f t="shared" si="19"/>
        <v>0.06</v>
      </c>
      <c r="AE18" s="92">
        <f t="shared" si="20"/>
        <v>0.04</v>
      </c>
      <c r="AF18" s="92">
        <f t="shared" si="21"/>
        <v>0.04</v>
      </c>
      <c r="AG18" s="92">
        <f t="shared" si="22"/>
        <v>0.04</v>
      </c>
      <c r="AH18" s="92">
        <f t="shared" si="23"/>
        <v>0.04</v>
      </c>
      <c r="AI18" s="92">
        <f t="shared" si="24"/>
        <v>0.04</v>
      </c>
      <c r="AJ18" s="92">
        <f t="shared" si="25"/>
        <v>0.04</v>
      </c>
    </row>
    <row r="19" spans="1:36" ht="12.95" customHeight="1" x14ac:dyDescent="0.15">
      <c r="A19" s="91">
        <v>566</v>
      </c>
      <c r="B19" s="143" t="s">
        <v>53</v>
      </c>
      <c r="C19" s="144"/>
      <c r="D19" s="91">
        <v>18</v>
      </c>
      <c r="E19" s="91">
        <v>14</v>
      </c>
      <c r="F19" s="4">
        <f t="shared" si="0"/>
        <v>0.18</v>
      </c>
      <c r="G19" s="5"/>
      <c r="H19" s="91"/>
      <c r="I19" s="5"/>
      <c r="J19" s="1" t="s">
        <v>15</v>
      </c>
      <c r="K19" s="92">
        <f t="shared" si="1"/>
        <v>0.17</v>
      </c>
      <c r="L19" s="92">
        <f t="shared" si="2"/>
        <v>0.18</v>
      </c>
      <c r="M19" s="92">
        <f t="shared" si="3"/>
        <v>0.18</v>
      </c>
      <c r="N19" s="92">
        <f t="shared" si="4"/>
        <v>0.18</v>
      </c>
      <c r="O19" s="92">
        <f t="shared" si="5"/>
        <v>0.19</v>
      </c>
      <c r="P19" s="92">
        <f t="shared" si="26"/>
        <v>0.18</v>
      </c>
      <c r="Q19" s="92">
        <f t="shared" si="6"/>
        <v>0.17</v>
      </c>
      <c r="R19" s="92">
        <f t="shared" si="7"/>
        <v>0.18</v>
      </c>
      <c r="S19" s="92">
        <f t="shared" si="8"/>
        <v>0.18</v>
      </c>
      <c r="T19" s="92">
        <f t="shared" si="9"/>
        <v>0.18</v>
      </c>
      <c r="U19" s="92">
        <f t="shared" si="10"/>
        <v>0.18</v>
      </c>
      <c r="V19" s="92">
        <f t="shared" si="11"/>
        <v>0.19</v>
      </c>
      <c r="W19" s="92">
        <f t="shared" si="12"/>
        <v>0.18</v>
      </c>
      <c r="X19" s="92">
        <f t="shared" si="13"/>
        <v>0.18</v>
      </c>
      <c r="Y19" s="92">
        <f t="shared" si="14"/>
        <v>0.16</v>
      </c>
      <c r="Z19" s="92">
        <f t="shared" si="15"/>
        <v>0.18</v>
      </c>
      <c r="AA19" s="92">
        <f t="shared" si="16"/>
        <v>0.16</v>
      </c>
      <c r="AB19" s="92">
        <f t="shared" si="17"/>
        <v>0.18</v>
      </c>
      <c r="AC19" s="92">
        <f t="shared" si="18"/>
        <v>0.18</v>
      </c>
      <c r="AD19" s="92">
        <f t="shared" si="19"/>
        <v>0.21</v>
      </c>
      <c r="AE19" s="92">
        <f t="shared" si="20"/>
        <v>0.16</v>
      </c>
      <c r="AF19" s="92">
        <f t="shared" si="21"/>
        <v>0.18</v>
      </c>
      <c r="AG19" s="92">
        <f t="shared" si="22"/>
        <v>0.16</v>
      </c>
      <c r="AH19" s="92">
        <f t="shared" si="23"/>
        <v>0.17</v>
      </c>
      <c r="AI19" s="92">
        <f t="shared" si="24"/>
        <v>0.18</v>
      </c>
      <c r="AJ19" s="92">
        <f t="shared" si="25"/>
        <v>0.17</v>
      </c>
    </row>
    <row r="20" spans="1:36" ht="12.95" customHeight="1" x14ac:dyDescent="0.15">
      <c r="A20" s="91">
        <v>567</v>
      </c>
      <c r="B20" s="143" t="s">
        <v>53</v>
      </c>
      <c r="C20" s="144"/>
      <c r="D20" s="91">
        <v>14</v>
      </c>
      <c r="E20" s="91">
        <v>7</v>
      </c>
      <c r="F20" s="4">
        <f t="shared" si="0"/>
        <v>0.06</v>
      </c>
      <c r="G20" s="5" t="s">
        <v>68</v>
      </c>
      <c r="H20" s="91" t="s">
        <v>62</v>
      </c>
      <c r="I20" s="5" t="s">
        <v>68</v>
      </c>
      <c r="J20" s="1" t="s">
        <v>15</v>
      </c>
      <c r="K20" s="92">
        <f t="shared" si="1"/>
        <v>0.05</v>
      </c>
      <c r="L20" s="92">
        <f t="shared" si="2"/>
        <v>0.05</v>
      </c>
      <c r="M20" s="92">
        <f t="shared" si="3"/>
        <v>0.05</v>
      </c>
      <c r="N20" s="92">
        <f t="shared" si="4"/>
        <v>0.06</v>
      </c>
      <c r="O20" s="92">
        <f t="shared" si="5"/>
        <v>0.06</v>
      </c>
      <c r="P20" s="92">
        <f t="shared" si="26"/>
        <v>0.05</v>
      </c>
      <c r="Q20" s="92">
        <f t="shared" si="6"/>
        <v>0.05</v>
      </c>
      <c r="R20" s="92">
        <f t="shared" si="7"/>
        <v>0.06</v>
      </c>
      <c r="S20" s="92">
        <f t="shared" si="8"/>
        <v>0.05</v>
      </c>
      <c r="T20" s="92">
        <f t="shared" si="9"/>
        <v>0.05</v>
      </c>
      <c r="U20" s="92">
        <f t="shared" si="10"/>
        <v>0.06</v>
      </c>
      <c r="V20" s="92">
        <f t="shared" si="11"/>
        <v>0.06</v>
      </c>
      <c r="W20" s="92">
        <f t="shared" si="12"/>
        <v>0.06</v>
      </c>
      <c r="X20" s="92">
        <f t="shared" si="13"/>
        <v>0.06</v>
      </c>
      <c r="Y20" s="92">
        <f t="shared" si="14"/>
        <v>0.05</v>
      </c>
      <c r="Z20" s="92">
        <f t="shared" si="15"/>
        <v>0.06</v>
      </c>
      <c r="AA20" s="92">
        <f t="shared" si="16"/>
        <v>0.05</v>
      </c>
      <c r="AB20" s="92">
        <f t="shared" si="17"/>
        <v>0.06</v>
      </c>
      <c r="AC20" s="92">
        <f t="shared" si="18"/>
        <v>0.05</v>
      </c>
      <c r="AD20" s="92">
        <f t="shared" si="19"/>
        <v>7.0000000000000007E-2</v>
      </c>
      <c r="AE20" s="92">
        <f t="shared" si="20"/>
        <v>0.05</v>
      </c>
      <c r="AF20" s="92">
        <f t="shared" si="21"/>
        <v>0.06</v>
      </c>
      <c r="AG20" s="92">
        <f t="shared" si="22"/>
        <v>0.05</v>
      </c>
      <c r="AH20" s="92">
        <f t="shared" si="23"/>
        <v>0.05</v>
      </c>
      <c r="AI20" s="92">
        <f t="shared" si="24"/>
        <v>0.06</v>
      </c>
      <c r="AJ20" s="92">
        <f t="shared" si="25"/>
        <v>0.05</v>
      </c>
    </row>
    <row r="21" spans="1:36" ht="12.95" customHeight="1" x14ac:dyDescent="0.15">
      <c r="A21" s="91">
        <v>568</v>
      </c>
      <c r="B21" s="143" t="s">
        <v>53</v>
      </c>
      <c r="C21" s="144"/>
      <c r="D21" s="91">
        <v>22</v>
      </c>
      <c r="E21" s="91">
        <v>13</v>
      </c>
      <c r="F21" s="4">
        <f t="shared" si="0"/>
        <v>0.24</v>
      </c>
      <c r="G21" s="5"/>
      <c r="H21" s="91"/>
      <c r="I21" s="91"/>
      <c r="J21" s="1" t="s">
        <v>15</v>
      </c>
      <c r="K21" s="92">
        <f t="shared" si="1"/>
        <v>0.22</v>
      </c>
      <c r="L21" s="92">
        <f t="shared" si="2"/>
        <v>0.24</v>
      </c>
      <c r="M21" s="92">
        <f t="shared" si="3"/>
        <v>0.23</v>
      </c>
      <c r="N21" s="92">
        <f t="shared" si="4"/>
        <v>0.24</v>
      </c>
      <c r="O21" s="92">
        <f t="shared" si="5"/>
        <v>0.25</v>
      </c>
      <c r="P21" s="92">
        <f t="shared" si="26"/>
        <v>0.23</v>
      </c>
      <c r="Q21" s="92">
        <f t="shared" si="6"/>
        <v>0.22</v>
      </c>
      <c r="R21" s="92">
        <f t="shared" si="7"/>
        <v>0.25</v>
      </c>
      <c r="S21" s="92">
        <f t="shared" si="8"/>
        <v>0.24</v>
      </c>
      <c r="T21" s="92">
        <f t="shared" si="9"/>
        <v>0.23</v>
      </c>
      <c r="U21" s="92">
        <f t="shared" si="10"/>
        <v>0.24</v>
      </c>
      <c r="V21" s="92">
        <f t="shared" si="11"/>
        <v>0.26</v>
      </c>
      <c r="W21" s="92">
        <f t="shared" si="12"/>
        <v>0.24</v>
      </c>
      <c r="X21" s="92">
        <f t="shared" si="13"/>
        <v>0.24</v>
      </c>
      <c r="Y21" s="92">
        <f t="shared" si="14"/>
        <v>0.22</v>
      </c>
      <c r="Z21" s="92">
        <f t="shared" si="15"/>
        <v>0.24</v>
      </c>
      <c r="AA21" s="92">
        <f t="shared" si="16"/>
        <v>0.22</v>
      </c>
      <c r="AB21" s="92">
        <f t="shared" si="17"/>
        <v>0.25</v>
      </c>
      <c r="AC21" s="92">
        <f t="shared" si="18"/>
        <v>0.25</v>
      </c>
      <c r="AD21" s="92">
        <f t="shared" si="19"/>
        <v>0.27</v>
      </c>
      <c r="AE21" s="92">
        <f t="shared" si="20"/>
        <v>0.22</v>
      </c>
      <c r="AF21" s="92">
        <f t="shared" si="21"/>
        <v>0.25</v>
      </c>
      <c r="AG21" s="92">
        <f t="shared" si="22"/>
        <v>0.22</v>
      </c>
      <c r="AH21" s="92">
        <f t="shared" si="23"/>
        <v>0.23</v>
      </c>
      <c r="AI21" s="92">
        <f t="shared" si="24"/>
        <v>0.24</v>
      </c>
      <c r="AJ21" s="92">
        <f t="shared" si="25"/>
        <v>0.23</v>
      </c>
    </row>
    <row r="22" spans="1:36" ht="12.95" customHeight="1" x14ac:dyDescent="0.15">
      <c r="A22" s="91">
        <v>569</v>
      </c>
      <c r="B22" s="143" t="s">
        <v>53</v>
      </c>
      <c r="C22" s="144"/>
      <c r="D22" s="91">
        <v>8</v>
      </c>
      <c r="E22" s="91">
        <v>7</v>
      </c>
      <c r="F22" s="4">
        <f t="shared" si="0"/>
        <v>0.02</v>
      </c>
      <c r="G22" s="5"/>
      <c r="H22" s="91" t="s">
        <v>62</v>
      </c>
      <c r="I22" s="91" t="s">
        <v>92</v>
      </c>
      <c r="J22" s="1" t="s">
        <v>15</v>
      </c>
      <c r="K22" s="92">
        <f t="shared" si="1"/>
        <v>0.02</v>
      </c>
      <c r="L22" s="92">
        <f t="shared" si="2"/>
        <v>0.02</v>
      </c>
      <c r="M22" s="92">
        <f t="shared" si="3"/>
        <v>0.02</v>
      </c>
      <c r="N22" s="92">
        <f t="shared" si="4"/>
        <v>0.02</v>
      </c>
      <c r="O22" s="92">
        <f t="shared" si="5"/>
        <v>0.02</v>
      </c>
      <c r="P22" s="92">
        <f t="shared" si="26"/>
        <v>0.02</v>
      </c>
      <c r="Q22" s="92">
        <f t="shared" si="6"/>
        <v>0.02</v>
      </c>
      <c r="R22" s="92">
        <f t="shared" si="7"/>
        <v>0.02</v>
      </c>
      <c r="S22" s="92">
        <f t="shared" si="8"/>
        <v>0.02</v>
      </c>
      <c r="T22" s="92">
        <f t="shared" si="9"/>
        <v>0.02</v>
      </c>
      <c r="U22" s="92">
        <f t="shared" si="10"/>
        <v>0.02</v>
      </c>
      <c r="V22" s="92">
        <f t="shared" si="11"/>
        <v>0.02</v>
      </c>
      <c r="W22" s="92">
        <f t="shared" si="12"/>
        <v>0.02</v>
      </c>
      <c r="X22" s="92">
        <f t="shared" si="13"/>
        <v>0.02</v>
      </c>
      <c r="Y22" s="92">
        <f t="shared" si="14"/>
        <v>0.02</v>
      </c>
      <c r="Z22" s="92">
        <f t="shared" si="15"/>
        <v>0.02</v>
      </c>
      <c r="AA22" s="92">
        <f t="shared" si="16"/>
        <v>0.02</v>
      </c>
      <c r="AB22" s="92">
        <f t="shared" si="17"/>
        <v>0.02</v>
      </c>
      <c r="AC22" s="92">
        <f t="shared" si="18"/>
        <v>0.02</v>
      </c>
      <c r="AD22" s="92">
        <f t="shared" si="19"/>
        <v>0.03</v>
      </c>
      <c r="AE22" s="92">
        <f t="shared" si="20"/>
        <v>0.02</v>
      </c>
      <c r="AF22" s="92">
        <f t="shared" si="21"/>
        <v>0.02</v>
      </c>
      <c r="AG22" s="92">
        <f t="shared" si="22"/>
        <v>0.02</v>
      </c>
      <c r="AH22" s="92">
        <f t="shared" si="23"/>
        <v>0.02</v>
      </c>
      <c r="AI22" s="92">
        <f t="shared" si="24"/>
        <v>0.02</v>
      </c>
      <c r="AJ22" s="92">
        <f t="shared" si="25"/>
        <v>0.02</v>
      </c>
    </row>
    <row r="23" spans="1:36" ht="12.95" customHeight="1" x14ac:dyDescent="0.15">
      <c r="A23" s="91">
        <v>570</v>
      </c>
      <c r="B23" s="115" t="s">
        <v>55</v>
      </c>
      <c r="C23" s="115"/>
      <c r="D23" s="91">
        <v>10</v>
      </c>
      <c r="E23" s="91">
        <v>5</v>
      </c>
      <c r="F23" s="4">
        <f t="shared" si="0"/>
        <v>0.02</v>
      </c>
      <c r="G23" s="5" t="s">
        <v>90</v>
      </c>
      <c r="H23" s="102" t="s">
        <v>52</v>
      </c>
      <c r="I23" s="91"/>
      <c r="J23" s="1" t="s">
        <v>15</v>
      </c>
      <c r="K23" s="92">
        <f t="shared" si="1"/>
        <v>0.02</v>
      </c>
      <c r="L23" s="92">
        <f t="shared" si="2"/>
        <v>0.02</v>
      </c>
      <c r="M23" s="92">
        <f t="shared" si="3"/>
        <v>0.02</v>
      </c>
      <c r="N23" s="92">
        <f t="shared" si="4"/>
        <v>0.02</v>
      </c>
      <c r="O23" s="92">
        <f t="shared" si="5"/>
        <v>0.02</v>
      </c>
      <c r="P23" s="92">
        <f t="shared" si="26"/>
        <v>0.02</v>
      </c>
      <c r="Q23" s="92">
        <f t="shared" si="6"/>
        <v>0.02</v>
      </c>
      <c r="R23" s="92">
        <f t="shared" si="7"/>
        <v>0.02</v>
      </c>
      <c r="S23" s="92">
        <f t="shared" si="8"/>
        <v>0.02</v>
      </c>
      <c r="T23" s="92">
        <f t="shared" si="9"/>
        <v>0.02</v>
      </c>
      <c r="U23" s="92">
        <f t="shared" si="10"/>
        <v>0.02</v>
      </c>
      <c r="V23" s="92">
        <f t="shared" si="11"/>
        <v>0.02</v>
      </c>
      <c r="W23" s="92">
        <f t="shared" si="12"/>
        <v>0.02</v>
      </c>
      <c r="X23" s="92">
        <f t="shared" si="13"/>
        <v>0.02</v>
      </c>
      <c r="Y23" s="92">
        <f t="shared" si="14"/>
        <v>0.02</v>
      </c>
      <c r="Z23" s="92">
        <f t="shared" si="15"/>
        <v>0.02</v>
      </c>
      <c r="AA23" s="92">
        <f t="shared" si="16"/>
        <v>0.02</v>
      </c>
      <c r="AB23" s="92">
        <f t="shared" si="17"/>
        <v>0.02</v>
      </c>
      <c r="AC23" s="92">
        <f t="shared" si="18"/>
        <v>0.02</v>
      </c>
      <c r="AD23" s="92">
        <f t="shared" si="19"/>
        <v>0.03</v>
      </c>
      <c r="AE23" s="92">
        <f t="shared" si="20"/>
        <v>0.02</v>
      </c>
      <c r="AF23" s="92">
        <f t="shared" si="21"/>
        <v>0.02</v>
      </c>
      <c r="AG23" s="92">
        <f t="shared" si="22"/>
        <v>0.02</v>
      </c>
      <c r="AH23" s="92">
        <f t="shared" si="23"/>
        <v>0.02</v>
      </c>
      <c r="AI23" s="92">
        <f t="shared" si="24"/>
        <v>0.02</v>
      </c>
      <c r="AJ23" s="92">
        <f t="shared" si="25"/>
        <v>0.02</v>
      </c>
    </row>
    <row r="24" spans="1:36" ht="12.95" customHeight="1" x14ac:dyDescent="0.15">
      <c r="A24" s="91"/>
      <c r="B24" s="115"/>
      <c r="C24" s="115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15"/>
      <c r="C25" s="115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15"/>
      <c r="C26" s="115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15"/>
      <c r="C27" s="115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15"/>
      <c r="C28" s="115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15"/>
      <c r="C29" s="115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15"/>
      <c r="C30" s="115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15"/>
      <c r="C31" s="115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15"/>
      <c r="C32" s="115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15"/>
      <c r="C33" s="115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15"/>
      <c r="C34" s="115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15"/>
      <c r="C35" s="115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15"/>
      <c r="C36" s="115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15"/>
      <c r="C37" s="115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15"/>
      <c r="C38" s="115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15"/>
      <c r="C39" s="115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15"/>
      <c r="C40" s="115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15"/>
      <c r="C41" s="115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15"/>
      <c r="C42" s="115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15"/>
      <c r="C43" s="115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12" t="s">
        <v>148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16</v>
      </c>
      <c r="D47" s="14">
        <f>COUNTIF(G4:G43,"*下層*")</f>
        <v>4</v>
      </c>
      <c r="E47" s="14">
        <f>COUNTA(A4:A43)</f>
        <v>20</v>
      </c>
      <c r="F47" s="10"/>
      <c r="G47" s="15">
        <f>C47*100</f>
        <v>1600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11</v>
      </c>
      <c r="D48" s="14">
        <f>IF(D47&gt;0,ROUND(SUMIF(G4:G43,"*下層*",E4:E43)/D47,0),"")</f>
        <v>6</v>
      </c>
      <c r="E48" s="14">
        <f>ROUND(SUM(E4:E43)/E47,0)</f>
        <v>10</v>
      </c>
      <c r="F48" s="13"/>
      <c r="G48" s="15">
        <f>C48</f>
        <v>11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15</v>
      </c>
      <c r="D49" s="14">
        <f>IF(D47&gt;0,ROUND(SUMIF(G4:G43,"*下層*",D4:D43)/D47,0),"")</f>
        <v>9</v>
      </c>
      <c r="E49" s="14">
        <f>ROUND(SUM(D4:D43)/E47,0)</f>
        <v>14</v>
      </c>
      <c r="F49" s="13"/>
      <c r="G49" s="15">
        <f>C49</f>
        <v>15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1.9900000000000004</v>
      </c>
      <c r="D50" s="16">
        <f>SUMIF(G4:G43,"*下層*",F4:F43)</f>
        <v>7.0000000000000007E-2</v>
      </c>
      <c r="E50" s="4">
        <f>SUM(F4:F43)</f>
        <v>2.0600000000000005</v>
      </c>
      <c r="F50" s="13"/>
      <c r="G50" s="17">
        <f>C50*100</f>
        <v>199.00000000000006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形状比＝73、Sr＝23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11</v>
      </c>
      <c r="D54" s="14">
        <f>COUNTIF(H4:H43,"▲")</f>
        <v>4</v>
      </c>
      <c r="E54" s="14">
        <f>COUNTA(H4:H43)</f>
        <v>15</v>
      </c>
      <c r="F54" s="10"/>
      <c r="G54" s="15">
        <f>C54*100</f>
        <v>1100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11</v>
      </c>
      <c r="D55" s="14">
        <f>IF(D54&gt;0,ROUND(SUMIF(H4:H43,"▲",E4:E43)/D54,0),"")</f>
        <v>6</v>
      </c>
      <c r="E55" s="14">
        <f>ROUND(SUMIF(H4:H43,"*",E4:E43)/E54,0)</f>
        <v>9</v>
      </c>
      <c r="F55" s="13"/>
      <c r="G55" s="15">
        <f>C55</f>
        <v>11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13</v>
      </c>
      <c r="D56" s="14">
        <f>IF(D54&gt;0,ROUND(SUMIF(H4:H43,"▲",D4:D43)/D54,0),"")</f>
        <v>9</v>
      </c>
      <c r="E56" s="14">
        <f>ROUND(SUMIF(H4:H43,"*",D4:D43)/E54,0)</f>
        <v>12</v>
      </c>
      <c r="F56" s="13"/>
      <c r="G56" s="15">
        <f>C56</f>
        <v>13</v>
      </c>
      <c r="H56" s="13"/>
      <c r="I56" s="1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1.0900000000000003</v>
      </c>
      <c r="D57" s="16">
        <f>SUMIF(H4:H43,"▲",F4:F43)</f>
        <v>7.0000000000000007E-2</v>
      </c>
      <c r="E57" s="16">
        <f>SUM(C57:D57)</f>
        <v>1.1600000000000004</v>
      </c>
      <c r="F57" s="13"/>
      <c r="G57" s="19">
        <f>C57*100</f>
        <v>109.00000000000003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68.8</v>
      </c>
      <c r="D61" s="20">
        <f>IF(D47&gt;0,ROUND(D54/D47*100,1),"")</f>
        <v>100</v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54.8</v>
      </c>
      <c r="D62" s="20">
        <f>IF(D47&gt;0,ROUND(D57/D50*100,1),"")</f>
        <v>100</v>
      </c>
      <c r="E62" s="20">
        <f>ROUND(E57/E50*100,1)</f>
        <v>56.3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0.90000000000000013</v>
      </c>
      <c r="D69" s="16" t="str">
        <f>IF(D66&gt;0,D50-D57,"")</f>
        <v/>
      </c>
      <c r="E69" s="4">
        <f>SUM(C69:D69)</f>
        <v>0.90000000000000013</v>
      </c>
      <c r="F69" s="13"/>
      <c r="G69" s="17">
        <f>C69*100</f>
        <v>90.000000000000014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形状比＝72、Sr＝34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75" priority="16" stopIfTrue="1">
      <formula>AND(($H4="スギ"),(#REF!&lt;12))</formula>
    </cfRule>
  </conditionalFormatting>
  <conditionalFormatting sqref="L4:L43">
    <cfRule type="expression" dxfId="574" priority="15" stopIfTrue="1">
      <formula>AND(($H4="スギ"),(#REF!&lt;22),(#REF!&gt;=12))</formula>
    </cfRule>
  </conditionalFormatting>
  <conditionalFormatting sqref="M4:M43">
    <cfRule type="expression" dxfId="573" priority="14" stopIfTrue="1">
      <formula>AND(($H4="スギ"),(#REF!&lt;32),(#REF!&gt;=22))</formula>
    </cfRule>
  </conditionalFormatting>
  <conditionalFormatting sqref="N4:N43">
    <cfRule type="expression" dxfId="572" priority="13" stopIfTrue="1">
      <formula>AND(($H4="スギ"),(#REF!&lt;42),(#REF!&gt;=32))</formula>
    </cfRule>
  </conditionalFormatting>
  <conditionalFormatting sqref="U4:U43 Z4:AF43 AJ4:AJ43 O4:P43">
    <cfRule type="expression" dxfId="571" priority="12" stopIfTrue="1">
      <formula>AND(($H4="スギ"),(#REF!&gt;=42))</formula>
    </cfRule>
  </conditionalFormatting>
  <conditionalFormatting sqref="Q4:Q43 AA4:AA43">
    <cfRule type="expression" dxfId="570" priority="11" stopIfTrue="1">
      <formula>AND(($H4="ヒノキ"),(#REF!&lt;12))</formula>
    </cfRule>
  </conditionalFormatting>
  <conditionalFormatting sqref="R4:R43 AB4:AE43">
    <cfRule type="expression" dxfId="569" priority="10" stopIfTrue="1">
      <formula>AND(($H4="ヒノキ"),(#REF!&lt;22),(#REF!&gt;=12))</formula>
    </cfRule>
  </conditionalFormatting>
  <conditionalFormatting sqref="S4:S43">
    <cfRule type="expression" dxfId="568" priority="9" stopIfTrue="1">
      <formula>AND(($H4="ヒノキ"),(#REF!&lt;32),(#REF!&gt;=22))</formula>
    </cfRule>
  </conditionalFormatting>
  <conditionalFormatting sqref="T4:U43 Z4:AF43 AJ4:AJ43">
    <cfRule type="expression" dxfId="567" priority="8" stopIfTrue="1">
      <formula>AND(($H4="ヒノキ"),(#REF!&gt;=32))</formula>
    </cfRule>
  </conditionalFormatting>
  <conditionalFormatting sqref="V4:V43 AA4:AA43">
    <cfRule type="expression" dxfId="566" priority="7" stopIfTrue="1">
      <formula>AND(($H4="アカマツ"),(#REF!&lt;12))</formula>
    </cfRule>
  </conditionalFormatting>
  <conditionalFormatting sqref="W4:W43 AB4:AB43">
    <cfRule type="expression" dxfId="565" priority="6" stopIfTrue="1">
      <formula>AND(($H4="アカマツ"),(#REF!&lt;22),(#REF!&gt;=12))</formula>
    </cfRule>
  </conditionalFormatting>
  <conditionalFormatting sqref="X4:X43 AC4:AC43">
    <cfRule type="expression" dxfId="564" priority="5" stopIfTrue="1">
      <formula>AND(($H4="アカマツ"),(#REF!&lt;42),(#REF!&gt;=22))</formula>
    </cfRule>
  </conditionalFormatting>
  <conditionalFormatting sqref="Y4:AF43 AJ4:AJ43">
    <cfRule type="expression" dxfId="563" priority="4" stopIfTrue="1">
      <formula>AND(($H4="アカマツ"),(#REF!&gt;=42))</formula>
    </cfRule>
  </conditionalFormatting>
  <conditionalFormatting sqref="AG4:AG43">
    <cfRule type="expression" dxfId="562" priority="3" stopIfTrue="1">
      <formula>AND(($H4&lt;&gt;"スギ"),($H4&lt;&gt;"ヒノキ"),($H4&lt;&gt;"アカマツ"),(#REF!&lt;12))</formula>
    </cfRule>
  </conditionalFormatting>
  <conditionalFormatting sqref="AH4:AH43">
    <cfRule type="expression" dxfId="5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U95"/>
  <sheetViews>
    <sheetView tabSelected="1" topLeftCell="A4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132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22" t="s">
        <v>176</v>
      </c>
      <c r="E2" s="22" t="s">
        <v>177</v>
      </c>
      <c r="F2" s="22"/>
      <c r="G2" s="22"/>
      <c r="H2" s="22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129</v>
      </c>
      <c r="E3" s="23" t="s">
        <v>130</v>
      </c>
      <c r="F3" s="23"/>
      <c r="G3" s="23"/>
      <c r="H3" s="23"/>
      <c r="I3" s="23"/>
      <c r="J3" s="23"/>
    </row>
    <row r="5" spans="1:21" ht="14.25" x14ac:dyDescent="0.15">
      <c r="A5" s="134" t="str">
        <f>D1</f>
        <v>S-13アカマツ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45" t="s">
        <v>18</v>
      </c>
      <c r="D8" s="146"/>
      <c r="E8" s="146"/>
      <c r="F8" s="146"/>
      <c r="G8" s="146"/>
      <c r="H8" s="146"/>
      <c r="I8" s="146"/>
      <c r="J8" s="146"/>
      <c r="K8" s="147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No.22</v>
      </c>
      <c r="E9" s="26" t="str">
        <f t="shared" si="0"/>
        <v>No.23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13</v>
      </c>
      <c r="D10" s="63">
        <f ca="1">IF(D$2&lt;&gt;"",INDIRECT(D$2&amp;"!C47"),"")</f>
        <v>10</v>
      </c>
      <c r="E10" s="63">
        <f t="shared" ref="E10:J10" ca="1" si="1">IF(E$2&lt;&gt;"",INDIRECT(E$2&amp;"!C47"),"")</f>
        <v>16</v>
      </c>
      <c r="F10" s="63" t="str">
        <f t="shared" ca="1" si="1"/>
        <v/>
      </c>
      <c r="G10" s="63" t="str">
        <f t="shared" ca="1" si="1"/>
        <v/>
      </c>
      <c r="H10" s="63" t="str">
        <f t="shared" ca="1" si="1"/>
        <v/>
      </c>
      <c r="I10" s="63" t="str">
        <f t="shared" ca="1" si="1"/>
        <v/>
      </c>
      <c r="J10" s="63" t="str">
        <f t="shared" ca="1" si="1"/>
        <v/>
      </c>
      <c r="K10" s="28">
        <f ca="1">C10*100</f>
        <v>1300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13</v>
      </c>
      <c r="D11" s="63">
        <f t="shared" ref="D11:J11" ca="1" si="2">IF(D$2&lt;&gt;"",INDIRECT(D$2&amp;"!C48"),"")</f>
        <v>14</v>
      </c>
      <c r="E11" s="63">
        <f t="shared" ca="1" si="2"/>
        <v>11</v>
      </c>
      <c r="F11" s="63" t="str">
        <f t="shared" ca="1" si="2"/>
        <v/>
      </c>
      <c r="G11" s="63" t="str">
        <f t="shared" ca="1" si="2"/>
        <v/>
      </c>
      <c r="H11" s="63" t="str">
        <f t="shared" ca="1" si="2"/>
        <v/>
      </c>
      <c r="I11" s="63" t="str">
        <f t="shared" ca="1" si="2"/>
        <v/>
      </c>
      <c r="J11" s="63" t="str">
        <f t="shared" ca="1" si="2"/>
        <v/>
      </c>
      <c r="K11" s="29">
        <f ca="1">C11</f>
        <v>13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19</v>
      </c>
      <c r="D12" s="63">
        <f t="shared" ref="D12:J12" ca="1" si="3">IF(D$2&lt;&gt;"",INDIRECT(D$2&amp;"!C49"),"")</f>
        <v>22</v>
      </c>
      <c r="E12" s="63">
        <f t="shared" ca="1" si="3"/>
        <v>15</v>
      </c>
      <c r="F12" s="63" t="str">
        <f t="shared" ca="1" si="3"/>
        <v/>
      </c>
      <c r="G12" s="63" t="str">
        <f t="shared" ca="1" si="3"/>
        <v/>
      </c>
      <c r="H12" s="63" t="str">
        <f t="shared" ca="1" si="3"/>
        <v/>
      </c>
      <c r="I12" s="63" t="str">
        <f t="shared" ca="1" si="3"/>
        <v/>
      </c>
      <c r="J12" s="63" t="str">
        <f t="shared" ca="1" si="3"/>
        <v/>
      </c>
      <c r="K12" s="29">
        <f ca="1">C12</f>
        <v>19</v>
      </c>
    </row>
    <row r="13" spans="1:21" ht="12.75" customHeight="1" x14ac:dyDescent="0.15">
      <c r="A13" s="108" t="s">
        <v>25</v>
      </c>
      <c r="B13" s="109"/>
      <c r="C13" s="4">
        <f ca="1">ROUND(AVERAGE(D13:J13),3)</f>
        <v>2.395</v>
      </c>
      <c r="D13" s="30">
        <f t="shared" ref="D13:J13" ca="1" si="4">IF(D$2&lt;&gt;"",INDIRECT(D$2&amp;"!C50"),"")</f>
        <v>2.8000000000000003</v>
      </c>
      <c r="E13" s="30">
        <f t="shared" ca="1" si="4"/>
        <v>1.9900000000000004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239.5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形状比＝68、Sr＝21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No.22</v>
      </c>
      <c r="E17" s="26" t="str">
        <f t="shared" si="5"/>
        <v>No.23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2</v>
      </c>
      <c r="D18" s="63">
        <f t="shared" ref="D18:J18" ca="1" si="6">IF(D$2&lt;&gt;"",INDIRECT(D$2&amp;"!D47"),"")</f>
        <v>0</v>
      </c>
      <c r="E18" s="63">
        <f t="shared" ca="1" si="6"/>
        <v>4</v>
      </c>
      <c r="F18" s="63" t="str">
        <f t="shared" ca="1" si="6"/>
        <v/>
      </c>
      <c r="G18" s="63" t="str">
        <f t="shared" ca="1" si="6"/>
        <v/>
      </c>
      <c r="H18" s="63" t="str">
        <f t="shared" ca="1" si="6"/>
        <v/>
      </c>
      <c r="I18" s="63" t="str">
        <f t="shared" ca="1" si="6"/>
        <v/>
      </c>
      <c r="J18" s="63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6</v>
      </c>
      <c r="D19" s="63" t="str">
        <f t="shared" ref="D19:J19" ca="1" si="7">IF(D$2&lt;&gt;"",INDIRECT(D$2&amp;"!D48"),"")</f>
        <v/>
      </c>
      <c r="E19" s="63">
        <f t="shared" ca="1" si="7"/>
        <v>6</v>
      </c>
      <c r="F19" s="63" t="str">
        <f t="shared" ca="1" si="7"/>
        <v/>
      </c>
      <c r="G19" s="63" t="str">
        <f t="shared" ca="1" si="7"/>
        <v/>
      </c>
      <c r="H19" s="63" t="str">
        <f t="shared" ca="1" si="7"/>
        <v/>
      </c>
      <c r="I19" s="63" t="str">
        <f t="shared" ca="1" si="7"/>
        <v/>
      </c>
      <c r="J19" s="63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9</v>
      </c>
      <c r="D20" s="63" t="str">
        <f t="shared" ref="D20:J20" ca="1" si="8">IF(D$2&lt;&gt;"",INDIRECT(D$2&amp;"!D49"),"")</f>
        <v/>
      </c>
      <c r="E20" s="63">
        <f t="shared" ca="1" si="8"/>
        <v>9</v>
      </c>
      <c r="F20" s="63" t="str">
        <f t="shared" ca="1" si="8"/>
        <v/>
      </c>
      <c r="G20" s="63" t="str">
        <f t="shared" ca="1" si="8"/>
        <v/>
      </c>
      <c r="H20" s="63" t="str">
        <f t="shared" ca="1" si="8"/>
        <v/>
      </c>
      <c r="I20" s="63" t="str">
        <f t="shared" ca="1" si="8"/>
        <v/>
      </c>
      <c r="J20" s="63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3.5000000000000003E-2</v>
      </c>
      <c r="D21" s="32">
        <f t="shared" ref="D21:J21" ca="1" si="9">IF(D$2&lt;&gt;"",INDIRECT(D$2&amp;"!D50"),"")</f>
        <v>0</v>
      </c>
      <c r="E21" s="32">
        <f t="shared" ca="1" si="9"/>
        <v>7.0000000000000007E-2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No.22</v>
      </c>
      <c r="E24" s="26" t="str">
        <f t="shared" si="10"/>
        <v>No.23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15</v>
      </c>
      <c r="D25" s="63">
        <f t="shared" ref="D25:J25" ca="1" si="11">IF(D$2&lt;&gt;"",INDIRECT(D$2&amp;"!E47"),"")</f>
        <v>10</v>
      </c>
      <c r="E25" s="63">
        <f t="shared" ca="1" si="11"/>
        <v>20</v>
      </c>
      <c r="F25" s="63" t="str">
        <f t="shared" ca="1" si="11"/>
        <v/>
      </c>
      <c r="G25" s="63" t="str">
        <f t="shared" ca="1" si="11"/>
        <v/>
      </c>
      <c r="H25" s="63" t="str">
        <f t="shared" ca="1" si="11"/>
        <v/>
      </c>
      <c r="I25" s="63" t="str">
        <f t="shared" ca="1" si="11"/>
        <v/>
      </c>
      <c r="J25" s="63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12</v>
      </c>
      <c r="D26" s="63">
        <f t="shared" ref="D26:J26" ca="1" si="12">IF(D$2&lt;&gt;"",INDIRECT(D$2&amp;"!E48"),"")</f>
        <v>14</v>
      </c>
      <c r="E26" s="63">
        <f t="shared" ca="1" si="12"/>
        <v>10</v>
      </c>
      <c r="F26" s="63" t="str">
        <f t="shared" ca="1" si="12"/>
        <v/>
      </c>
      <c r="G26" s="63" t="str">
        <f t="shared" ca="1" si="12"/>
        <v/>
      </c>
      <c r="H26" s="63" t="str">
        <f t="shared" ca="1" si="12"/>
        <v/>
      </c>
      <c r="I26" s="63" t="str">
        <f t="shared" ca="1" si="12"/>
        <v/>
      </c>
      <c r="J26" s="63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18</v>
      </c>
      <c r="D27" s="63">
        <f t="shared" ref="D27:J27" ca="1" si="13">IF(D$2&lt;&gt;"",INDIRECT(D$2&amp;"!E49"),"")</f>
        <v>22</v>
      </c>
      <c r="E27" s="63">
        <f t="shared" ca="1" si="13"/>
        <v>14</v>
      </c>
      <c r="F27" s="63" t="str">
        <f t="shared" ca="1" si="13"/>
        <v/>
      </c>
      <c r="G27" s="63" t="str">
        <f t="shared" ca="1" si="13"/>
        <v/>
      </c>
      <c r="H27" s="63" t="str">
        <f t="shared" ca="1" si="13"/>
        <v/>
      </c>
      <c r="I27" s="63" t="str">
        <f t="shared" ca="1" si="13"/>
        <v/>
      </c>
      <c r="J27" s="63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2.4300000000000002</v>
      </c>
      <c r="D28" s="30">
        <f t="shared" ref="D28:J28" ca="1" si="14">IF(D$2&lt;&gt;"",INDIRECT(D$2&amp;"!E50"),"")</f>
        <v>2.8000000000000003</v>
      </c>
      <c r="E28" s="30">
        <f t="shared" ca="1" si="14"/>
        <v>2.0600000000000005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No.22</v>
      </c>
      <c r="E32" s="26" t="str">
        <f t="shared" si="15"/>
        <v>No.23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9</v>
      </c>
      <c r="D33" s="63">
        <f t="shared" ref="D33:J33" ca="1" si="16">IF(D$2&lt;&gt;"",INDIRECT(D$2&amp;"!C54"),"")</f>
        <v>7</v>
      </c>
      <c r="E33" s="63">
        <f t="shared" ca="1" si="16"/>
        <v>11</v>
      </c>
      <c r="F33" s="63" t="str">
        <f t="shared" ca="1" si="16"/>
        <v/>
      </c>
      <c r="G33" s="63" t="str">
        <f t="shared" ca="1" si="16"/>
        <v/>
      </c>
      <c r="H33" s="63" t="str">
        <f t="shared" ca="1" si="16"/>
        <v/>
      </c>
      <c r="I33" s="63" t="str">
        <f t="shared" ca="1" si="16"/>
        <v/>
      </c>
      <c r="J33" s="63" t="str">
        <f t="shared" ca="1" si="16"/>
        <v/>
      </c>
      <c r="K33" s="28">
        <f ca="1">C33*100</f>
        <v>900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12</v>
      </c>
      <c r="D34" s="63">
        <f t="shared" ref="D34:J34" ca="1" si="17">IF(D$2&lt;&gt;"",INDIRECT(D$2&amp;"!C55"),"")</f>
        <v>13</v>
      </c>
      <c r="E34" s="63">
        <f t="shared" ca="1" si="17"/>
        <v>11</v>
      </c>
      <c r="F34" s="63" t="str">
        <f t="shared" ca="1" si="17"/>
        <v/>
      </c>
      <c r="G34" s="63" t="str">
        <f t="shared" ca="1" si="17"/>
        <v/>
      </c>
      <c r="H34" s="63" t="str">
        <f t="shared" ca="1" si="17"/>
        <v/>
      </c>
      <c r="I34" s="63" t="str">
        <f t="shared" ca="1" si="17"/>
        <v/>
      </c>
      <c r="J34" s="63" t="str">
        <f t="shared" ca="1" si="17"/>
        <v/>
      </c>
      <c r="K34" s="29">
        <f ca="1">C34</f>
        <v>12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16</v>
      </c>
      <c r="D35" s="63">
        <f t="shared" ref="D35:J35" ca="1" si="18">IF(D$2&lt;&gt;"",INDIRECT(D$2&amp;"!C56"),"")</f>
        <v>18</v>
      </c>
      <c r="E35" s="63">
        <f t="shared" ca="1" si="18"/>
        <v>13</v>
      </c>
      <c r="F35" s="63" t="str">
        <f t="shared" ca="1" si="18"/>
        <v/>
      </c>
      <c r="G35" s="63" t="str">
        <f t="shared" ca="1" si="18"/>
        <v/>
      </c>
      <c r="H35" s="63" t="str">
        <f t="shared" ca="1" si="18"/>
        <v/>
      </c>
      <c r="I35" s="63" t="str">
        <f t="shared" ca="1" si="18"/>
        <v/>
      </c>
      <c r="J35" s="63" t="str">
        <f t="shared" ca="1" si="18"/>
        <v/>
      </c>
      <c r="K35" s="29">
        <f ca="1">C35</f>
        <v>16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1.165</v>
      </c>
      <c r="D36" s="30">
        <f t="shared" ref="D36:J36" ca="1" si="19">IF(D$2&lt;&gt;"",INDIRECT(D$2&amp;"!C57"),"")</f>
        <v>1.2400000000000002</v>
      </c>
      <c r="E36" s="30">
        <f t="shared" ca="1" si="19"/>
        <v>1.0900000000000003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116.5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No.22</v>
      </c>
      <c r="E39" s="26" t="str">
        <f t="shared" si="20"/>
        <v>No.23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2</v>
      </c>
      <c r="D40" s="63">
        <f t="shared" ref="D40:J40" ca="1" si="21">IF(D$2&lt;&gt;"",INDIRECT(D$2&amp;"!D54"),"")</f>
        <v>0</v>
      </c>
      <c r="E40" s="63">
        <f t="shared" ca="1" si="21"/>
        <v>4</v>
      </c>
      <c r="F40" s="63" t="str">
        <f t="shared" ca="1" si="21"/>
        <v/>
      </c>
      <c r="G40" s="63" t="str">
        <f t="shared" ca="1" si="21"/>
        <v/>
      </c>
      <c r="H40" s="63" t="str">
        <f t="shared" ca="1" si="21"/>
        <v/>
      </c>
      <c r="I40" s="63" t="str">
        <f t="shared" ca="1" si="21"/>
        <v/>
      </c>
      <c r="J40" s="63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6</v>
      </c>
      <c r="D41" s="63" t="str">
        <f t="shared" ref="D41:J41" ca="1" si="22">IF(D$2&lt;&gt;"",INDIRECT(D$2&amp;"!D55"),"")</f>
        <v/>
      </c>
      <c r="E41" s="63">
        <f t="shared" ca="1" si="22"/>
        <v>6</v>
      </c>
      <c r="F41" s="63" t="str">
        <f t="shared" ca="1" si="22"/>
        <v/>
      </c>
      <c r="G41" s="63" t="str">
        <f t="shared" ca="1" si="22"/>
        <v/>
      </c>
      <c r="H41" s="63" t="str">
        <f t="shared" ca="1" si="22"/>
        <v/>
      </c>
      <c r="I41" s="63" t="str">
        <f t="shared" ca="1" si="22"/>
        <v/>
      </c>
      <c r="J41" s="63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9</v>
      </c>
      <c r="D42" s="63" t="str">
        <f t="shared" ref="D42:J42" ca="1" si="23">IF(D$2&lt;&gt;"",INDIRECT(D$2&amp;"!D56"),"")</f>
        <v/>
      </c>
      <c r="E42" s="63">
        <f t="shared" ca="1" si="23"/>
        <v>9</v>
      </c>
      <c r="F42" s="63" t="str">
        <f t="shared" ca="1" si="23"/>
        <v/>
      </c>
      <c r="G42" s="63" t="str">
        <f t="shared" ca="1" si="23"/>
        <v/>
      </c>
      <c r="H42" s="63" t="str">
        <f t="shared" ca="1" si="23"/>
        <v/>
      </c>
      <c r="I42" s="63" t="str">
        <f t="shared" ca="1" si="23"/>
        <v/>
      </c>
      <c r="J42" s="63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3.5000000000000003E-2</v>
      </c>
      <c r="D43" s="32">
        <f t="shared" ref="D43:J43" ca="1" si="24">IF(D$2&lt;&gt;"",INDIRECT(D$2&amp;"!D57"),"")</f>
        <v>0</v>
      </c>
      <c r="E43" s="32">
        <f t="shared" ca="1" si="24"/>
        <v>7.0000000000000007E-2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No.22</v>
      </c>
      <c r="E46" s="26" t="str">
        <f t="shared" si="25"/>
        <v>No.23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11</v>
      </c>
      <c r="D47" s="63">
        <f t="shared" ref="D47:J47" ca="1" si="26">IF(D$2&lt;&gt;"",INDIRECT(D$2&amp;"!E54"),"")</f>
        <v>7</v>
      </c>
      <c r="E47" s="63">
        <f t="shared" ca="1" si="26"/>
        <v>15</v>
      </c>
      <c r="F47" s="63" t="str">
        <f t="shared" ca="1" si="26"/>
        <v/>
      </c>
      <c r="G47" s="63" t="str">
        <f t="shared" ca="1" si="26"/>
        <v/>
      </c>
      <c r="H47" s="63" t="str">
        <f t="shared" ca="1" si="26"/>
        <v/>
      </c>
      <c r="I47" s="63" t="str">
        <f t="shared" ca="1" si="26"/>
        <v/>
      </c>
      <c r="J47" s="63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11</v>
      </c>
      <c r="D48" s="63">
        <f t="shared" ref="D48:J48" ca="1" si="27">IF(D$2&lt;&gt;"",INDIRECT(D$2&amp;"!E55"),"")</f>
        <v>13</v>
      </c>
      <c r="E48" s="63">
        <f t="shared" ca="1" si="27"/>
        <v>9</v>
      </c>
      <c r="F48" s="63" t="str">
        <f t="shared" ca="1" si="27"/>
        <v/>
      </c>
      <c r="G48" s="63" t="str">
        <f t="shared" ca="1" si="27"/>
        <v/>
      </c>
      <c r="H48" s="63" t="str">
        <f t="shared" ca="1" si="27"/>
        <v/>
      </c>
      <c r="I48" s="63" t="str">
        <f t="shared" ca="1" si="27"/>
        <v/>
      </c>
      <c r="J48" s="63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15</v>
      </c>
      <c r="D49" s="63">
        <f t="shared" ref="D49:J49" ca="1" si="28">IF(D$2&lt;&gt;"",INDIRECT(D$2&amp;"!E56"),"")</f>
        <v>18</v>
      </c>
      <c r="E49" s="63">
        <f t="shared" ca="1" si="28"/>
        <v>12</v>
      </c>
      <c r="F49" s="63" t="str">
        <f t="shared" ca="1" si="28"/>
        <v/>
      </c>
      <c r="G49" s="63" t="str">
        <f t="shared" ca="1" si="28"/>
        <v/>
      </c>
      <c r="H49" s="63" t="str">
        <f t="shared" ca="1" si="28"/>
        <v/>
      </c>
      <c r="I49" s="63" t="str">
        <f t="shared" ca="1" si="28"/>
        <v/>
      </c>
      <c r="J49" s="63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1.2</v>
      </c>
      <c r="D50" s="30">
        <f t="shared" ref="D50:J50" ca="1" si="29">IF(D$2&lt;&gt;"",INDIRECT(D$2&amp;"!E57"),"")</f>
        <v>1.2400000000000002</v>
      </c>
      <c r="E50" s="30">
        <f t="shared" ca="1" si="29"/>
        <v>1.1600000000000004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69.2</v>
      </c>
      <c r="D54" s="14">
        <f ca="1">IF($C$18=0,"",ROUND((C40/C18*100),1))</f>
        <v>100</v>
      </c>
      <c r="E54" s="35">
        <f ca="1">ROUND((C47/C25*100),1)</f>
        <v>73.3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48.6</v>
      </c>
      <c r="D55" s="14">
        <f ca="1">IF($C$18=0,"",ROUND((C43/C21)*100,1))</f>
        <v>100</v>
      </c>
      <c r="E55" s="35">
        <f ca="1">ROUND((C50/C28)*100,1)</f>
        <v>49.4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No.22</v>
      </c>
      <c r="E59" s="26" t="str">
        <f t="shared" si="30"/>
        <v>No.23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4</v>
      </c>
      <c r="D60" s="63">
        <f t="shared" ref="D60:J60" ca="1" si="31">IF(D$2&lt;&gt;"",INDIRECT(D$2&amp;"!C66"),"")</f>
        <v>3</v>
      </c>
      <c r="E60" s="63">
        <f t="shared" ca="1" si="31"/>
        <v>5</v>
      </c>
      <c r="F60" s="63" t="str">
        <f t="shared" ca="1" si="31"/>
        <v/>
      </c>
      <c r="G60" s="63" t="str">
        <f t="shared" ca="1" si="31"/>
        <v/>
      </c>
      <c r="H60" s="63" t="str">
        <f t="shared" ca="1" si="31"/>
        <v/>
      </c>
      <c r="I60" s="63" t="str">
        <f t="shared" ca="1" si="31"/>
        <v/>
      </c>
      <c r="J60" s="63" t="str">
        <f t="shared" ca="1" si="31"/>
        <v/>
      </c>
      <c r="K60" s="28">
        <f ca="1">C60*100</f>
        <v>400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14</v>
      </c>
      <c r="D61" s="63">
        <f t="shared" ref="D61:J61" ca="1" si="32">IF(D$2&lt;&gt;"",INDIRECT(D$2&amp;"!C67"),"")</f>
        <v>15</v>
      </c>
      <c r="E61" s="63">
        <f t="shared" ca="1" si="32"/>
        <v>13</v>
      </c>
      <c r="F61" s="63" t="str">
        <f t="shared" ca="1" si="32"/>
        <v/>
      </c>
      <c r="G61" s="63" t="str">
        <f t="shared" ca="1" si="32"/>
        <v/>
      </c>
      <c r="H61" s="63" t="str">
        <f t="shared" ca="1" si="32"/>
        <v/>
      </c>
      <c r="I61" s="63" t="str">
        <f t="shared" ca="1" si="32"/>
        <v/>
      </c>
      <c r="J61" s="63" t="str">
        <f t="shared" ca="1" si="32"/>
        <v/>
      </c>
      <c r="K61" s="29">
        <f ca="1">C61</f>
        <v>14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25</v>
      </c>
      <c r="D62" s="63">
        <f t="shared" ref="D62:J62" ca="1" si="33">IF(D$2&lt;&gt;"",INDIRECT(D$2&amp;"!C68"),"")</f>
        <v>31</v>
      </c>
      <c r="E62" s="63">
        <f t="shared" ca="1" si="33"/>
        <v>18</v>
      </c>
      <c r="F62" s="63" t="str">
        <f t="shared" ca="1" si="33"/>
        <v/>
      </c>
      <c r="G62" s="63" t="str">
        <f t="shared" ca="1" si="33"/>
        <v/>
      </c>
      <c r="H62" s="63" t="str">
        <f t="shared" ca="1" si="33"/>
        <v/>
      </c>
      <c r="I62" s="63" t="str">
        <f t="shared" ca="1" si="33"/>
        <v/>
      </c>
      <c r="J62" s="63" t="str">
        <f t="shared" ca="1" si="33"/>
        <v/>
      </c>
      <c r="K62" s="29">
        <f ca="1">C62</f>
        <v>25</v>
      </c>
    </row>
    <row r="63" spans="1:21" ht="12.75" customHeight="1" x14ac:dyDescent="0.15">
      <c r="A63" s="108" t="s">
        <v>25</v>
      </c>
      <c r="B63" s="109"/>
      <c r="C63" s="4">
        <f ca="1">ROUND(AVERAGE(D63:J63),3)</f>
        <v>1.23</v>
      </c>
      <c r="D63" s="30">
        <f t="shared" ref="D63:J63" ca="1" si="34">IF(D$2&lt;&gt;"",INDIRECT(D$2&amp;"!C69"),"")</f>
        <v>1.56</v>
      </c>
      <c r="E63" s="30">
        <f t="shared" ca="1" si="34"/>
        <v>0.90000000000000013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123</v>
      </c>
    </row>
    <row r="64" spans="1:21" ht="12.75" customHeight="1" x14ac:dyDescent="0.15">
      <c r="K64" s="18" t="str">
        <f ca="1">"形状比＝"&amp;ROUND(K61/K62*100,0)&amp;"、Sr＝"&amp;ROUND((10000/K60)^0.5/K61*100,0)</f>
        <v>形状比＝56、Sr＝36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No.22</v>
      </c>
      <c r="E67" s="26" t="str">
        <f t="shared" si="35"/>
        <v>No.23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63">
        <f t="shared" ref="D68:J68" ca="1" si="36">IF(D$2&lt;&gt;"",INDIRECT(D$2&amp;"!D66"),"")</f>
        <v>0</v>
      </c>
      <c r="E68" s="63">
        <f t="shared" ca="1" si="36"/>
        <v>0</v>
      </c>
      <c r="F68" s="63" t="str">
        <f t="shared" ca="1" si="36"/>
        <v/>
      </c>
      <c r="G68" s="63" t="str">
        <f t="shared" ca="1" si="36"/>
        <v/>
      </c>
      <c r="H68" s="63" t="str">
        <f t="shared" ca="1" si="36"/>
        <v/>
      </c>
      <c r="I68" s="63" t="str">
        <f t="shared" ca="1" si="36"/>
        <v/>
      </c>
      <c r="J68" s="63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63" t="str">
        <f t="shared" ref="D69:J69" ca="1" si="37">IF(D$2&lt;&gt;"",INDIRECT(D$2&amp;"!D67"),"")</f>
        <v/>
      </c>
      <c r="E69" s="63" t="str">
        <f t="shared" ca="1" si="37"/>
        <v/>
      </c>
      <c r="F69" s="63" t="str">
        <f t="shared" ca="1" si="37"/>
        <v/>
      </c>
      <c r="G69" s="63" t="str">
        <f t="shared" ca="1" si="37"/>
        <v/>
      </c>
      <c r="H69" s="63" t="str">
        <f t="shared" ca="1" si="37"/>
        <v/>
      </c>
      <c r="I69" s="63" t="str">
        <f t="shared" ca="1" si="37"/>
        <v/>
      </c>
      <c r="J69" s="63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63" t="str">
        <f t="shared" ref="D70:J70" ca="1" si="38">IF(D$2&lt;&gt;"",INDIRECT(D$2&amp;"!D68"),"")</f>
        <v/>
      </c>
      <c r="E70" s="63" t="str">
        <f t="shared" ca="1" si="38"/>
        <v/>
      </c>
      <c r="F70" s="63" t="str">
        <f t="shared" ca="1" si="38"/>
        <v/>
      </c>
      <c r="G70" s="63" t="str">
        <f t="shared" ca="1" si="38"/>
        <v/>
      </c>
      <c r="H70" s="63" t="str">
        <f t="shared" ca="1" si="38"/>
        <v/>
      </c>
      <c r="I70" s="63" t="str">
        <f t="shared" ca="1" si="38"/>
        <v/>
      </c>
      <c r="J70" s="63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No.22</v>
      </c>
      <c r="E74" s="26" t="str">
        <f t="shared" si="40"/>
        <v>No.23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4</v>
      </c>
      <c r="D75" s="63">
        <f t="shared" ref="D75:J75" ca="1" si="41">IF(D$2&lt;&gt;"",INDIRECT(D$2&amp;"!E66"),"")</f>
        <v>3</v>
      </c>
      <c r="E75" s="63">
        <f t="shared" ca="1" si="41"/>
        <v>5</v>
      </c>
      <c r="F75" s="63" t="str">
        <f t="shared" ca="1" si="41"/>
        <v/>
      </c>
      <c r="G75" s="63" t="str">
        <f t="shared" ca="1" si="41"/>
        <v/>
      </c>
      <c r="H75" s="63" t="str">
        <f t="shared" ca="1" si="41"/>
        <v/>
      </c>
      <c r="I75" s="63" t="str">
        <f t="shared" ca="1" si="41"/>
        <v/>
      </c>
      <c r="J75" s="63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14</v>
      </c>
      <c r="D76" s="63">
        <f t="shared" ref="D76:J76" ca="1" si="42">IF(D$2&lt;&gt;"",INDIRECT(D$2&amp;"!E67"),"")</f>
        <v>15</v>
      </c>
      <c r="E76" s="63">
        <f t="shared" ca="1" si="42"/>
        <v>13</v>
      </c>
      <c r="F76" s="63" t="str">
        <f t="shared" ca="1" si="42"/>
        <v/>
      </c>
      <c r="G76" s="63" t="str">
        <f t="shared" ca="1" si="42"/>
        <v/>
      </c>
      <c r="H76" s="63" t="str">
        <f t="shared" ca="1" si="42"/>
        <v/>
      </c>
      <c r="I76" s="63" t="str">
        <f t="shared" ca="1" si="42"/>
        <v/>
      </c>
      <c r="J76" s="63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25</v>
      </c>
      <c r="D77" s="63">
        <f t="shared" ref="D77:J77" ca="1" si="43">IF(D$2&lt;&gt;"",INDIRECT(D$2&amp;"!E68"),"")</f>
        <v>31</v>
      </c>
      <c r="E77" s="63">
        <f t="shared" ca="1" si="43"/>
        <v>18</v>
      </c>
      <c r="F77" s="63" t="str">
        <f t="shared" ca="1" si="43"/>
        <v/>
      </c>
      <c r="G77" s="63" t="str">
        <f t="shared" ca="1" si="43"/>
        <v/>
      </c>
      <c r="H77" s="63" t="str">
        <f t="shared" ca="1" si="43"/>
        <v/>
      </c>
      <c r="I77" s="63" t="str">
        <f t="shared" ca="1" si="43"/>
        <v/>
      </c>
      <c r="J77" s="63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1.23</v>
      </c>
      <c r="D78" s="30">
        <f t="shared" ref="D78:J78" ca="1" si="44">IF(D$2&lt;&gt;"",INDIRECT(D$2&amp;"!E69"),"")</f>
        <v>1.56</v>
      </c>
      <c r="E78" s="30">
        <f t="shared" ca="1" si="44"/>
        <v>0.90000000000000013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318</v>
      </c>
    </row>
    <row r="93" spans="1:11" x14ac:dyDescent="0.15">
      <c r="B93" s="10" t="s">
        <v>319</v>
      </c>
    </row>
    <row r="95" spans="1:11" x14ac:dyDescent="0.15">
      <c r="B95" s="10" t="s">
        <v>320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82AC-436B-434A-920B-D6E0F18C5FD2}">
  <sheetPr>
    <tabColor rgb="FFFF66FF"/>
  </sheetPr>
  <dimension ref="A1:AJ120"/>
  <sheetViews>
    <sheetView showGridLines="0" tabSelected="1" view="pageBreakPreview" topLeftCell="A28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178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591</v>
      </c>
      <c r="B4" s="115" t="s">
        <v>53</v>
      </c>
      <c r="C4" s="115"/>
      <c r="D4" s="95">
        <v>20</v>
      </c>
      <c r="E4" s="95">
        <v>19</v>
      </c>
      <c r="F4" s="4">
        <f t="shared" ref="F4:F43" si="0">IF(D4&gt;0,IF(B4="スギ",P4,IF(B4="ヒノキ",U4,IF(B4="アカマツ",Z4,IF(B4="カラマツ",AF4,AJ4)))),"")</f>
        <v>0.28999999999999998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0.28000000000000003</v>
      </c>
      <c r="L4" s="96">
        <f t="shared" ref="L4:L43" si="2">ROUND(10^(-5+0.73504+1.83346*LOG(D4)+1.06569*LOG(E4)),2)</f>
        <v>0.3</v>
      </c>
      <c r="M4" s="96">
        <f t="shared" ref="M4:M43" si="3">ROUND(10^(-5+0.71514+1.74357*LOG(D4)+1.17719*LOG(E4)),2)</f>
        <v>0.31</v>
      </c>
      <c r="N4" s="96">
        <f t="shared" ref="N4:N43" si="4">ROUND(10^(-5+0.82956+1.76381*LOG(D4)+1.06412*LOG(E4)),2)</f>
        <v>0.31</v>
      </c>
      <c r="O4" s="96">
        <f t="shared" ref="O4:O43" si="5">ROUND(10^(-5+0.88226+1.79204*LOG(D4)+0.99303*LOG(E4)),2)</f>
        <v>0.3</v>
      </c>
      <c r="P4" s="96">
        <f>HLOOKUP($D4,K$3:O$43,MATCH($A4,$A$3:$A$43,0),1)</f>
        <v>0.3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0.27</v>
      </c>
      <c r="R4" s="96">
        <f t="shared" ref="R4:R43" si="7">ROUND(10^(1.905709*LOG(D4)+1.011385*LOG(E4)-4.293729),2)</f>
        <v>0.3</v>
      </c>
      <c r="S4" s="96">
        <f t="shared" ref="S4:S43" si="8">ROUND(10^(1.771888*LOG(D4)+1.138415*LOG(E4)-4.271259),2)</f>
        <v>0.31</v>
      </c>
      <c r="T4" s="96">
        <f t="shared" ref="T4:T43" si="9">ROUND(10^(1.671519*LOG(D4)+1.363617*LOG(E4)-4.404407),2)</f>
        <v>0.33</v>
      </c>
      <c r="U4" s="96">
        <f t="shared" ref="U4:U43" si="10">HLOOKUP($D4,Q$3:T$43,MATCH($A4,$A$3:$A$43,0),1)</f>
        <v>0.3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0.31</v>
      </c>
      <c r="W4" s="96">
        <f t="shared" ref="W4:W43" si="12">ROUND(10^(-4.155639+1.847898*LOG(D4)+0.951955*LOG(E4)),2)</f>
        <v>0.28999999999999998</v>
      </c>
      <c r="X4" s="96">
        <f t="shared" ref="X4:X43" si="13">ROUND(10^(-4.194535+1.804172*LOG(D4)+1.034248*LOG(E4)),2)</f>
        <v>0.3</v>
      </c>
      <c r="Y4" s="96">
        <f t="shared" ref="Y4:Y43" si="14">ROUND(10^(-4.42347+2.006485*LOG(D4)+0.967757*LOG(E4)),2)</f>
        <v>0.27</v>
      </c>
      <c r="Z4" s="96">
        <f t="shared" ref="Z4:Z43" si="15">HLOOKUP($D4,V$3:Y$43,MATCH($A4,$A$3:$A$43,0),1)</f>
        <v>0.28999999999999998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0.26</v>
      </c>
      <c r="AB4" s="96">
        <f t="shared" ref="AB4:AB43" si="17">ROUND(10^(1.979213*LOG(D4)+0.998347*LOG(E4)-4.369281),2)</f>
        <v>0.3</v>
      </c>
      <c r="AC4" s="96">
        <f t="shared" ref="AC4:AC43" si="18">ROUND(10^(1.904401*LOG(D4)+1.062478*LOG(E4)-4.348104),2)</f>
        <v>0.31</v>
      </c>
      <c r="AD4" s="96">
        <f t="shared" ref="AD4:AD43" si="19">ROUND(10^(1.640825*LOG(D4)+1.080387*LOG(E4)-3.976731),2)</f>
        <v>0.35</v>
      </c>
      <c r="AE4" s="96">
        <f t="shared" ref="AE4:AE43" si="20">ROUND(10^(1.90887*LOG(D4)+1.088002*LOG(E4)-4.431495),2)</f>
        <v>0.28000000000000003</v>
      </c>
      <c r="AF4" s="96">
        <f t="shared" ref="AF4:AF43" si="21">HLOOKUP($D4,AA$3:AE$43,MATCH($A4,$A$3:$A$43,0),1)</f>
        <v>0.3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0.26</v>
      </c>
      <c r="AH4" s="96">
        <f t="shared" ref="AH4:AH43" si="23">ROUND(10^(1.93813902*LOG(D4)+0.96697002*LOG(E4)-4.32216295),2)</f>
        <v>0.27</v>
      </c>
      <c r="AI4" s="96">
        <f t="shared" ref="AI4:AI43" si="24">ROUND(10^(1.82464098*LOG(D4)+0.97625989*LOG(E4)-4.15096808),2)</f>
        <v>0.3</v>
      </c>
      <c r="AJ4" s="96">
        <f t="shared" ref="AJ4:AJ43" si="25">HLOOKUP($D4,AG$3:AI$43,MATCH($A4,$A$3:$A$43,0),1)</f>
        <v>0.27</v>
      </c>
    </row>
    <row r="5" spans="1:36" ht="12.95" customHeight="1" x14ac:dyDescent="0.15">
      <c r="A5" s="95">
        <v>592</v>
      </c>
      <c r="B5" s="115" t="s">
        <v>53</v>
      </c>
      <c r="C5" s="115"/>
      <c r="D5" s="95">
        <v>16</v>
      </c>
      <c r="E5" s="95">
        <v>18</v>
      </c>
      <c r="F5" s="4">
        <f t="shared" si="0"/>
        <v>0.18</v>
      </c>
      <c r="G5" s="5" t="s">
        <v>67</v>
      </c>
      <c r="H5" s="95" t="s">
        <v>62</v>
      </c>
      <c r="I5" s="5" t="s">
        <v>67</v>
      </c>
      <c r="J5" s="1" t="s">
        <v>15</v>
      </c>
      <c r="K5" s="96">
        <f t="shared" si="1"/>
        <v>0.18</v>
      </c>
      <c r="L5" s="96">
        <f t="shared" si="2"/>
        <v>0.19</v>
      </c>
      <c r="M5" s="96">
        <f t="shared" si="3"/>
        <v>0.2</v>
      </c>
      <c r="N5" s="96">
        <f t="shared" si="4"/>
        <v>0.19</v>
      </c>
      <c r="O5" s="96">
        <f t="shared" si="5"/>
        <v>0.19</v>
      </c>
      <c r="P5" s="96">
        <f t="shared" ref="P5:P43" si="26">HLOOKUP($D5,K$3:O$43,MATCH(A5,$A$3:$A$43,0),1)</f>
        <v>0.19</v>
      </c>
      <c r="Q5" s="96">
        <f t="shared" si="6"/>
        <v>0.17</v>
      </c>
      <c r="R5" s="96">
        <f t="shared" si="7"/>
        <v>0.19</v>
      </c>
      <c r="S5" s="96">
        <f t="shared" si="8"/>
        <v>0.2</v>
      </c>
      <c r="T5" s="96">
        <f t="shared" si="9"/>
        <v>0.21</v>
      </c>
      <c r="U5" s="96">
        <f t="shared" si="10"/>
        <v>0.19</v>
      </c>
      <c r="V5" s="96">
        <f t="shared" si="11"/>
        <v>0.19</v>
      </c>
      <c r="W5" s="96">
        <f t="shared" si="12"/>
        <v>0.18</v>
      </c>
      <c r="X5" s="96">
        <f t="shared" si="13"/>
        <v>0.19</v>
      </c>
      <c r="Y5" s="96">
        <f t="shared" si="14"/>
        <v>0.16</v>
      </c>
      <c r="Z5" s="96">
        <f t="shared" si="15"/>
        <v>0.18</v>
      </c>
      <c r="AA5" s="96">
        <f t="shared" si="16"/>
        <v>0.17</v>
      </c>
      <c r="AB5" s="96">
        <f t="shared" si="17"/>
        <v>0.18</v>
      </c>
      <c r="AC5" s="96">
        <f t="shared" si="18"/>
        <v>0.19</v>
      </c>
      <c r="AD5" s="96">
        <f t="shared" si="19"/>
        <v>0.23</v>
      </c>
      <c r="AE5" s="96">
        <f t="shared" si="20"/>
        <v>0.17</v>
      </c>
      <c r="AF5" s="96">
        <f t="shared" si="21"/>
        <v>0.18</v>
      </c>
      <c r="AG5" s="96">
        <f t="shared" si="22"/>
        <v>0.16</v>
      </c>
      <c r="AH5" s="96">
        <f t="shared" si="23"/>
        <v>0.17</v>
      </c>
      <c r="AI5" s="96">
        <f t="shared" si="24"/>
        <v>0.19</v>
      </c>
      <c r="AJ5" s="96">
        <f t="shared" si="25"/>
        <v>0.17</v>
      </c>
    </row>
    <row r="6" spans="1:36" ht="12.95" customHeight="1" x14ac:dyDescent="0.15">
      <c r="A6" s="95">
        <v>593</v>
      </c>
      <c r="B6" s="115" t="s">
        <v>53</v>
      </c>
      <c r="C6" s="115"/>
      <c r="D6" s="95">
        <v>16</v>
      </c>
      <c r="E6" s="95">
        <v>18</v>
      </c>
      <c r="F6" s="4">
        <f t="shared" si="0"/>
        <v>0.18</v>
      </c>
      <c r="G6" s="5" t="s">
        <v>67</v>
      </c>
      <c r="H6" s="95" t="s">
        <v>62</v>
      </c>
      <c r="I6" s="5" t="s">
        <v>67</v>
      </c>
      <c r="J6" s="1" t="s">
        <v>15</v>
      </c>
      <c r="K6" s="96">
        <f t="shared" si="1"/>
        <v>0.18</v>
      </c>
      <c r="L6" s="96">
        <f t="shared" si="2"/>
        <v>0.19</v>
      </c>
      <c r="M6" s="96">
        <f t="shared" si="3"/>
        <v>0.2</v>
      </c>
      <c r="N6" s="96">
        <f t="shared" si="4"/>
        <v>0.19</v>
      </c>
      <c r="O6" s="96">
        <f t="shared" si="5"/>
        <v>0.19</v>
      </c>
      <c r="P6" s="96">
        <f t="shared" si="26"/>
        <v>0.19</v>
      </c>
      <c r="Q6" s="96">
        <f t="shared" si="6"/>
        <v>0.17</v>
      </c>
      <c r="R6" s="96">
        <f t="shared" si="7"/>
        <v>0.19</v>
      </c>
      <c r="S6" s="96">
        <f t="shared" si="8"/>
        <v>0.2</v>
      </c>
      <c r="T6" s="96">
        <f t="shared" si="9"/>
        <v>0.21</v>
      </c>
      <c r="U6" s="96">
        <f t="shared" si="10"/>
        <v>0.19</v>
      </c>
      <c r="V6" s="96">
        <f t="shared" si="11"/>
        <v>0.19</v>
      </c>
      <c r="W6" s="96">
        <f t="shared" si="12"/>
        <v>0.18</v>
      </c>
      <c r="X6" s="96">
        <f t="shared" si="13"/>
        <v>0.19</v>
      </c>
      <c r="Y6" s="96">
        <f t="shared" si="14"/>
        <v>0.16</v>
      </c>
      <c r="Z6" s="96">
        <f t="shared" si="15"/>
        <v>0.18</v>
      </c>
      <c r="AA6" s="96">
        <f t="shared" si="16"/>
        <v>0.17</v>
      </c>
      <c r="AB6" s="96">
        <f t="shared" si="17"/>
        <v>0.18</v>
      </c>
      <c r="AC6" s="96">
        <f t="shared" si="18"/>
        <v>0.19</v>
      </c>
      <c r="AD6" s="96">
        <f t="shared" si="19"/>
        <v>0.23</v>
      </c>
      <c r="AE6" s="96">
        <f t="shared" si="20"/>
        <v>0.17</v>
      </c>
      <c r="AF6" s="96">
        <f t="shared" si="21"/>
        <v>0.18</v>
      </c>
      <c r="AG6" s="96">
        <f t="shared" si="22"/>
        <v>0.16</v>
      </c>
      <c r="AH6" s="96">
        <f t="shared" si="23"/>
        <v>0.17</v>
      </c>
      <c r="AI6" s="96">
        <f t="shared" si="24"/>
        <v>0.19</v>
      </c>
      <c r="AJ6" s="96">
        <f t="shared" si="25"/>
        <v>0.17</v>
      </c>
    </row>
    <row r="7" spans="1:36" ht="12.95" customHeight="1" x14ac:dyDescent="0.15">
      <c r="A7" s="95">
        <v>594</v>
      </c>
      <c r="B7" s="115" t="s">
        <v>53</v>
      </c>
      <c r="C7" s="115"/>
      <c r="D7" s="95">
        <v>16</v>
      </c>
      <c r="E7" s="95">
        <v>18</v>
      </c>
      <c r="F7" s="4">
        <f t="shared" si="0"/>
        <v>0.18</v>
      </c>
      <c r="G7" s="5" t="s">
        <v>67</v>
      </c>
      <c r="H7" s="95" t="s">
        <v>62</v>
      </c>
      <c r="I7" s="5" t="s">
        <v>67</v>
      </c>
      <c r="J7" s="1" t="s">
        <v>15</v>
      </c>
      <c r="K7" s="96">
        <f t="shared" si="1"/>
        <v>0.18</v>
      </c>
      <c r="L7" s="96">
        <f t="shared" si="2"/>
        <v>0.19</v>
      </c>
      <c r="M7" s="96">
        <f t="shared" si="3"/>
        <v>0.2</v>
      </c>
      <c r="N7" s="96">
        <f t="shared" si="4"/>
        <v>0.19</v>
      </c>
      <c r="O7" s="96">
        <f t="shared" si="5"/>
        <v>0.19</v>
      </c>
      <c r="P7" s="96">
        <f t="shared" si="26"/>
        <v>0.19</v>
      </c>
      <c r="Q7" s="96">
        <f t="shared" si="6"/>
        <v>0.17</v>
      </c>
      <c r="R7" s="96">
        <f t="shared" si="7"/>
        <v>0.19</v>
      </c>
      <c r="S7" s="96">
        <f t="shared" si="8"/>
        <v>0.2</v>
      </c>
      <c r="T7" s="96">
        <f t="shared" si="9"/>
        <v>0.21</v>
      </c>
      <c r="U7" s="96">
        <f t="shared" si="10"/>
        <v>0.19</v>
      </c>
      <c r="V7" s="96">
        <f t="shared" si="11"/>
        <v>0.19</v>
      </c>
      <c r="W7" s="96">
        <f t="shared" si="12"/>
        <v>0.18</v>
      </c>
      <c r="X7" s="96">
        <f t="shared" si="13"/>
        <v>0.19</v>
      </c>
      <c r="Y7" s="96">
        <f t="shared" si="14"/>
        <v>0.16</v>
      </c>
      <c r="Z7" s="96">
        <f t="shared" si="15"/>
        <v>0.18</v>
      </c>
      <c r="AA7" s="96">
        <f t="shared" si="16"/>
        <v>0.17</v>
      </c>
      <c r="AB7" s="96">
        <f t="shared" si="17"/>
        <v>0.18</v>
      </c>
      <c r="AC7" s="96">
        <f t="shared" si="18"/>
        <v>0.19</v>
      </c>
      <c r="AD7" s="96">
        <f t="shared" si="19"/>
        <v>0.23</v>
      </c>
      <c r="AE7" s="96">
        <f t="shared" si="20"/>
        <v>0.17</v>
      </c>
      <c r="AF7" s="96">
        <f t="shared" si="21"/>
        <v>0.18</v>
      </c>
      <c r="AG7" s="96">
        <f t="shared" si="22"/>
        <v>0.16</v>
      </c>
      <c r="AH7" s="96">
        <f t="shared" si="23"/>
        <v>0.17</v>
      </c>
      <c r="AI7" s="96">
        <f t="shared" si="24"/>
        <v>0.19</v>
      </c>
      <c r="AJ7" s="96">
        <f t="shared" si="25"/>
        <v>0.17</v>
      </c>
    </row>
    <row r="8" spans="1:36" ht="12.95" customHeight="1" x14ac:dyDescent="0.15">
      <c r="A8" s="95">
        <v>595</v>
      </c>
      <c r="B8" s="115" t="s">
        <v>53</v>
      </c>
      <c r="C8" s="115"/>
      <c r="D8" s="95">
        <v>20</v>
      </c>
      <c r="E8" s="95">
        <v>19</v>
      </c>
      <c r="F8" s="4">
        <f t="shared" si="0"/>
        <v>0.28999999999999998</v>
      </c>
      <c r="G8" s="5"/>
      <c r="H8" s="95"/>
      <c r="I8" s="5"/>
      <c r="J8" s="1" t="s">
        <v>15</v>
      </c>
      <c r="K8" s="96">
        <f t="shared" si="1"/>
        <v>0.28000000000000003</v>
      </c>
      <c r="L8" s="96">
        <f t="shared" si="2"/>
        <v>0.3</v>
      </c>
      <c r="M8" s="96">
        <f t="shared" si="3"/>
        <v>0.31</v>
      </c>
      <c r="N8" s="96">
        <f t="shared" si="4"/>
        <v>0.31</v>
      </c>
      <c r="O8" s="96">
        <f t="shared" si="5"/>
        <v>0.3</v>
      </c>
      <c r="P8" s="96">
        <f t="shared" si="26"/>
        <v>0.3</v>
      </c>
      <c r="Q8" s="96">
        <f t="shared" si="6"/>
        <v>0.27</v>
      </c>
      <c r="R8" s="96">
        <f t="shared" si="7"/>
        <v>0.3</v>
      </c>
      <c r="S8" s="96">
        <f t="shared" si="8"/>
        <v>0.31</v>
      </c>
      <c r="T8" s="96">
        <f t="shared" si="9"/>
        <v>0.33</v>
      </c>
      <c r="U8" s="96">
        <f t="shared" si="10"/>
        <v>0.3</v>
      </c>
      <c r="V8" s="96">
        <f t="shared" si="11"/>
        <v>0.31</v>
      </c>
      <c r="W8" s="96">
        <f t="shared" si="12"/>
        <v>0.28999999999999998</v>
      </c>
      <c r="X8" s="96">
        <f t="shared" si="13"/>
        <v>0.3</v>
      </c>
      <c r="Y8" s="96">
        <f t="shared" si="14"/>
        <v>0.27</v>
      </c>
      <c r="Z8" s="96">
        <f t="shared" si="15"/>
        <v>0.28999999999999998</v>
      </c>
      <c r="AA8" s="96">
        <f t="shared" si="16"/>
        <v>0.26</v>
      </c>
      <c r="AB8" s="96">
        <f t="shared" si="17"/>
        <v>0.3</v>
      </c>
      <c r="AC8" s="96">
        <f t="shared" si="18"/>
        <v>0.31</v>
      </c>
      <c r="AD8" s="96">
        <f t="shared" si="19"/>
        <v>0.35</v>
      </c>
      <c r="AE8" s="96">
        <f t="shared" si="20"/>
        <v>0.28000000000000003</v>
      </c>
      <c r="AF8" s="96">
        <f t="shared" si="21"/>
        <v>0.3</v>
      </c>
      <c r="AG8" s="96">
        <f t="shared" si="22"/>
        <v>0.26</v>
      </c>
      <c r="AH8" s="96">
        <f t="shared" si="23"/>
        <v>0.27</v>
      </c>
      <c r="AI8" s="96">
        <f t="shared" si="24"/>
        <v>0.3</v>
      </c>
      <c r="AJ8" s="96">
        <f t="shared" si="25"/>
        <v>0.27</v>
      </c>
    </row>
    <row r="9" spans="1:36" ht="12.95" customHeight="1" x14ac:dyDescent="0.15">
      <c r="A9" s="95">
        <v>596</v>
      </c>
      <c r="B9" s="115" t="s">
        <v>53</v>
      </c>
      <c r="C9" s="115"/>
      <c r="D9" s="95">
        <v>14</v>
      </c>
      <c r="E9" s="95">
        <v>18</v>
      </c>
      <c r="F9" s="4">
        <f t="shared" si="0"/>
        <v>0.14000000000000001</v>
      </c>
      <c r="G9" s="5" t="s">
        <v>67</v>
      </c>
      <c r="H9" s="95" t="s">
        <v>62</v>
      </c>
      <c r="I9" s="5" t="s">
        <v>67</v>
      </c>
      <c r="J9" s="1" t="s">
        <v>15</v>
      </c>
      <c r="K9" s="96">
        <f t="shared" si="1"/>
        <v>0.14000000000000001</v>
      </c>
      <c r="L9" s="96">
        <f t="shared" si="2"/>
        <v>0.15</v>
      </c>
      <c r="M9" s="96">
        <f t="shared" si="3"/>
        <v>0.16</v>
      </c>
      <c r="N9" s="96">
        <f t="shared" si="4"/>
        <v>0.15</v>
      </c>
      <c r="O9" s="96">
        <f t="shared" si="5"/>
        <v>0.15</v>
      </c>
      <c r="P9" s="96">
        <f t="shared" si="26"/>
        <v>0.15</v>
      </c>
      <c r="Q9" s="96">
        <f t="shared" si="6"/>
        <v>0.14000000000000001</v>
      </c>
      <c r="R9" s="96">
        <f t="shared" si="7"/>
        <v>0.14000000000000001</v>
      </c>
      <c r="S9" s="96">
        <f t="shared" si="8"/>
        <v>0.15</v>
      </c>
      <c r="T9" s="96">
        <f t="shared" si="9"/>
        <v>0.17</v>
      </c>
      <c r="U9" s="96">
        <f t="shared" si="10"/>
        <v>0.14000000000000001</v>
      </c>
      <c r="V9" s="96">
        <f t="shared" si="11"/>
        <v>0.15</v>
      </c>
      <c r="W9" s="96">
        <f t="shared" si="12"/>
        <v>0.14000000000000001</v>
      </c>
      <c r="X9" s="96">
        <f t="shared" si="13"/>
        <v>0.15</v>
      </c>
      <c r="Y9" s="96">
        <f t="shared" si="14"/>
        <v>0.12</v>
      </c>
      <c r="Z9" s="96">
        <f t="shared" si="15"/>
        <v>0.14000000000000001</v>
      </c>
      <c r="AA9" s="96">
        <f t="shared" si="16"/>
        <v>0.13</v>
      </c>
      <c r="AB9" s="96">
        <f t="shared" si="17"/>
        <v>0.14000000000000001</v>
      </c>
      <c r="AC9" s="96">
        <f t="shared" si="18"/>
        <v>0.15</v>
      </c>
      <c r="AD9" s="96">
        <f t="shared" si="19"/>
        <v>0.18</v>
      </c>
      <c r="AE9" s="96">
        <f t="shared" si="20"/>
        <v>0.13</v>
      </c>
      <c r="AF9" s="96">
        <f t="shared" si="21"/>
        <v>0.14000000000000001</v>
      </c>
      <c r="AG9" s="96">
        <f t="shared" si="22"/>
        <v>0.12</v>
      </c>
      <c r="AH9" s="96">
        <f t="shared" si="23"/>
        <v>0.13</v>
      </c>
      <c r="AI9" s="96">
        <f t="shared" si="24"/>
        <v>0.15</v>
      </c>
      <c r="AJ9" s="96">
        <f t="shared" si="25"/>
        <v>0.13</v>
      </c>
    </row>
    <row r="10" spans="1:36" ht="12.95" customHeight="1" x14ac:dyDescent="0.15">
      <c r="A10" s="95">
        <v>597</v>
      </c>
      <c r="B10" s="115" t="s">
        <v>53</v>
      </c>
      <c r="C10" s="115"/>
      <c r="D10" s="95">
        <v>20</v>
      </c>
      <c r="E10" s="95">
        <v>19</v>
      </c>
      <c r="F10" s="4">
        <f t="shared" si="0"/>
        <v>0.28999999999999998</v>
      </c>
      <c r="G10" s="5" t="s">
        <v>298</v>
      </c>
      <c r="H10" s="95" t="s">
        <v>62</v>
      </c>
      <c r="I10" s="5" t="s">
        <v>298</v>
      </c>
      <c r="J10" s="1" t="s">
        <v>15</v>
      </c>
      <c r="K10" s="96">
        <f t="shared" si="1"/>
        <v>0.28000000000000003</v>
      </c>
      <c r="L10" s="96">
        <f t="shared" si="2"/>
        <v>0.3</v>
      </c>
      <c r="M10" s="96">
        <f t="shared" si="3"/>
        <v>0.31</v>
      </c>
      <c r="N10" s="96">
        <f t="shared" si="4"/>
        <v>0.31</v>
      </c>
      <c r="O10" s="96">
        <f t="shared" si="5"/>
        <v>0.3</v>
      </c>
      <c r="P10" s="96">
        <f t="shared" si="26"/>
        <v>0.3</v>
      </c>
      <c r="Q10" s="96">
        <f t="shared" si="6"/>
        <v>0.27</v>
      </c>
      <c r="R10" s="96">
        <f t="shared" si="7"/>
        <v>0.3</v>
      </c>
      <c r="S10" s="96">
        <f t="shared" si="8"/>
        <v>0.31</v>
      </c>
      <c r="T10" s="96">
        <f t="shared" si="9"/>
        <v>0.33</v>
      </c>
      <c r="U10" s="96">
        <f t="shared" si="10"/>
        <v>0.3</v>
      </c>
      <c r="V10" s="96">
        <f t="shared" si="11"/>
        <v>0.31</v>
      </c>
      <c r="W10" s="96">
        <f t="shared" si="12"/>
        <v>0.28999999999999998</v>
      </c>
      <c r="X10" s="96">
        <f t="shared" si="13"/>
        <v>0.3</v>
      </c>
      <c r="Y10" s="96">
        <f t="shared" si="14"/>
        <v>0.27</v>
      </c>
      <c r="Z10" s="96">
        <f t="shared" si="15"/>
        <v>0.28999999999999998</v>
      </c>
      <c r="AA10" s="96">
        <f t="shared" si="16"/>
        <v>0.26</v>
      </c>
      <c r="AB10" s="96">
        <f t="shared" si="17"/>
        <v>0.3</v>
      </c>
      <c r="AC10" s="96">
        <f t="shared" si="18"/>
        <v>0.31</v>
      </c>
      <c r="AD10" s="96">
        <f t="shared" si="19"/>
        <v>0.35</v>
      </c>
      <c r="AE10" s="96">
        <f t="shared" si="20"/>
        <v>0.28000000000000003</v>
      </c>
      <c r="AF10" s="96">
        <f t="shared" si="21"/>
        <v>0.3</v>
      </c>
      <c r="AG10" s="96">
        <f t="shared" si="22"/>
        <v>0.26</v>
      </c>
      <c r="AH10" s="96">
        <f t="shared" si="23"/>
        <v>0.27</v>
      </c>
      <c r="AI10" s="96">
        <f t="shared" si="24"/>
        <v>0.3</v>
      </c>
      <c r="AJ10" s="96">
        <f t="shared" si="25"/>
        <v>0.27</v>
      </c>
    </row>
    <row r="11" spans="1:36" ht="12.95" customHeight="1" x14ac:dyDescent="0.15">
      <c r="A11" s="95">
        <v>598</v>
      </c>
      <c r="B11" s="115" t="s">
        <v>53</v>
      </c>
      <c r="C11" s="115"/>
      <c r="D11" s="95">
        <v>22</v>
      </c>
      <c r="E11" s="95">
        <v>19</v>
      </c>
      <c r="F11" s="4">
        <f t="shared" si="0"/>
        <v>0.35</v>
      </c>
      <c r="G11" s="5"/>
      <c r="H11" s="95"/>
      <c r="I11" s="5"/>
      <c r="J11" s="1" t="s">
        <v>15</v>
      </c>
      <c r="K11" s="96">
        <f t="shared" si="1"/>
        <v>0.33</v>
      </c>
      <c r="L11" s="96">
        <f t="shared" si="2"/>
        <v>0.36</v>
      </c>
      <c r="M11" s="96">
        <f t="shared" si="3"/>
        <v>0.36</v>
      </c>
      <c r="N11" s="96">
        <f t="shared" si="4"/>
        <v>0.36</v>
      </c>
      <c r="O11" s="96">
        <f t="shared" si="5"/>
        <v>0.36</v>
      </c>
      <c r="P11" s="96">
        <f t="shared" si="26"/>
        <v>0.36</v>
      </c>
      <c r="Q11" s="96">
        <f t="shared" si="6"/>
        <v>0.33</v>
      </c>
      <c r="R11" s="96">
        <f t="shared" si="7"/>
        <v>0.36</v>
      </c>
      <c r="S11" s="96">
        <f t="shared" si="8"/>
        <v>0.37</v>
      </c>
      <c r="T11" s="96">
        <f t="shared" si="9"/>
        <v>0.38</v>
      </c>
      <c r="U11" s="96">
        <f t="shared" si="10"/>
        <v>0.37</v>
      </c>
      <c r="V11" s="96">
        <f t="shared" si="11"/>
        <v>0.37</v>
      </c>
      <c r="W11" s="96">
        <f t="shared" si="12"/>
        <v>0.35</v>
      </c>
      <c r="X11" s="96">
        <f t="shared" si="13"/>
        <v>0.35</v>
      </c>
      <c r="Y11" s="96">
        <f t="shared" si="14"/>
        <v>0.32</v>
      </c>
      <c r="Z11" s="96">
        <f t="shared" si="15"/>
        <v>0.35</v>
      </c>
      <c r="AA11" s="96">
        <f t="shared" si="16"/>
        <v>0.31</v>
      </c>
      <c r="AB11" s="96">
        <f t="shared" si="17"/>
        <v>0.37</v>
      </c>
      <c r="AC11" s="96">
        <f t="shared" si="18"/>
        <v>0.37</v>
      </c>
      <c r="AD11" s="96">
        <f t="shared" si="19"/>
        <v>0.41</v>
      </c>
      <c r="AE11" s="96">
        <f t="shared" si="20"/>
        <v>0.33</v>
      </c>
      <c r="AF11" s="96">
        <f t="shared" si="21"/>
        <v>0.37</v>
      </c>
      <c r="AG11" s="96">
        <f t="shared" si="22"/>
        <v>0.31</v>
      </c>
      <c r="AH11" s="96">
        <f t="shared" si="23"/>
        <v>0.33</v>
      </c>
      <c r="AI11" s="96">
        <f t="shared" si="24"/>
        <v>0.35</v>
      </c>
      <c r="AJ11" s="96">
        <f t="shared" si="25"/>
        <v>0.33</v>
      </c>
    </row>
    <row r="12" spans="1:36" ht="12.95" customHeight="1" x14ac:dyDescent="0.15">
      <c r="A12" s="95">
        <v>599</v>
      </c>
      <c r="B12" s="115" t="s">
        <v>53</v>
      </c>
      <c r="C12" s="115"/>
      <c r="D12" s="95">
        <v>20</v>
      </c>
      <c r="E12" s="95">
        <v>18</v>
      </c>
      <c r="F12" s="4">
        <f t="shared" si="0"/>
        <v>0.28000000000000003</v>
      </c>
      <c r="G12" s="5" t="s">
        <v>67</v>
      </c>
      <c r="H12" s="95" t="s">
        <v>62</v>
      </c>
      <c r="I12" s="5" t="s">
        <v>67</v>
      </c>
      <c r="J12" s="1" t="s">
        <v>15</v>
      </c>
      <c r="K12" s="96">
        <f t="shared" si="1"/>
        <v>0.26</v>
      </c>
      <c r="L12" s="96">
        <f t="shared" si="2"/>
        <v>0.28999999999999998</v>
      </c>
      <c r="M12" s="96">
        <f t="shared" si="3"/>
        <v>0.28999999999999998</v>
      </c>
      <c r="N12" s="96">
        <f t="shared" si="4"/>
        <v>0.28999999999999998</v>
      </c>
      <c r="O12" s="96">
        <f t="shared" si="5"/>
        <v>0.28999999999999998</v>
      </c>
      <c r="P12" s="96">
        <f t="shared" si="26"/>
        <v>0.28999999999999998</v>
      </c>
      <c r="Q12" s="96">
        <f t="shared" si="6"/>
        <v>0.26</v>
      </c>
      <c r="R12" s="96">
        <f t="shared" si="7"/>
        <v>0.28999999999999998</v>
      </c>
      <c r="S12" s="96">
        <f t="shared" si="8"/>
        <v>0.28999999999999998</v>
      </c>
      <c r="T12" s="96">
        <f t="shared" si="9"/>
        <v>0.3</v>
      </c>
      <c r="U12" s="96">
        <f t="shared" si="10"/>
        <v>0.28999999999999998</v>
      </c>
      <c r="V12" s="96">
        <f t="shared" si="11"/>
        <v>0.28999999999999998</v>
      </c>
      <c r="W12" s="96">
        <f t="shared" si="12"/>
        <v>0.28000000000000003</v>
      </c>
      <c r="X12" s="96">
        <f t="shared" si="13"/>
        <v>0.28000000000000003</v>
      </c>
      <c r="Y12" s="96">
        <f t="shared" si="14"/>
        <v>0.25</v>
      </c>
      <c r="Z12" s="96">
        <f t="shared" si="15"/>
        <v>0.28000000000000003</v>
      </c>
      <c r="AA12" s="96">
        <f t="shared" si="16"/>
        <v>0.25</v>
      </c>
      <c r="AB12" s="96">
        <f t="shared" si="17"/>
        <v>0.28999999999999998</v>
      </c>
      <c r="AC12" s="96">
        <f t="shared" si="18"/>
        <v>0.28999999999999998</v>
      </c>
      <c r="AD12" s="96">
        <f t="shared" si="19"/>
        <v>0.33</v>
      </c>
      <c r="AE12" s="96">
        <f t="shared" si="20"/>
        <v>0.26</v>
      </c>
      <c r="AF12" s="96">
        <f t="shared" si="21"/>
        <v>0.28999999999999998</v>
      </c>
      <c r="AG12" s="96">
        <f t="shared" si="22"/>
        <v>0.24</v>
      </c>
      <c r="AH12" s="96">
        <f t="shared" si="23"/>
        <v>0.26</v>
      </c>
      <c r="AI12" s="96">
        <f t="shared" si="24"/>
        <v>0.28000000000000003</v>
      </c>
      <c r="AJ12" s="96">
        <f t="shared" si="25"/>
        <v>0.26</v>
      </c>
    </row>
    <row r="13" spans="1:36" ht="12.95" customHeight="1" x14ac:dyDescent="0.15">
      <c r="A13" s="95">
        <v>600</v>
      </c>
      <c r="B13" s="115" t="s">
        <v>53</v>
      </c>
      <c r="C13" s="115"/>
      <c r="D13" s="95">
        <v>18</v>
      </c>
      <c r="E13" s="95">
        <v>19</v>
      </c>
      <c r="F13" s="4">
        <f t="shared" si="0"/>
        <v>0.24</v>
      </c>
      <c r="G13" s="5"/>
      <c r="H13" s="95"/>
      <c r="I13" s="5"/>
      <c r="J13" s="1" t="s">
        <v>15</v>
      </c>
      <c r="K13" s="96">
        <f t="shared" si="1"/>
        <v>0.23</v>
      </c>
      <c r="L13" s="96">
        <f t="shared" si="2"/>
        <v>0.25</v>
      </c>
      <c r="M13" s="96">
        <f t="shared" si="3"/>
        <v>0.26</v>
      </c>
      <c r="N13" s="96">
        <f t="shared" si="4"/>
        <v>0.25</v>
      </c>
      <c r="O13" s="96">
        <f t="shared" si="5"/>
        <v>0.25</v>
      </c>
      <c r="P13" s="96">
        <f t="shared" si="26"/>
        <v>0.25</v>
      </c>
      <c r="Q13" s="96">
        <f t="shared" si="6"/>
        <v>0.23</v>
      </c>
      <c r="R13" s="96">
        <f t="shared" si="7"/>
        <v>0.25</v>
      </c>
      <c r="S13" s="96">
        <f t="shared" si="8"/>
        <v>0.26</v>
      </c>
      <c r="T13" s="96">
        <f t="shared" si="9"/>
        <v>0.27</v>
      </c>
      <c r="U13" s="96">
        <f t="shared" si="10"/>
        <v>0.25</v>
      </c>
      <c r="V13" s="96">
        <f t="shared" si="11"/>
        <v>0.25</v>
      </c>
      <c r="W13" s="96">
        <f t="shared" si="12"/>
        <v>0.24</v>
      </c>
      <c r="X13" s="96">
        <f t="shared" si="13"/>
        <v>0.25</v>
      </c>
      <c r="Y13" s="96">
        <f t="shared" si="14"/>
        <v>0.22</v>
      </c>
      <c r="Z13" s="96">
        <f t="shared" si="15"/>
        <v>0.24</v>
      </c>
      <c r="AA13" s="96">
        <f t="shared" si="16"/>
        <v>0.22</v>
      </c>
      <c r="AB13" s="96">
        <f t="shared" si="17"/>
        <v>0.25</v>
      </c>
      <c r="AC13" s="96">
        <f t="shared" si="18"/>
        <v>0.25</v>
      </c>
      <c r="AD13" s="96">
        <f t="shared" si="19"/>
        <v>0.28999999999999998</v>
      </c>
      <c r="AE13" s="96">
        <f t="shared" si="20"/>
        <v>0.23</v>
      </c>
      <c r="AF13" s="96">
        <f t="shared" si="21"/>
        <v>0.25</v>
      </c>
      <c r="AG13" s="96">
        <f t="shared" si="22"/>
        <v>0.21</v>
      </c>
      <c r="AH13" s="96">
        <f t="shared" si="23"/>
        <v>0.22</v>
      </c>
      <c r="AI13" s="96">
        <f t="shared" si="24"/>
        <v>0.24</v>
      </c>
      <c r="AJ13" s="96">
        <f t="shared" si="25"/>
        <v>0.22</v>
      </c>
    </row>
    <row r="14" spans="1:36" ht="12.95" customHeight="1" x14ac:dyDescent="0.15">
      <c r="A14" s="95">
        <v>601</v>
      </c>
      <c r="B14" s="115" t="s">
        <v>53</v>
      </c>
      <c r="C14" s="115"/>
      <c r="D14" s="95">
        <v>20</v>
      </c>
      <c r="E14" s="95">
        <v>18</v>
      </c>
      <c r="F14" s="4">
        <f t="shared" si="0"/>
        <v>0.28000000000000003</v>
      </c>
      <c r="G14" s="5" t="s">
        <v>68</v>
      </c>
      <c r="H14" s="95" t="s">
        <v>62</v>
      </c>
      <c r="I14" s="5" t="s">
        <v>68</v>
      </c>
      <c r="J14" s="1" t="s">
        <v>15</v>
      </c>
      <c r="K14" s="96">
        <f t="shared" si="1"/>
        <v>0.26</v>
      </c>
      <c r="L14" s="96">
        <f t="shared" si="2"/>
        <v>0.28999999999999998</v>
      </c>
      <c r="M14" s="96">
        <f t="shared" si="3"/>
        <v>0.28999999999999998</v>
      </c>
      <c r="N14" s="96">
        <f t="shared" si="4"/>
        <v>0.28999999999999998</v>
      </c>
      <c r="O14" s="96">
        <f t="shared" si="5"/>
        <v>0.28999999999999998</v>
      </c>
      <c r="P14" s="96">
        <f t="shared" si="26"/>
        <v>0.28999999999999998</v>
      </c>
      <c r="Q14" s="96">
        <f t="shared" si="6"/>
        <v>0.26</v>
      </c>
      <c r="R14" s="96">
        <f t="shared" si="7"/>
        <v>0.28999999999999998</v>
      </c>
      <c r="S14" s="96">
        <f t="shared" si="8"/>
        <v>0.28999999999999998</v>
      </c>
      <c r="T14" s="96">
        <f t="shared" si="9"/>
        <v>0.3</v>
      </c>
      <c r="U14" s="96">
        <f t="shared" si="10"/>
        <v>0.28999999999999998</v>
      </c>
      <c r="V14" s="96">
        <f t="shared" si="11"/>
        <v>0.28999999999999998</v>
      </c>
      <c r="W14" s="96">
        <f t="shared" si="12"/>
        <v>0.28000000000000003</v>
      </c>
      <c r="X14" s="96">
        <f t="shared" si="13"/>
        <v>0.28000000000000003</v>
      </c>
      <c r="Y14" s="96">
        <f t="shared" si="14"/>
        <v>0.25</v>
      </c>
      <c r="Z14" s="96">
        <f t="shared" si="15"/>
        <v>0.28000000000000003</v>
      </c>
      <c r="AA14" s="96">
        <f t="shared" si="16"/>
        <v>0.25</v>
      </c>
      <c r="AB14" s="96">
        <f t="shared" si="17"/>
        <v>0.28999999999999998</v>
      </c>
      <c r="AC14" s="96">
        <f t="shared" si="18"/>
        <v>0.28999999999999998</v>
      </c>
      <c r="AD14" s="96">
        <f t="shared" si="19"/>
        <v>0.33</v>
      </c>
      <c r="AE14" s="96">
        <f t="shared" si="20"/>
        <v>0.26</v>
      </c>
      <c r="AF14" s="96">
        <f t="shared" si="21"/>
        <v>0.28999999999999998</v>
      </c>
      <c r="AG14" s="96">
        <f t="shared" si="22"/>
        <v>0.24</v>
      </c>
      <c r="AH14" s="96">
        <f t="shared" si="23"/>
        <v>0.26</v>
      </c>
      <c r="AI14" s="96">
        <f t="shared" si="24"/>
        <v>0.28000000000000003</v>
      </c>
      <c r="AJ14" s="96">
        <f t="shared" si="25"/>
        <v>0.26</v>
      </c>
    </row>
    <row r="15" spans="1:36" ht="12.95" customHeight="1" x14ac:dyDescent="0.15">
      <c r="A15" s="95">
        <v>602</v>
      </c>
      <c r="B15" s="115" t="s">
        <v>53</v>
      </c>
      <c r="C15" s="115"/>
      <c r="D15" s="95">
        <v>22</v>
      </c>
      <c r="E15" s="95">
        <v>18</v>
      </c>
      <c r="F15" s="4">
        <f t="shared" si="0"/>
        <v>0.34</v>
      </c>
      <c r="G15" s="5"/>
      <c r="H15" s="95"/>
      <c r="I15" s="5"/>
      <c r="J15" s="1" t="s">
        <v>15</v>
      </c>
      <c r="K15" s="96">
        <f t="shared" si="1"/>
        <v>0.31</v>
      </c>
      <c r="L15" s="96">
        <f t="shared" si="2"/>
        <v>0.34</v>
      </c>
      <c r="M15" s="96">
        <f t="shared" si="3"/>
        <v>0.34</v>
      </c>
      <c r="N15" s="96">
        <f t="shared" si="4"/>
        <v>0.34</v>
      </c>
      <c r="O15" s="96">
        <f t="shared" si="5"/>
        <v>0.34</v>
      </c>
      <c r="P15" s="96">
        <f t="shared" si="26"/>
        <v>0.34</v>
      </c>
      <c r="Q15" s="96">
        <f t="shared" si="6"/>
        <v>0.31</v>
      </c>
      <c r="R15" s="96">
        <f t="shared" si="7"/>
        <v>0.34</v>
      </c>
      <c r="S15" s="96">
        <f t="shared" si="8"/>
        <v>0.34</v>
      </c>
      <c r="T15" s="96">
        <f t="shared" si="9"/>
        <v>0.36</v>
      </c>
      <c r="U15" s="96">
        <f t="shared" si="10"/>
        <v>0.34</v>
      </c>
      <c r="V15" s="96">
        <f t="shared" si="11"/>
        <v>0.35</v>
      </c>
      <c r="W15" s="96">
        <f t="shared" si="12"/>
        <v>0.33</v>
      </c>
      <c r="X15" s="96">
        <f t="shared" si="13"/>
        <v>0.34</v>
      </c>
      <c r="Y15" s="96">
        <f t="shared" si="14"/>
        <v>0.31</v>
      </c>
      <c r="Z15" s="96">
        <f t="shared" si="15"/>
        <v>0.34</v>
      </c>
      <c r="AA15" s="96">
        <f t="shared" si="16"/>
        <v>0.3</v>
      </c>
      <c r="AB15" s="96">
        <f t="shared" si="17"/>
        <v>0.35</v>
      </c>
      <c r="AC15" s="96">
        <f t="shared" si="18"/>
        <v>0.35</v>
      </c>
      <c r="AD15" s="96">
        <f t="shared" si="19"/>
        <v>0.38</v>
      </c>
      <c r="AE15" s="96">
        <f t="shared" si="20"/>
        <v>0.31</v>
      </c>
      <c r="AF15" s="96">
        <f t="shared" si="21"/>
        <v>0.35</v>
      </c>
      <c r="AG15" s="96">
        <f t="shared" si="22"/>
        <v>0.28999999999999998</v>
      </c>
      <c r="AH15" s="96">
        <f t="shared" si="23"/>
        <v>0.31</v>
      </c>
      <c r="AI15" s="96">
        <f t="shared" si="24"/>
        <v>0.33</v>
      </c>
      <c r="AJ15" s="96">
        <f t="shared" si="25"/>
        <v>0.31</v>
      </c>
    </row>
    <row r="16" spans="1:36" ht="12.95" customHeight="1" x14ac:dyDescent="0.15">
      <c r="A16" s="95">
        <v>603</v>
      </c>
      <c r="B16" s="115" t="s">
        <v>53</v>
      </c>
      <c r="C16" s="115"/>
      <c r="D16" s="95">
        <v>20</v>
      </c>
      <c r="E16" s="95">
        <v>17</v>
      </c>
      <c r="F16" s="4">
        <f t="shared" si="0"/>
        <v>0.26</v>
      </c>
      <c r="G16" s="5" t="s">
        <v>68</v>
      </c>
      <c r="H16" s="95" t="s">
        <v>62</v>
      </c>
      <c r="I16" s="5" t="s">
        <v>68</v>
      </c>
      <c r="J16" s="1" t="s">
        <v>15</v>
      </c>
      <c r="K16" s="96">
        <f t="shared" si="1"/>
        <v>0.25</v>
      </c>
      <c r="L16" s="96">
        <f t="shared" si="2"/>
        <v>0.27</v>
      </c>
      <c r="M16" s="96">
        <f t="shared" si="3"/>
        <v>0.27</v>
      </c>
      <c r="N16" s="96">
        <f t="shared" si="4"/>
        <v>0.27</v>
      </c>
      <c r="O16" s="96">
        <f t="shared" si="5"/>
        <v>0.27</v>
      </c>
      <c r="P16" s="96">
        <f t="shared" si="26"/>
        <v>0.27</v>
      </c>
      <c r="Q16" s="96">
        <f t="shared" si="6"/>
        <v>0.25</v>
      </c>
      <c r="R16" s="96">
        <f t="shared" si="7"/>
        <v>0.27</v>
      </c>
      <c r="S16" s="96">
        <f t="shared" si="8"/>
        <v>0.27</v>
      </c>
      <c r="T16" s="96">
        <f t="shared" si="9"/>
        <v>0.28000000000000003</v>
      </c>
      <c r="U16" s="96">
        <f t="shared" si="10"/>
        <v>0.27</v>
      </c>
      <c r="V16" s="96">
        <f t="shared" si="11"/>
        <v>0.28000000000000003</v>
      </c>
      <c r="W16" s="96">
        <f t="shared" si="12"/>
        <v>0.26</v>
      </c>
      <c r="X16" s="96">
        <f t="shared" si="13"/>
        <v>0.27</v>
      </c>
      <c r="Y16" s="96">
        <f t="shared" si="14"/>
        <v>0.24</v>
      </c>
      <c r="Z16" s="96">
        <f t="shared" si="15"/>
        <v>0.26</v>
      </c>
      <c r="AA16" s="96">
        <f t="shared" si="16"/>
        <v>0.24</v>
      </c>
      <c r="AB16" s="96">
        <f t="shared" si="17"/>
        <v>0.27</v>
      </c>
      <c r="AC16" s="96">
        <f t="shared" si="18"/>
        <v>0.27</v>
      </c>
      <c r="AD16" s="96">
        <f t="shared" si="19"/>
        <v>0.31</v>
      </c>
      <c r="AE16" s="96">
        <f t="shared" si="20"/>
        <v>0.25</v>
      </c>
      <c r="AF16" s="96">
        <f t="shared" si="21"/>
        <v>0.27</v>
      </c>
      <c r="AG16" s="96">
        <f t="shared" si="22"/>
        <v>0.23</v>
      </c>
      <c r="AH16" s="96">
        <f t="shared" si="23"/>
        <v>0.25</v>
      </c>
      <c r="AI16" s="96">
        <f t="shared" si="24"/>
        <v>0.27</v>
      </c>
      <c r="AJ16" s="96">
        <f t="shared" si="25"/>
        <v>0.25</v>
      </c>
    </row>
    <row r="17" spans="1:36" ht="12.95" customHeight="1" x14ac:dyDescent="0.15">
      <c r="A17" s="95">
        <v>604</v>
      </c>
      <c r="B17" s="115" t="s">
        <v>53</v>
      </c>
      <c r="C17" s="115"/>
      <c r="D17" s="95">
        <v>22</v>
      </c>
      <c r="E17" s="95">
        <v>19</v>
      </c>
      <c r="F17" s="4">
        <f t="shared" si="0"/>
        <v>0.35</v>
      </c>
      <c r="G17" s="95"/>
      <c r="H17" s="95"/>
      <c r="I17" s="102"/>
      <c r="J17" s="1" t="s">
        <v>15</v>
      </c>
      <c r="K17" s="96">
        <f t="shared" si="1"/>
        <v>0.33</v>
      </c>
      <c r="L17" s="96">
        <f t="shared" si="2"/>
        <v>0.36</v>
      </c>
      <c r="M17" s="96">
        <f t="shared" si="3"/>
        <v>0.36</v>
      </c>
      <c r="N17" s="96">
        <f t="shared" si="4"/>
        <v>0.36</v>
      </c>
      <c r="O17" s="96">
        <f t="shared" si="5"/>
        <v>0.36</v>
      </c>
      <c r="P17" s="96">
        <f t="shared" si="26"/>
        <v>0.36</v>
      </c>
      <c r="Q17" s="96">
        <f t="shared" si="6"/>
        <v>0.33</v>
      </c>
      <c r="R17" s="96">
        <f t="shared" si="7"/>
        <v>0.36</v>
      </c>
      <c r="S17" s="96">
        <f t="shared" si="8"/>
        <v>0.37</v>
      </c>
      <c r="T17" s="96">
        <f t="shared" si="9"/>
        <v>0.38</v>
      </c>
      <c r="U17" s="96">
        <f t="shared" si="10"/>
        <v>0.37</v>
      </c>
      <c r="V17" s="96">
        <f t="shared" si="11"/>
        <v>0.37</v>
      </c>
      <c r="W17" s="96">
        <f t="shared" si="12"/>
        <v>0.35</v>
      </c>
      <c r="X17" s="96">
        <f t="shared" si="13"/>
        <v>0.35</v>
      </c>
      <c r="Y17" s="96">
        <f t="shared" si="14"/>
        <v>0.32</v>
      </c>
      <c r="Z17" s="96">
        <f t="shared" si="15"/>
        <v>0.35</v>
      </c>
      <c r="AA17" s="96">
        <f t="shared" si="16"/>
        <v>0.31</v>
      </c>
      <c r="AB17" s="96">
        <f t="shared" si="17"/>
        <v>0.37</v>
      </c>
      <c r="AC17" s="96">
        <f t="shared" si="18"/>
        <v>0.37</v>
      </c>
      <c r="AD17" s="96">
        <f t="shared" si="19"/>
        <v>0.41</v>
      </c>
      <c r="AE17" s="96">
        <f t="shared" si="20"/>
        <v>0.33</v>
      </c>
      <c r="AF17" s="96">
        <f t="shared" si="21"/>
        <v>0.37</v>
      </c>
      <c r="AG17" s="96">
        <f t="shared" si="22"/>
        <v>0.31</v>
      </c>
      <c r="AH17" s="96">
        <f t="shared" si="23"/>
        <v>0.33</v>
      </c>
      <c r="AI17" s="96">
        <f t="shared" si="24"/>
        <v>0.35</v>
      </c>
      <c r="AJ17" s="96">
        <f t="shared" si="25"/>
        <v>0.33</v>
      </c>
    </row>
    <row r="18" spans="1:36" ht="12.95" customHeight="1" x14ac:dyDescent="0.15">
      <c r="A18" s="95">
        <v>605</v>
      </c>
      <c r="B18" s="115" t="s">
        <v>53</v>
      </c>
      <c r="C18" s="115"/>
      <c r="D18" s="95">
        <v>14</v>
      </c>
      <c r="E18" s="95">
        <v>16</v>
      </c>
      <c r="F18" s="4">
        <f t="shared" si="0"/>
        <v>0.13</v>
      </c>
      <c r="G18" s="5" t="s">
        <v>67</v>
      </c>
      <c r="H18" s="95" t="s">
        <v>62</v>
      </c>
      <c r="I18" s="5" t="s">
        <v>67</v>
      </c>
      <c r="J18" s="1" t="s">
        <v>15</v>
      </c>
      <c r="K18" s="96">
        <f t="shared" si="1"/>
        <v>0.13</v>
      </c>
      <c r="L18" s="96">
        <f t="shared" si="2"/>
        <v>0.13</v>
      </c>
      <c r="M18" s="96">
        <f t="shared" si="3"/>
        <v>0.14000000000000001</v>
      </c>
      <c r="N18" s="96">
        <f t="shared" si="4"/>
        <v>0.14000000000000001</v>
      </c>
      <c r="O18" s="96">
        <f t="shared" si="5"/>
        <v>0.14000000000000001</v>
      </c>
      <c r="P18" s="96">
        <f t="shared" si="26"/>
        <v>0.13</v>
      </c>
      <c r="Q18" s="96">
        <f t="shared" si="6"/>
        <v>0.12</v>
      </c>
      <c r="R18" s="96">
        <f t="shared" si="7"/>
        <v>0.13</v>
      </c>
      <c r="S18" s="96">
        <f t="shared" si="8"/>
        <v>0.14000000000000001</v>
      </c>
      <c r="T18" s="96">
        <f t="shared" si="9"/>
        <v>0.14000000000000001</v>
      </c>
      <c r="U18" s="96">
        <f t="shared" si="10"/>
        <v>0.13</v>
      </c>
      <c r="V18" s="96">
        <f t="shared" si="11"/>
        <v>0.13</v>
      </c>
      <c r="W18" s="96">
        <f t="shared" si="12"/>
        <v>0.13</v>
      </c>
      <c r="X18" s="96">
        <f t="shared" si="13"/>
        <v>0.13</v>
      </c>
      <c r="Y18" s="96">
        <f t="shared" si="14"/>
        <v>0.11</v>
      </c>
      <c r="Z18" s="96">
        <f t="shared" si="15"/>
        <v>0.13</v>
      </c>
      <c r="AA18" s="96">
        <f t="shared" si="16"/>
        <v>0.12</v>
      </c>
      <c r="AB18" s="96">
        <f t="shared" si="17"/>
        <v>0.13</v>
      </c>
      <c r="AC18" s="96">
        <f t="shared" si="18"/>
        <v>0.13</v>
      </c>
      <c r="AD18" s="96">
        <f t="shared" si="19"/>
        <v>0.16</v>
      </c>
      <c r="AE18" s="96">
        <f t="shared" si="20"/>
        <v>0.12</v>
      </c>
      <c r="AF18" s="96">
        <f t="shared" si="21"/>
        <v>0.13</v>
      </c>
      <c r="AG18" s="96">
        <f t="shared" si="22"/>
        <v>0.11</v>
      </c>
      <c r="AH18" s="96">
        <f t="shared" si="23"/>
        <v>0.12</v>
      </c>
      <c r="AI18" s="96">
        <f t="shared" si="24"/>
        <v>0.13</v>
      </c>
      <c r="AJ18" s="96">
        <f t="shared" si="25"/>
        <v>0.12</v>
      </c>
    </row>
    <row r="19" spans="1:36" ht="12.95" customHeight="1" x14ac:dyDescent="0.15">
      <c r="A19" s="95">
        <v>606</v>
      </c>
      <c r="B19" s="115" t="s">
        <v>53</v>
      </c>
      <c r="C19" s="115"/>
      <c r="D19" s="95">
        <v>16</v>
      </c>
      <c r="E19" s="95">
        <v>17</v>
      </c>
      <c r="F19" s="4">
        <f t="shared" si="0"/>
        <v>0.17</v>
      </c>
      <c r="G19" s="5" t="s">
        <v>67</v>
      </c>
      <c r="H19" s="95" t="s">
        <v>62</v>
      </c>
      <c r="I19" s="5" t="s">
        <v>67</v>
      </c>
      <c r="J19" s="1" t="s">
        <v>15</v>
      </c>
      <c r="K19" s="96">
        <f t="shared" si="1"/>
        <v>0.17</v>
      </c>
      <c r="L19" s="96">
        <f t="shared" si="2"/>
        <v>0.18</v>
      </c>
      <c r="M19" s="96">
        <f t="shared" si="3"/>
        <v>0.18</v>
      </c>
      <c r="N19" s="96">
        <f t="shared" si="4"/>
        <v>0.18</v>
      </c>
      <c r="O19" s="96">
        <f t="shared" si="5"/>
        <v>0.18</v>
      </c>
      <c r="P19" s="96">
        <f t="shared" si="26"/>
        <v>0.18</v>
      </c>
      <c r="Q19" s="96">
        <f t="shared" si="6"/>
        <v>0.16</v>
      </c>
      <c r="R19" s="96">
        <f t="shared" si="7"/>
        <v>0.18</v>
      </c>
      <c r="S19" s="96">
        <f t="shared" si="8"/>
        <v>0.18</v>
      </c>
      <c r="T19" s="96">
        <f t="shared" si="9"/>
        <v>0.19</v>
      </c>
      <c r="U19" s="96">
        <f t="shared" si="10"/>
        <v>0.18</v>
      </c>
      <c r="V19" s="96">
        <f t="shared" si="11"/>
        <v>0.18</v>
      </c>
      <c r="W19" s="96">
        <f t="shared" si="12"/>
        <v>0.17</v>
      </c>
      <c r="X19" s="96">
        <f t="shared" si="13"/>
        <v>0.18</v>
      </c>
      <c r="Y19" s="96">
        <f t="shared" si="14"/>
        <v>0.15</v>
      </c>
      <c r="Z19" s="96">
        <f t="shared" si="15"/>
        <v>0.17</v>
      </c>
      <c r="AA19" s="96">
        <f t="shared" si="16"/>
        <v>0.16</v>
      </c>
      <c r="AB19" s="96">
        <f t="shared" si="17"/>
        <v>0.17</v>
      </c>
      <c r="AC19" s="96">
        <f t="shared" si="18"/>
        <v>0.18</v>
      </c>
      <c r="AD19" s="96">
        <f t="shared" si="19"/>
        <v>0.21</v>
      </c>
      <c r="AE19" s="96">
        <f t="shared" si="20"/>
        <v>0.16</v>
      </c>
      <c r="AF19" s="96">
        <f t="shared" si="21"/>
        <v>0.17</v>
      </c>
      <c r="AG19" s="96">
        <f t="shared" si="22"/>
        <v>0.15</v>
      </c>
      <c r="AH19" s="96">
        <f t="shared" si="23"/>
        <v>0.16</v>
      </c>
      <c r="AI19" s="96">
        <f t="shared" si="24"/>
        <v>0.18</v>
      </c>
      <c r="AJ19" s="96">
        <f t="shared" si="25"/>
        <v>0.16</v>
      </c>
    </row>
    <row r="20" spans="1:36" ht="12.95" customHeight="1" x14ac:dyDescent="0.15">
      <c r="A20" s="95">
        <v>607</v>
      </c>
      <c r="B20" s="115" t="s">
        <v>53</v>
      </c>
      <c r="C20" s="115"/>
      <c r="D20" s="95">
        <v>16</v>
      </c>
      <c r="E20" s="95">
        <v>18</v>
      </c>
      <c r="F20" s="4">
        <f t="shared" si="0"/>
        <v>0.18</v>
      </c>
      <c r="G20" s="5"/>
      <c r="H20" s="95" t="s">
        <v>62</v>
      </c>
      <c r="I20" s="5"/>
      <c r="J20" s="1" t="s">
        <v>15</v>
      </c>
      <c r="K20" s="96">
        <f t="shared" si="1"/>
        <v>0.18</v>
      </c>
      <c r="L20" s="96">
        <f t="shared" si="2"/>
        <v>0.19</v>
      </c>
      <c r="M20" s="96">
        <f t="shared" si="3"/>
        <v>0.2</v>
      </c>
      <c r="N20" s="96">
        <f t="shared" si="4"/>
        <v>0.19</v>
      </c>
      <c r="O20" s="96">
        <f t="shared" si="5"/>
        <v>0.19</v>
      </c>
      <c r="P20" s="96">
        <f t="shared" si="26"/>
        <v>0.19</v>
      </c>
      <c r="Q20" s="96">
        <f t="shared" si="6"/>
        <v>0.17</v>
      </c>
      <c r="R20" s="96">
        <f t="shared" si="7"/>
        <v>0.19</v>
      </c>
      <c r="S20" s="96">
        <f t="shared" si="8"/>
        <v>0.2</v>
      </c>
      <c r="T20" s="96">
        <f t="shared" si="9"/>
        <v>0.21</v>
      </c>
      <c r="U20" s="96">
        <f t="shared" si="10"/>
        <v>0.19</v>
      </c>
      <c r="V20" s="96">
        <f t="shared" si="11"/>
        <v>0.19</v>
      </c>
      <c r="W20" s="96">
        <f t="shared" si="12"/>
        <v>0.18</v>
      </c>
      <c r="X20" s="96">
        <f t="shared" si="13"/>
        <v>0.19</v>
      </c>
      <c r="Y20" s="96">
        <f t="shared" si="14"/>
        <v>0.16</v>
      </c>
      <c r="Z20" s="96">
        <f t="shared" si="15"/>
        <v>0.18</v>
      </c>
      <c r="AA20" s="96">
        <f t="shared" si="16"/>
        <v>0.17</v>
      </c>
      <c r="AB20" s="96">
        <f t="shared" si="17"/>
        <v>0.18</v>
      </c>
      <c r="AC20" s="96">
        <f t="shared" si="18"/>
        <v>0.19</v>
      </c>
      <c r="AD20" s="96">
        <f t="shared" si="19"/>
        <v>0.23</v>
      </c>
      <c r="AE20" s="96">
        <f t="shared" si="20"/>
        <v>0.17</v>
      </c>
      <c r="AF20" s="96">
        <f t="shared" si="21"/>
        <v>0.18</v>
      </c>
      <c r="AG20" s="96">
        <f t="shared" si="22"/>
        <v>0.16</v>
      </c>
      <c r="AH20" s="96">
        <f t="shared" si="23"/>
        <v>0.17</v>
      </c>
      <c r="AI20" s="96">
        <f t="shared" si="24"/>
        <v>0.19</v>
      </c>
      <c r="AJ20" s="96">
        <f t="shared" si="25"/>
        <v>0.17</v>
      </c>
    </row>
    <row r="21" spans="1:36" ht="12.95" customHeight="1" x14ac:dyDescent="0.15">
      <c r="A21" s="95">
        <v>608</v>
      </c>
      <c r="B21" s="115" t="s">
        <v>53</v>
      </c>
      <c r="C21" s="115"/>
      <c r="D21" s="95">
        <v>12</v>
      </c>
      <c r="E21" s="95">
        <v>14</v>
      </c>
      <c r="F21" s="4">
        <f t="shared" si="0"/>
        <v>0.09</v>
      </c>
      <c r="G21" s="5" t="s">
        <v>67</v>
      </c>
      <c r="H21" s="95" t="s">
        <v>62</v>
      </c>
      <c r="I21" s="5" t="s">
        <v>67</v>
      </c>
      <c r="J21" s="1" t="s">
        <v>15</v>
      </c>
      <c r="K21" s="96">
        <f t="shared" si="1"/>
        <v>0.08</v>
      </c>
      <c r="L21" s="96">
        <f t="shared" si="2"/>
        <v>0.09</v>
      </c>
      <c r="M21" s="96">
        <f t="shared" si="3"/>
        <v>0.09</v>
      </c>
      <c r="N21" s="96">
        <f t="shared" si="4"/>
        <v>0.09</v>
      </c>
      <c r="O21" s="96">
        <f t="shared" si="5"/>
        <v>0.09</v>
      </c>
      <c r="P21" s="96">
        <f t="shared" si="26"/>
        <v>0.09</v>
      </c>
      <c r="Q21" s="96">
        <f t="shared" si="6"/>
        <v>0.08</v>
      </c>
      <c r="R21" s="96">
        <f t="shared" si="7"/>
        <v>0.08</v>
      </c>
      <c r="S21" s="96">
        <f t="shared" si="8"/>
        <v>0.09</v>
      </c>
      <c r="T21" s="96">
        <f t="shared" si="9"/>
        <v>0.09</v>
      </c>
      <c r="U21" s="96">
        <f t="shared" si="10"/>
        <v>0.08</v>
      </c>
      <c r="V21" s="96">
        <f t="shared" si="11"/>
        <v>0.09</v>
      </c>
      <c r="W21" s="96">
        <f t="shared" si="12"/>
        <v>0.09</v>
      </c>
      <c r="X21" s="96">
        <f t="shared" si="13"/>
        <v>0.09</v>
      </c>
      <c r="Y21" s="96">
        <f t="shared" si="14"/>
        <v>7.0000000000000007E-2</v>
      </c>
      <c r="Z21" s="96">
        <f t="shared" si="15"/>
        <v>0.09</v>
      </c>
      <c r="AA21" s="96">
        <f t="shared" si="16"/>
        <v>0.08</v>
      </c>
      <c r="AB21" s="96">
        <f t="shared" si="17"/>
        <v>0.08</v>
      </c>
      <c r="AC21" s="96">
        <f t="shared" si="18"/>
        <v>0.08</v>
      </c>
      <c r="AD21" s="96">
        <f t="shared" si="19"/>
        <v>0.11</v>
      </c>
      <c r="AE21" s="96">
        <f t="shared" si="20"/>
        <v>0.08</v>
      </c>
      <c r="AF21" s="96">
        <f t="shared" si="21"/>
        <v>0.08</v>
      </c>
      <c r="AG21" s="96">
        <f t="shared" si="22"/>
        <v>7.0000000000000007E-2</v>
      </c>
      <c r="AH21" s="96">
        <f t="shared" si="23"/>
        <v>0.08</v>
      </c>
      <c r="AI21" s="96">
        <f t="shared" si="24"/>
        <v>0.09</v>
      </c>
      <c r="AJ21" s="96">
        <f t="shared" si="25"/>
        <v>0.08</v>
      </c>
    </row>
    <row r="22" spans="1:36" ht="12.95" customHeight="1" x14ac:dyDescent="0.15">
      <c r="A22" s="95">
        <v>609</v>
      </c>
      <c r="B22" s="115" t="s">
        <v>63</v>
      </c>
      <c r="C22" s="115"/>
      <c r="D22" s="95">
        <v>14</v>
      </c>
      <c r="E22" s="95">
        <v>13</v>
      </c>
      <c r="F22" s="4">
        <f t="shared" si="0"/>
        <v>0.09</v>
      </c>
      <c r="G22" s="5"/>
      <c r="H22" s="95" t="s">
        <v>62</v>
      </c>
      <c r="I22" s="95" t="s">
        <v>92</v>
      </c>
      <c r="J22" s="1" t="s">
        <v>15</v>
      </c>
      <c r="K22" s="96">
        <f t="shared" si="1"/>
        <v>0.1</v>
      </c>
      <c r="L22" s="96">
        <f t="shared" si="2"/>
        <v>0.11</v>
      </c>
      <c r="M22" s="96">
        <f t="shared" si="3"/>
        <v>0.11</v>
      </c>
      <c r="N22" s="96">
        <f t="shared" si="4"/>
        <v>0.11</v>
      </c>
      <c r="O22" s="96">
        <f t="shared" si="5"/>
        <v>0.11</v>
      </c>
      <c r="P22" s="96">
        <f t="shared" si="26"/>
        <v>0.11</v>
      </c>
      <c r="Q22" s="96">
        <f t="shared" si="6"/>
        <v>0.1</v>
      </c>
      <c r="R22" s="96">
        <f t="shared" si="7"/>
        <v>0.1</v>
      </c>
      <c r="S22" s="96">
        <f t="shared" si="8"/>
        <v>0.11</v>
      </c>
      <c r="T22" s="96">
        <f t="shared" si="9"/>
        <v>0.11</v>
      </c>
      <c r="U22" s="96">
        <f t="shared" si="10"/>
        <v>0.1</v>
      </c>
      <c r="V22" s="96">
        <f t="shared" si="11"/>
        <v>0.11</v>
      </c>
      <c r="W22" s="96">
        <f t="shared" si="12"/>
        <v>0.11</v>
      </c>
      <c r="X22" s="96">
        <f t="shared" si="13"/>
        <v>0.11</v>
      </c>
      <c r="Y22" s="96">
        <f t="shared" si="14"/>
        <v>0.09</v>
      </c>
      <c r="Z22" s="96">
        <f t="shared" si="15"/>
        <v>0.11</v>
      </c>
      <c r="AA22" s="96">
        <f t="shared" si="16"/>
        <v>0.1</v>
      </c>
      <c r="AB22" s="96">
        <f t="shared" si="17"/>
        <v>0.1</v>
      </c>
      <c r="AC22" s="96">
        <f t="shared" si="18"/>
        <v>0.1</v>
      </c>
      <c r="AD22" s="96">
        <f t="shared" si="19"/>
        <v>0.13</v>
      </c>
      <c r="AE22" s="96">
        <f t="shared" si="20"/>
        <v>0.09</v>
      </c>
      <c r="AF22" s="96">
        <f t="shared" si="21"/>
        <v>0.1</v>
      </c>
      <c r="AG22" s="96">
        <f t="shared" si="22"/>
        <v>0.09</v>
      </c>
      <c r="AH22" s="96">
        <f t="shared" si="23"/>
        <v>0.09</v>
      </c>
      <c r="AI22" s="96">
        <f t="shared" si="24"/>
        <v>0.11</v>
      </c>
      <c r="AJ22" s="96">
        <f t="shared" si="25"/>
        <v>0.09</v>
      </c>
    </row>
    <row r="23" spans="1:36" ht="12.95" customHeight="1" x14ac:dyDescent="0.15">
      <c r="A23" s="95">
        <v>610</v>
      </c>
      <c r="B23" s="115" t="s">
        <v>63</v>
      </c>
      <c r="C23" s="115"/>
      <c r="D23" s="95">
        <v>10</v>
      </c>
      <c r="E23" s="95">
        <v>11</v>
      </c>
      <c r="F23" s="4">
        <f t="shared" si="0"/>
        <v>0.04</v>
      </c>
      <c r="G23" s="5"/>
      <c r="H23" s="95" t="s">
        <v>62</v>
      </c>
      <c r="I23" s="95" t="s">
        <v>92</v>
      </c>
      <c r="J23" s="1" t="s">
        <v>15</v>
      </c>
      <c r="K23" s="96">
        <f t="shared" si="1"/>
        <v>0.05</v>
      </c>
      <c r="L23" s="96">
        <f t="shared" si="2"/>
        <v>0.05</v>
      </c>
      <c r="M23" s="96">
        <f t="shared" si="3"/>
        <v>0.05</v>
      </c>
      <c r="N23" s="96">
        <f t="shared" si="4"/>
        <v>0.05</v>
      </c>
      <c r="O23" s="96">
        <f t="shared" si="5"/>
        <v>0.05</v>
      </c>
      <c r="P23" s="96">
        <f t="shared" si="26"/>
        <v>0.05</v>
      </c>
      <c r="Q23" s="96">
        <f t="shared" si="6"/>
        <v>0.05</v>
      </c>
      <c r="R23" s="96">
        <f t="shared" si="7"/>
        <v>0.05</v>
      </c>
      <c r="S23" s="96">
        <f t="shared" si="8"/>
        <v>0.05</v>
      </c>
      <c r="T23" s="96">
        <f t="shared" si="9"/>
        <v>0.05</v>
      </c>
      <c r="U23" s="96">
        <f t="shared" si="10"/>
        <v>0.05</v>
      </c>
      <c r="V23" s="96">
        <f t="shared" si="11"/>
        <v>0.05</v>
      </c>
      <c r="W23" s="96">
        <f t="shared" si="12"/>
        <v>0.05</v>
      </c>
      <c r="X23" s="96">
        <f t="shared" si="13"/>
        <v>0.05</v>
      </c>
      <c r="Y23" s="96">
        <f t="shared" si="14"/>
        <v>0.04</v>
      </c>
      <c r="Z23" s="96">
        <f t="shared" si="15"/>
        <v>0.05</v>
      </c>
      <c r="AA23" s="96">
        <f t="shared" si="16"/>
        <v>0.04</v>
      </c>
      <c r="AB23" s="96">
        <f t="shared" si="17"/>
        <v>0.04</v>
      </c>
      <c r="AC23" s="96">
        <f t="shared" si="18"/>
        <v>0.05</v>
      </c>
      <c r="AD23" s="96">
        <f t="shared" si="19"/>
        <v>0.06</v>
      </c>
      <c r="AE23" s="96">
        <f t="shared" si="20"/>
        <v>0.04</v>
      </c>
      <c r="AF23" s="96">
        <f t="shared" si="21"/>
        <v>0.04</v>
      </c>
      <c r="AG23" s="96">
        <f t="shared" si="22"/>
        <v>0.04</v>
      </c>
      <c r="AH23" s="96">
        <f t="shared" si="23"/>
        <v>0.04</v>
      </c>
      <c r="AI23" s="96">
        <f t="shared" si="24"/>
        <v>0.05</v>
      </c>
      <c r="AJ23" s="96">
        <f t="shared" si="25"/>
        <v>0.04</v>
      </c>
    </row>
    <row r="24" spans="1:36" ht="12.95" customHeight="1" x14ac:dyDescent="0.15">
      <c r="A24" s="95">
        <v>611</v>
      </c>
      <c r="B24" s="115" t="s">
        <v>80</v>
      </c>
      <c r="C24" s="115"/>
      <c r="D24" s="95">
        <v>8</v>
      </c>
      <c r="E24" s="95">
        <v>9</v>
      </c>
      <c r="F24" s="4">
        <f t="shared" si="0"/>
        <v>0.02</v>
      </c>
      <c r="G24" s="5" t="s">
        <v>90</v>
      </c>
      <c r="H24" s="95" t="s">
        <v>52</v>
      </c>
      <c r="I24" s="95"/>
      <c r="J24" s="1" t="s">
        <v>15</v>
      </c>
      <c r="K24" s="96">
        <f t="shared" si="1"/>
        <v>0.03</v>
      </c>
      <c r="L24" s="96">
        <f t="shared" si="2"/>
        <v>0.03</v>
      </c>
      <c r="M24" s="96">
        <f t="shared" si="3"/>
        <v>0.03</v>
      </c>
      <c r="N24" s="96">
        <f t="shared" si="4"/>
        <v>0.03</v>
      </c>
      <c r="O24" s="96">
        <f t="shared" si="5"/>
        <v>0.03</v>
      </c>
      <c r="P24" s="96">
        <f t="shared" si="26"/>
        <v>0.03</v>
      </c>
      <c r="Q24" s="96">
        <f t="shared" si="6"/>
        <v>0.03</v>
      </c>
      <c r="R24" s="96">
        <f t="shared" si="7"/>
        <v>0.02</v>
      </c>
      <c r="S24" s="96">
        <f t="shared" si="8"/>
        <v>0.03</v>
      </c>
      <c r="T24" s="96">
        <f t="shared" si="9"/>
        <v>0.03</v>
      </c>
      <c r="U24" s="96">
        <f t="shared" si="10"/>
        <v>0.03</v>
      </c>
      <c r="V24" s="96">
        <f t="shared" si="11"/>
        <v>0.03</v>
      </c>
      <c r="W24" s="96">
        <f t="shared" si="12"/>
        <v>0.03</v>
      </c>
      <c r="X24" s="96">
        <f t="shared" si="13"/>
        <v>0.03</v>
      </c>
      <c r="Y24" s="96">
        <f t="shared" si="14"/>
        <v>0.02</v>
      </c>
      <c r="Z24" s="96">
        <f t="shared" si="15"/>
        <v>0.03</v>
      </c>
      <c r="AA24" s="96">
        <f t="shared" si="16"/>
        <v>0.02</v>
      </c>
      <c r="AB24" s="96">
        <f t="shared" si="17"/>
        <v>0.02</v>
      </c>
      <c r="AC24" s="96">
        <f t="shared" si="18"/>
        <v>0.02</v>
      </c>
      <c r="AD24" s="96">
        <f t="shared" si="19"/>
        <v>0.03</v>
      </c>
      <c r="AE24" s="96">
        <f t="shared" si="20"/>
        <v>0.02</v>
      </c>
      <c r="AF24" s="96">
        <f t="shared" si="21"/>
        <v>0.02</v>
      </c>
      <c r="AG24" s="96">
        <f t="shared" si="22"/>
        <v>0.02</v>
      </c>
      <c r="AH24" s="96">
        <f t="shared" si="23"/>
        <v>0.02</v>
      </c>
      <c r="AI24" s="96">
        <f t="shared" si="24"/>
        <v>0.03</v>
      </c>
      <c r="AJ24" s="96">
        <f t="shared" si="25"/>
        <v>0.02</v>
      </c>
    </row>
    <row r="25" spans="1:36" ht="12.95" customHeight="1" x14ac:dyDescent="0.15">
      <c r="A25" s="95">
        <v>612</v>
      </c>
      <c r="B25" s="115" t="s">
        <v>69</v>
      </c>
      <c r="C25" s="115"/>
      <c r="D25" s="95">
        <v>10</v>
      </c>
      <c r="E25" s="95">
        <v>9</v>
      </c>
      <c r="F25" s="4">
        <f t="shared" si="0"/>
        <v>0.04</v>
      </c>
      <c r="G25" s="6" t="s">
        <v>90</v>
      </c>
      <c r="H25" s="95" t="s">
        <v>52</v>
      </c>
      <c r="I25" s="95"/>
      <c r="J25" s="1" t="s">
        <v>15</v>
      </c>
      <c r="K25" s="96">
        <f t="shared" si="1"/>
        <v>0.04</v>
      </c>
      <c r="L25" s="96">
        <f t="shared" si="2"/>
        <v>0.04</v>
      </c>
      <c r="M25" s="96">
        <f t="shared" si="3"/>
        <v>0.04</v>
      </c>
      <c r="N25" s="96">
        <f t="shared" si="4"/>
        <v>0.04</v>
      </c>
      <c r="O25" s="96">
        <f t="shared" si="5"/>
        <v>0.04</v>
      </c>
      <c r="P25" s="96">
        <f t="shared" si="26"/>
        <v>0.04</v>
      </c>
      <c r="Q25" s="96">
        <f t="shared" si="6"/>
        <v>0.04</v>
      </c>
      <c r="R25" s="96">
        <f t="shared" si="7"/>
        <v>0.04</v>
      </c>
      <c r="S25" s="96">
        <f t="shared" si="8"/>
        <v>0.04</v>
      </c>
      <c r="T25" s="96">
        <f t="shared" si="9"/>
        <v>0.04</v>
      </c>
      <c r="U25" s="96">
        <f t="shared" si="10"/>
        <v>0.04</v>
      </c>
      <c r="V25" s="96">
        <f t="shared" si="11"/>
        <v>0.04</v>
      </c>
      <c r="W25" s="96">
        <f t="shared" si="12"/>
        <v>0.04</v>
      </c>
      <c r="X25" s="96">
        <f t="shared" si="13"/>
        <v>0.04</v>
      </c>
      <c r="Y25" s="96">
        <f t="shared" si="14"/>
        <v>0.03</v>
      </c>
      <c r="Z25" s="96">
        <f t="shared" si="15"/>
        <v>0.04</v>
      </c>
      <c r="AA25" s="96">
        <f t="shared" si="16"/>
        <v>0.04</v>
      </c>
      <c r="AB25" s="96">
        <f t="shared" si="17"/>
        <v>0.04</v>
      </c>
      <c r="AC25" s="96">
        <f t="shared" si="18"/>
        <v>0.04</v>
      </c>
      <c r="AD25" s="96">
        <f t="shared" si="19"/>
        <v>0.05</v>
      </c>
      <c r="AE25" s="96">
        <f t="shared" si="20"/>
        <v>0.03</v>
      </c>
      <c r="AF25" s="96">
        <f t="shared" si="21"/>
        <v>0.04</v>
      </c>
      <c r="AG25" s="96">
        <f t="shared" si="22"/>
        <v>0.04</v>
      </c>
      <c r="AH25" s="96">
        <f t="shared" si="23"/>
        <v>0.03</v>
      </c>
      <c r="AI25" s="96">
        <f t="shared" si="24"/>
        <v>0.04</v>
      </c>
      <c r="AJ25" s="96">
        <f t="shared" si="25"/>
        <v>0.04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187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2</v>
      </c>
      <c r="E47" s="14">
        <f>COUNTA(A4:A43)</f>
        <v>22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17</v>
      </c>
      <c r="D48" s="14">
        <f>IF(D47&gt;0,ROUND(SUMIF(G4:G43,"*下層*",E4:E43)/D47,0),"")</f>
        <v>9</v>
      </c>
      <c r="E48" s="14">
        <f>ROUND(SUM(E4:E43)/E47,0)</f>
        <v>17</v>
      </c>
      <c r="F48" s="13"/>
      <c r="G48" s="15">
        <f>C48</f>
        <v>17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17</v>
      </c>
      <c r="D49" s="14">
        <f>IF(D47&gt;0,ROUND(SUMIF(G4:G43,"*下層*",D4:D43)/D47,0),"")</f>
        <v>9</v>
      </c>
      <c r="E49" s="14">
        <f>ROUND(SUM(D4:D43)/E47,0)</f>
        <v>17</v>
      </c>
      <c r="F49" s="13"/>
      <c r="G49" s="15">
        <f>C49</f>
        <v>17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4.3499999999999996</v>
      </c>
      <c r="D50" s="16">
        <f>SUMIF(G4:G43,"*下層*",F4:F43)</f>
        <v>0.06</v>
      </c>
      <c r="E50" s="4">
        <f>SUM(F4:F43)</f>
        <v>4.4099999999999993</v>
      </c>
      <c r="F50" s="13"/>
      <c r="G50" s="17">
        <f>C50*100</f>
        <v>434.99999999999994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14</v>
      </c>
      <c r="D54" s="14">
        <f>COUNTIF(H4:H43,"▲")</f>
        <v>2</v>
      </c>
      <c r="E54" s="14">
        <f>COUNTA(H4:H43)</f>
        <v>16</v>
      </c>
      <c r="F54" s="10"/>
      <c r="G54" s="15">
        <f>C54*100</f>
        <v>1400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9</v>
      </c>
      <c r="E55" s="14">
        <f>ROUND(SUMIF(H4:H43,"*",E4:E43)/E54,0)</f>
        <v>16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16</v>
      </c>
      <c r="D56" s="14">
        <f>IF(D54&gt;0,ROUND(SUMIF(H4:H43,"▲",D4:D43)/D54,0),"")</f>
        <v>9</v>
      </c>
      <c r="E56" s="14">
        <f>ROUND(SUMIF(H4:H43,"*",D4:D43)/E54,0)</f>
        <v>15</v>
      </c>
      <c r="F56" s="13"/>
      <c r="G56" s="15">
        <f>C56</f>
        <v>16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2.4899999999999998</v>
      </c>
      <c r="D57" s="16">
        <f>SUMIF(H4:H43,"▲",F4:F43)</f>
        <v>0.06</v>
      </c>
      <c r="E57" s="16">
        <f>SUM(C57:D57)</f>
        <v>2.5499999999999998</v>
      </c>
      <c r="F57" s="13"/>
      <c r="G57" s="19">
        <f>C57*100</f>
        <v>248.99999999999997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70</v>
      </c>
      <c r="D61" s="20">
        <f>IF(D47&gt;0,ROUND(D54/D47*100,1),"")</f>
        <v>100</v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57.2</v>
      </c>
      <c r="D62" s="20">
        <f>IF(D47&gt;0,ROUND(D57/D50*100,1),"")</f>
        <v>100</v>
      </c>
      <c r="E62" s="20">
        <f>ROUND(E57/E50*100,1)</f>
        <v>57.8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1.8599999999999999</v>
      </c>
      <c r="D69" s="16" t="str">
        <f>IF(D66&gt;0,D50-D57,"")</f>
        <v/>
      </c>
      <c r="E69" s="4">
        <f>SUM(C69:D69)</f>
        <v>1.8599999999999999</v>
      </c>
      <c r="F69" s="13"/>
      <c r="G69" s="17">
        <f>C69*100</f>
        <v>186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形状比＝90、Sr＝21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59" priority="16" stopIfTrue="1">
      <formula>AND(($H4="スギ"),(#REF!&lt;12))</formula>
    </cfRule>
  </conditionalFormatting>
  <conditionalFormatting sqref="L4:L43">
    <cfRule type="expression" dxfId="558" priority="15" stopIfTrue="1">
      <formula>AND(($H4="スギ"),(#REF!&lt;22),(#REF!&gt;=12))</formula>
    </cfRule>
  </conditionalFormatting>
  <conditionalFormatting sqref="M4:M43">
    <cfRule type="expression" dxfId="557" priority="14" stopIfTrue="1">
      <formula>AND(($H4="スギ"),(#REF!&lt;32),(#REF!&gt;=22))</formula>
    </cfRule>
  </conditionalFormatting>
  <conditionalFormatting sqref="N4:N43">
    <cfRule type="expression" dxfId="556" priority="13" stopIfTrue="1">
      <formula>AND(($H4="スギ"),(#REF!&lt;42),(#REF!&gt;=32))</formula>
    </cfRule>
  </conditionalFormatting>
  <conditionalFormatting sqref="U4:U43 Z4:AF43 AJ4:AJ43 O4:P43">
    <cfRule type="expression" dxfId="555" priority="12" stopIfTrue="1">
      <formula>AND(($H4="スギ"),(#REF!&gt;=42))</formula>
    </cfRule>
  </conditionalFormatting>
  <conditionalFormatting sqref="Q4:Q43 AA4:AA43">
    <cfRule type="expression" dxfId="554" priority="11" stopIfTrue="1">
      <formula>AND(($H4="ヒノキ"),(#REF!&lt;12))</formula>
    </cfRule>
  </conditionalFormatting>
  <conditionalFormatting sqref="R4:R43 AB4:AE43">
    <cfRule type="expression" dxfId="553" priority="10" stopIfTrue="1">
      <formula>AND(($H4="ヒノキ"),(#REF!&lt;22),(#REF!&gt;=12))</formula>
    </cfRule>
  </conditionalFormatting>
  <conditionalFormatting sqref="S4:S43">
    <cfRule type="expression" dxfId="552" priority="9" stopIfTrue="1">
      <formula>AND(($H4="ヒノキ"),(#REF!&lt;32),(#REF!&gt;=22))</formula>
    </cfRule>
  </conditionalFormatting>
  <conditionalFormatting sqref="T4:U43 Z4:AF43 AJ4:AJ43">
    <cfRule type="expression" dxfId="551" priority="8" stopIfTrue="1">
      <formula>AND(($H4="ヒノキ"),(#REF!&gt;=32))</formula>
    </cfRule>
  </conditionalFormatting>
  <conditionalFormatting sqref="V4:V43 AA4:AA43">
    <cfRule type="expression" dxfId="550" priority="7" stopIfTrue="1">
      <formula>AND(($H4="アカマツ"),(#REF!&lt;12))</formula>
    </cfRule>
  </conditionalFormatting>
  <conditionalFormatting sqref="W4:W43 AB4:AB43">
    <cfRule type="expression" dxfId="549" priority="6" stopIfTrue="1">
      <formula>AND(($H4="アカマツ"),(#REF!&lt;22),(#REF!&gt;=12))</formula>
    </cfRule>
  </conditionalFormatting>
  <conditionalFormatting sqref="X4:X43 AC4:AC43">
    <cfRule type="expression" dxfId="548" priority="5" stopIfTrue="1">
      <formula>AND(($H4="アカマツ"),(#REF!&lt;42),(#REF!&gt;=22))</formula>
    </cfRule>
  </conditionalFormatting>
  <conditionalFormatting sqref="Y4:AF43 AJ4:AJ43">
    <cfRule type="expression" dxfId="547" priority="4" stopIfTrue="1">
      <formula>AND(($H4="アカマツ"),(#REF!&gt;=42))</formula>
    </cfRule>
  </conditionalFormatting>
  <conditionalFormatting sqref="AG4:AG43">
    <cfRule type="expression" dxfId="546" priority="3" stopIfTrue="1">
      <formula>AND(($H4&lt;&gt;"スギ"),($H4&lt;&gt;"ヒノキ"),($H4&lt;&gt;"アカマツ"),(#REF!&lt;12))</formula>
    </cfRule>
  </conditionalFormatting>
  <conditionalFormatting sqref="AH4:AH43">
    <cfRule type="expression" dxfId="5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629EB-8846-438A-90B0-4315DE9CA8F6}">
  <sheetPr>
    <tabColor rgb="FFFFFFCC"/>
  </sheetPr>
  <dimension ref="A1:AJ120"/>
  <sheetViews>
    <sheetView showGridLines="0" tabSelected="1" view="pageBreakPreview" zoomScale="90" zoomScaleNormal="85" zoomScaleSheetLayoutView="9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97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3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281</v>
      </c>
      <c r="B4" s="115" t="s">
        <v>58</v>
      </c>
      <c r="C4" s="115"/>
      <c r="D4" s="91">
        <v>28</v>
      </c>
      <c r="E4" s="91">
        <v>20</v>
      </c>
      <c r="F4" s="4">
        <f t="shared" ref="F4:F43" si="0">IF(D4&gt;0,IF(B4="スギ",P4,IF(B4="ヒノキ",U4,IF(B4="アカマツ",Z4,IF(B4="カラマツ",AF4,AJ4)))),"")</f>
        <v>0.55000000000000004</v>
      </c>
      <c r="G4" s="5"/>
      <c r="H4" s="91"/>
      <c r="I4" s="91" t="s">
        <v>91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0.53</v>
      </c>
      <c r="L4" s="92">
        <f t="shared" ref="L4:L43" si="2">ROUND(10^(-5+0.73504+1.83346*LOG(D4)+1.06569*LOG(E4)),2)</f>
        <v>0.6</v>
      </c>
      <c r="M4" s="92">
        <f t="shared" ref="M4:M43" si="3">ROUND(10^(-5+0.71514+1.74357*LOG(D4)+1.17719*LOG(E4)),2)</f>
        <v>0.59</v>
      </c>
      <c r="N4" s="92">
        <f t="shared" ref="N4:N43" si="4">ROUND(10^(-5+0.82956+1.76381*LOG(D4)+1.06412*LOG(E4)),2)</f>
        <v>0.57999999999999996</v>
      </c>
      <c r="O4" s="92">
        <f t="shared" ref="O4:O43" si="5">ROUND(10^(-5+0.88226+1.79204*LOG(D4)+0.99303*LOG(E4)),2)</f>
        <v>0.59</v>
      </c>
      <c r="P4" s="92">
        <f>HLOOKUP($D4,K$3:O$43,MATCH($A4,$A$3:$A$43,0),1)</f>
        <v>0.59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0.53</v>
      </c>
      <c r="R4" s="92">
        <f t="shared" ref="R4:R43" si="7">ROUND(10^(1.905709*LOG(D4)+1.011385*LOG(E4)-4.293729),2)</f>
        <v>0.6</v>
      </c>
      <c r="S4" s="92">
        <f t="shared" ref="S4:S43" si="8">ROUND(10^(1.771888*LOG(D4)+1.138415*LOG(E4)-4.271259),2)</f>
        <v>0.59</v>
      </c>
      <c r="T4" s="92">
        <f t="shared" ref="T4:T43" si="9">ROUND(10^(1.671519*LOG(D4)+1.363617*LOG(E4)-4.404407),2)</f>
        <v>0.61</v>
      </c>
      <c r="U4" s="92">
        <f t="shared" ref="U4:U43" si="10">HLOOKUP($D4,Q$3:T$43,MATCH($A4,$A$3:$A$43,0),1)</f>
        <v>0.59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0.62</v>
      </c>
      <c r="W4" s="92">
        <f t="shared" ref="W4:W43" si="12">ROUND(10^(-4.155639+1.847898*LOG(D4)+0.951955*LOG(E4)),2)</f>
        <v>0.56999999999999995</v>
      </c>
      <c r="X4" s="92">
        <f t="shared" ref="X4:X43" si="13">ROUND(10^(-4.194535+1.804172*LOG(D4)+1.034248*LOG(E4)),2)</f>
        <v>0.57999999999999996</v>
      </c>
      <c r="Y4" s="92">
        <f t="shared" ref="Y4:Y43" si="14">ROUND(10^(-4.42347+2.006485*LOG(D4)+0.967757*LOG(E4)),2)</f>
        <v>0.55000000000000004</v>
      </c>
      <c r="Z4" s="92">
        <f t="shared" ref="Z4:Z43" si="15">HLOOKUP($D4,V$3:Y$43,MATCH($A4,$A$3:$A$43,0),1)</f>
        <v>0.57999999999999996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0.51</v>
      </c>
      <c r="AB4" s="92">
        <f t="shared" ref="AB4:AB43" si="17">ROUND(10^(1.979213*LOG(D4)+0.998347*LOG(E4)-4.369281),2)</f>
        <v>0.62</v>
      </c>
      <c r="AC4" s="92">
        <f t="shared" ref="AC4:AC43" si="18">ROUND(10^(1.904401*LOG(D4)+1.062478*LOG(E4)-4.348104),2)</f>
        <v>0.62</v>
      </c>
      <c r="AD4" s="92">
        <f t="shared" ref="AD4:AD43" si="19">ROUND(10^(1.640825*LOG(D4)+1.080387*LOG(E4)-3.976731),2)</f>
        <v>0.64</v>
      </c>
      <c r="AE4" s="92">
        <f t="shared" ref="AE4:AE43" si="20">ROUND(10^(1.90887*LOG(D4)+1.088002*LOG(E4)-4.431495),2)</f>
        <v>0.56000000000000005</v>
      </c>
      <c r="AF4" s="92">
        <f t="shared" ref="AF4:AF43" si="21">HLOOKUP($D4,AA$3:AE$43,MATCH($A4,$A$3:$A$43,0),1)</f>
        <v>0.62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0.51</v>
      </c>
      <c r="AH4" s="92">
        <f t="shared" ref="AH4:AH43" si="23">ROUND(10^(1.93813902*LOG(D4)+0.96697002*LOG(E4)-4.32216295),2)</f>
        <v>0.55000000000000004</v>
      </c>
      <c r="AI4" s="92">
        <f t="shared" ref="AI4:AI43" si="24">ROUND(10^(1.82464098*LOG(D4)+0.97625989*LOG(E4)-4.15096808),2)</f>
        <v>0.57999999999999996</v>
      </c>
      <c r="AJ4" s="92">
        <f t="shared" ref="AJ4:AJ43" si="25">HLOOKUP($D4,AG$3:AI$43,MATCH($A4,$A$3:$A$43,0),1)</f>
        <v>0.55000000000000004</v>
      </c>
    </row>
    <row r="5" spans="1:36" ht="12.95" customHeight="1" x14ac:dyDescent="0.15">
      <c r="A5" s="91">
        <v>282</v>
      </c>
      <c r="B5" s="115" t="s">
        <v>63</v>
      </c>
      <c r="C5" s="115"/>
      <c r="D5" s="91">
        <v>10</v>
      </c>
      <c r="E5" s="91">
        <v>12</v>
      </c>
      <c r="F5" s="4">
        <f t="shared" si="0"/>
        <v>0.05</v>
      </c>
      <c r="G5" s="5"/>
      <c r="H5" s="91" t="s">
        <v>62</v>
      </c>
      <c r="I5" s="91"/>
      <c r="J5" s="1" t="s">
        <v>15</v>
      </c>
      <c r="K5" s="92">
        <f t="shared" si="1"/>
        <v>0.05</v>
      </c>
      <c r="L5" s="92">
        <f t="shared" si="2"/>
        <v>0.05</v>
      </c>
      <c r="M5" s="92">
        <f t="shared" si="3"/>
        <v>0.05</v>
      </c>
      <c r="N5" s="92">
        <f t="shared" si="4"/>
        <v>0.06</v>
      </c>
      <c r="O5" s="92">
        <f t="shared" si="5"/>
        <v>0.06</v>
      </c>
      <c r="P5" s="92">
        <f t="shared" ref="P5:P43" si="26">HLOOKUP($D5,K$3:O$43,MATCH(A5,$A$3:$A$43,0),1)</f>
        <v>0.05</v>
      </c>
      <c r="Q5" s="92">
        <f t="shared" si="6"/>
        <v>0.05</v>
      </c>
      <c r="R5" s="92">
        <f t="shared" si="7"/>
        <v>0.05</v>
      </c>
      <c r="S5" s="92">
        <f t="shared" si="8"/>
        <v>0.05</v>
      </c>
      <c r="T5" s="92">
        <f t="shared" si="9"/>
        <v>0.05</v>
      </c>
      <c r="U5" s="92">
        <f t="shared" si="10"/>
        <v>0.05</v>
      </c>
      <c r="V5" s="92">
        <f t="shared" si="11"/>
        <v>0.05</v>
      </c>
      <c r="W5" s="92">
        <f t="shared" si="12"/>
        <v>0.05</v>
      </c>
      <c r="X5" s="92">
        <f t="shared" si="13"/>
        <v>0.05</v>
      </c>
      <c r="Y5" s="92">
        <f t="shared" si="14"/>
        <v>0.04</v>
      </c>
      <c r="Z5" s="92">
        <f t="shared" si="15"/>
        <v>0.05</v>
      </c>
      <c r="AA5" s="92">
        <f t="shared" si="16"/>
        <v>0.05</v>
      </c>
      <c r="AB5" s="92">
        <f t="shared" si="17"/>
        <v>0.05</v>
      </c>
      <c r="AC5" s="92">
        <f t="shared" si="18"/>
        <v>0.05</v>
      </c>
      <c r="AD5" s="92">
        <f t="shared" si="19"/>
        <v>7.0000000000000007E-2</v>
      </c>
      <c r="AE5" s="92">
        <f t="shared" si="20"/>
        <v>0.04</v>
      </c>
      <c r="AF5" s="92">
        <f t="shared" si="21"/>
        <v>0.05</v>
      </c>
      <c r="AG5" s="92">
        <f t="shared" si="22"/>
        <v>0.05</v>
      </c>
      <c r="AH5" s="92">
        <f t="shared" si="23"/>
        <v>0.05</v>
      </c>
      <c r="AI5" s="92">
        <f t="shared" si="24"/>
        <v>0.05</v>
      </c>
      <c r="AJ5" s="92">
        <f t="shared" si="25"/>
        <v>0.05</v>
      </c>
    </row>
    <row r="6" spans="1:36" ht="12.95" customHeight="1" x14ac:dyDescent="0.15">
      <c r="A6" s="91">
        <v>283</v>
      </c>
      <c r="B6" s="115" t="s">
        <v>53</v>
      </c>
      <c r="C6" s="115"/>
      <c r="D6" s="91">
        <v>22</v>
      </c>
      <c r="E6" s="91">
        <v>20</v>
      </c>
      <c r="F6" s="4">
        <f t="shared" si="0"/>
        <v>0.37</v>
      </c>
      <c r="G6" s="91"/>
      <c r="H6" s="91" t="s">
        <v>62</v>
      </c>
      <c r="I6" s="91"/>
      <c r="J6" s="1" t="s">
        <v>15</v>
      </c>
      <c r="K6" s="92">
        <f t="shared" si="1"/>
        <v>0.35</v>
      </c>
      <c r="L6" s="92">
        <f t="shared" si="2"/>
        <v>0.38</v>
      </c>
      <c r="M6" s="92">
        <f t="shared" si="3"/>
        <v>0.39</v>
      </c>
      <c r="N6" s="92">
        <f t="shared" si="4"/>
        <v>0.38</v>
      </c>
      <c r="O6" s="92">
        <f t="shared" si="5"/>
        <v>0.38</v>
      </c>
      <c r="P6" s="92">
        <f t="shared" si="26"/>
        <v>0.39</v>
      </c>
      <c r="Q6" s="92">
        <f t="shared" si="6"/>
        <v>0.34</v>
      </c>
      <c r="R6" s="92">
        <f t="shared" si="7"/>
        <v>0.38</v>
      </c>
      <c r="S6" s="92">
        <f t="shared" si="8"/>
        <v>0.39</v>
      </c>
      <c r="T6" s="92">
        <f t="shared" si="9"/>
        <v>0.41</v>
      </c>
      <c r="U6" s="92">
        <f t="shared" si="10"/>
        <v>0.39</v>
      </c>
      <c r="V6" s="92">
        <f t="shared" si="11"/>
        <v>0.39</v>
      </c>
      <c r="W6" s="92">
        <f t="shared" si="12"/>
        <v>0.37</v>
      </c>
      <c r="X6" s="92">
        <f t="shared" si="13"/>
        <v>0.37</v>
      </c>
      <c r="Y6" s="92">
        <f t="shared" si="14"/>
        <v>0.34</v>
      </c>
      <c r="Z6" s="92">
        <f t="shared" si="15"/>
        <v>0.37</v>
      </c>
      <c r="AA6" s="92">
        <f t="shared" si="16"/>
        <v>0.33</v>
      </c>
      <c r="AB6" s="92">
        <f t="shared" si="17"/>
        <v>0.39</v>
      </c>
      <c r="AC6" s="92">
        <f t="shared" si="18"/>
        <v>0.39</v>
      </c>
      <c r="AD6" s="92">
        <f t="shared" si="19"/>
        <v>0.43</v>
      </c>
      <c r="AE6" s="92">
        <f t="shared" si="20"/>
        <v>0.35</v>
      </c>
      <c r="AF6" s="92">
        <f t="shared" si="21"/>
        <v>0.39</v>
      </c>
      <c r="AG6" s="92">
        <f t="shared" si="22"/>
        <v>0.32</v>
      </c>
      <c r="AH6" s="92">
        <f t="shared" si="23"/>
        <v>0.34</v>
      </c>
      <c r="AI6" s="92">
        <f t="shared" si="24"/>
        <v>0.37</v>
      </c>
      <c r="AJ6" s="92">
        <f t="shared" si="25"/>
        <v>0.34</v>
      </c>
    </row>
    <row r="7" spans="1:36" ht="12.95" customHeight="1" x14ac:dyDescent="0.15">
      <c r="A7" s="91">
        <v>284</v>
      </c>
      <c r="B7" s="115" t="s">
        <v>56</v>
      </c>
      <c r="C7" s="115"/>
      <c r="D7" s="91">
        <v>8</v>
      </c>
      <c r="E7" s="91">
        <v>9</v>
      </c>
      <c r="F7" s="4">
        <f t="shared" si="0"/>
        <v>0.02</v>
      </c>
      <c r="G7" s="91"/>
      <c r="H7" s="91" t="s">
        <v>62</v>
      </c>
      <c r="I7" s="91"/>
      <c r="J7" s="1" t="s">
        <v>15</v>
      </c>
      <c r="K7" s="92">
        <f t="shared" si="1"/>
        <v>0.03</v>
      </c>
      <c r="L7" s="92">
        <f t="shared" si="2"/>
        <v>0.03</v>
      </c>
      <c r="M7" s="92">
        <f t="shared" si="3"/>
        <v>0.03</v>
      </c>
      <c r="N7" s="92">
        <f t="shared" si="4"/>
        <v>0.03</v>
      </c>
      <c r="O7" s="92">
        <f t="shared" si="5"/>
        <v>0.03</v>
      </c>
      <c r="P7" s="92">
        <f t="shared" si="26"/>
        <v>0.03</v>
      </c>
      <c r="Q7" s="92">
        <f t="shared" si="6"/>
        <v>0.03</v>
      </c>
      <c r="R7" s="92">
        <f t="shared" si="7"/>
        <v>0.02</v>
      </c>
      <c r="S7" s="92">
        <f t="shared" si="8"/>
        <v>0.03</v>
      </c>
      <c r="T7" s="92">
        <f t="shared" si="9"/>
        <v>0.03</v>
      </c>
      <c r="U7" s="92">
        <f t="shared" si="10"/>
        <v>0.03</v>
      </c>
      <c r="V7" s="92">
        <f t="shared" si="11"/>
        <v>0.03</v>
      </c>
      <c r="W7" s="92">
        <f t="shared" si="12"/>
        <v>0.03</v>
      </c>
      <c r="X7" s="92">
        <f t="shared" si="13"/>
        <v>0.03</v>
      </c>
      <c r="Y7" s="92">
        <f t="shared" si="14"/>
        <v>0.02</v>
      </c>
      <c r="Z7" s="92">
        <f t="shared" si="15"/>
        <v>0.03</v>
      </c>
      <c r="AA7" s="92">
        <f t="shared" si="16"/>
        <v>0.02</v>
      </c>
      <c r="AB7" s="92">
        <f t="shared" si="17"/>
        <v>0.02</v>
      </c>
      <c r="AC7" s="92">
        <f t="shared" si="18"/>
        <v>0.02</v>
      </c>
      <c r="AD7" s="92">
        <f t="shared" si="19"/>
        <v>0.03</v>
      </c>
      <c r="AE7" s="92">
        <f t="shared" si="20"/>
        <v>0.02</v>
      </c>
      <c r="AF7" s="92">
        <f t="shared" si="21"/>
        <v>0.02</v>
      </c>
      <c r="AG7" s="92">
        <f t="shared" si="22"/>
        <v>0.02</v>
      </c>
      <c r="AH7" s="92">
        <f t="shared" si="23"/>
        <v>0.02</v>
      </c>
      <c r="AI7" s="92">
        <f t="shared" si="24"/>
        <v>0.03</v>
      </c>
      <c r="AJ7" s="92">
        <f t="shared" si="25"/>
        <v>0.02</v>
      </c>
    </row>
    <row r="8" spans="1:36" ht="12.95" customHeight="1" x14ac:dyDescent="0.15">
      <c r="A8" s="91">
        <v>285</v>
      </c>
      <c r="B8" s="115" t="s">
        <v>64</v>
      </c>
      <c r="C8" s="115"/>
      <c r="D8" s="91">
        <v>22</v>
      </c>
      <c r="E8" s="91">
        <v>19</v>
      </c>
      <c r="F8" s="4">
        <f t="shared" si="0"/>
        <v>0.33</v>
      </c>
      <c r="G8" s="5"/>
      <c r="H8" s="91" t="s">
        <v>62</v>
      </c>
      <c r="I8" s="91"/>
      <c r="J8" s="1" t="s">
        <v>15</v>
      </c>
      <c r="K8" s="92">
        <f t="shared" si="1"/>
        <v>0.33</v>
      </c>
      <c r="L8" s="92">
        <f t="shared" si="2"/>
        <v>0.36</v>
      </c>
      <c r="M8" s="92">
        <f t="shared" si="3"/>
        <v>0.36</v>
      </c>
      <c r="N8" s="92">
        <f t="shared" si="4"/>
        <v>0.36</v>
      </c>
      <c r="O8" s="92">
        <f t="shared" si="5"/>
        <v>0.36</v>
      </c>
      <c r="P8" s="92">
        <f t="shared" si="26"/>
        <v>0.36</v>
      </c>
      <c r="Q8" s="92">
        <f t="shared" si="6"/>
        <v>0.33</v>
      </c>
      <c r="R8" s="92">
        <f t="shared" si="7"/>
        <v>0.36</v>
      </c>
      <c r="S8" s="92">
        <f t="shared" si="8"/>
        <v>0.37</v>
      </c>
      <c r="T8" s="92">
        <f t="shared" si="9"/>
        <v>0.38</v>
      </c>
      <c r="U8" s="92">
        <f t="shared" si="10"/>
        <v>0.37</v>
      </c>
      <c r="V8" s="92">
        <f t="shared" si="11"/>
        <v>0.37</v>
      </c>
      <c r="W8" s="92">
        <f t="shared" si="12"/>
        <v>0.35</v>
      </c>
      <c r="X8" s="92">
        <f t="shared" si="13"/>
        <v>0.35</v>
      </c>
      <c r="Y8" s="92">
        <f t="shared" si="14"/>
        <v>0.32</v>
      </c>
      <c r="Z8" s="92">
        <f t="shared" si="15"/>
        <v>0.35</v>
      </c>
      <c r="AA8" s="92">
        <f t="shared" si="16"/>
        <v>0.31</v>
      </c>
      <c r="AB8" s="92">
        <f t="shared" si="17"/>
        <v>0.37</v>
      </c>
      <c r="AC8" s="92">
        <f t="shared" si="18"/>
        <v>0.37</v>
      </c>
      <c r="AD8" s="92">
        <f t="shared" si="19"/>
        <v>0.41</v>
      </c>
      <c r="AE8" s="92">
        <f t="shared" si="20"/>
        <v>0.33</v>
      </c>
      <c r="AF8" s="92">
        <f t="shared" si="21"/>
        <v>0.37</v>
      </c>
      <c r="AG8" s="92">
        <f t="shared" si="22"/>
        <v>0.31</v>
      </c>
      <c r="AH8" s="92">
        <f t="shared" si="23"/>
        <v>0.33</v>
      </c>
      <c r="AI8" s="92">
        <f t="shared" si="24"/>
        <v>0.35</v>
      </c>
      <c r="AJ8" s="92">
        <f t="shared" si="25"/>
        <v>0.33</v>
      </c>
    </row>
    <row r="9" spans="1:36" ht="12.95" customHeight="1" x14ac:dyDescent="0.15">
      <c r="A9" s="91">
        <v>286</v>
      </c>
      <c r="B9" s="115" t="s">
        <v>77</v>
      </c>
      <c r="C9" s="115"/>
      <c r="D9" s="91">
        <v>8</v>
      </c>
      <c r="E9" s="91">
        <v>9</v>
      </c>
      <c r="F9" s="4">
        <f t="shared" si="0"/>
        <v>0.02</v>
      </c>
      <c r="G9" s="91"/>
      <c r="H9" s="101" t="s">
        <v>62</v>
      </c>
      <c r="I9" s="91"/>
      <c r="J9" s="1" t="s">
        <v>15</v>
      </c>
      <c r="K9" s="92">
        <f t="shared" si="1"/>
        <v>0.03</v>
      </c>
      <c r="L9" s="92">
        <f t="shared" si="2"/>
        <v>0.03</v>
      </c>
      <c r="M9" s="92">
        <f t="shared" si="3"/>
        <v>0.03</v>
      </c>
      <c r="N9" s="92">
        <f t="shared" si="4"/>
        <v>0.03</v>
      </c>
      <c r="O9" s="92">
        <f t="shared" si="5"/>
        <v>0.03</v>
      </c>
      <c r="P9" s="92">
        <f t="shared" si="26"/>
        <v>0.03</v>
      </c>
      <c r="Q9" s="92">
        <f t="shared" si="6"/>
        <v>0.03</v>
      </c>
      <c r="R9" s="92">
        <f t="shared" si="7"/>
        <v>0.02</v>
      </c>
      <c r="S9" s="92">
        <f t="shared" si="8"/>
        <v>0.03</v>
      </c>
      <c r="T9" s="92">
        <f t="shared" si="9"/>
        <v>0.03</v>
      </c>
      <c r="U9" s="92">
        <f t="shared" si="10"/>
        <v>0.03</v>
      </c>
      <c r="V9" s="92">
        <f t="shared" si="11"/>
        <v>0.03</v>
      </c>
      <c r="W9" s="92">
        <f t="shared" si="12"/>
        <v>0.03</v>
      </c>
      <c r="X9" s="92">
        <f t="shared" si="13"/>
        <v>0.03</v>
      </c>
      <c r="Y9" s="92">
        <f t="shared" si="14"/>
        <v>0.02</v>
      </c>
      <c r="Z9" s="92">
        <f t="shared" si="15"/>
        <v>0.03</v>
      </c>
      <c r="AA9" s="92">
        <f t="shared" si="16"/>
        <v>0.02</v>
      </c>
      <c r="AB9" s="92">
        <f t="shared" si="17"/>
        <v>0.02</v>
      </c>
      <c r="AC9" s="92">
        <f t="shared" si="18"/>
        <v>0.02</v>
      </c>
      <c r="AD9" s="92">
        <f t="shared" si="19"/>
        <v>0.03</v>
      </c>
      <c r="AE9" s="92">
        <f t="shared" si="20"/>
        <v>0.02</v>
      </c>
      <c r="AF9" s="92">
        <f t="shared" si="21"/>
        <v>0.02</v>
      </c>
      <c r="AG9" s="92">
        <f t="shared" si="22"/>
        <v>0.02</v>
      </c>
      <c r="AH9" s="92">
        <f t="shared" si="23"/>
        <v>0.02</v>
      </c>
      <c r="AI9" s="92">
        <f t="shared" si="24"/>
        <v>0.03</v>
      </c>
      <c r="AJ9" s="92">
        <f t="shared" si="25"/>
        <v>0.02</v>
      </c>
    </row>
    <row r="10" spans="1:36" ht="12.95" customHeight="1" x14ac:dyDescent="0.15">
      <c r="A10" s="91">
        <v>287</v>
      </c>
      <c r="B10" s="115" t="s">
        <v>58</v>
      </c>
      <c r="C10" s="115"/>
      <c r="D10" s="91">
        <v>22</v>
      </c>
      <c r="E10" s="91">
        <v>19</v>
      </c>
      <c r="F10" s="4">
        <f t="shared" si="0"/>
        <v>0.33</v>
      </c>
      <c r="G10" s="91"/>
      <c r="H10" s="91"/>
      <c r="I10" s="91"/>
      <c r="J10" s="1" t="s">
        <v>15</v>
      </c>
      <c r="K10" s="92">
        <f t="shared" si="1"/>
        <v>0.33</v>
      </c>
      <c r="L10" s="92">
        <f t="shared" si="2"/>
        <v>0.36</v>
      </c>
      <c r="M10" s="92">
        <f t="shared" si="3"/>
        <v>0.36</v>
      </c>
      <c r="N10" s="92">
        <f t="shared" si="4"/>
        <v>0.36</v>
      </c>
      <c r="O10" s="92">
        <f t="shared" si="5"/>
        <v>0.36</v>
      </c>
      <c r="P10" s="92">
        <f t="shared" si="26"/>
        <v>0.36</v>
      </c>
      <c r="Q10" s="92">
        <f t="shared" si="6"/>
        <v>0.33</v>
      </c>
      <c r="R10" s="92">
        <f t="shared" si="7"/>
        <v>0.36</v>
      </c>
      <c r="S10" s="92">
        <f t="shared" si="8"/>
        <v>0.37</v>
      </c>
      <c r="T10" s="92">
        <f t="shared" si="9"/>
        <v>0.38</v>
      </c>
      <c r="U10" s="92">
        <f t="shared" si="10"/>
        <v>0.37</v>
      </c>
      <c r="V10" s="92">
        <f t="shared" si="11"/>
        <v>0.37</v>
      </c>
      <c r="W10" s="92">
        <f t="shared" si="12"/>
        <v>0.35</v>
      </c>
      <c r="X10" s="92">
        <f t="shared" si="13"/>
        <v>0.35</v>
      </c>
      <c r="Y10" s="92">
        <f t="shared" si="14"/>
        <v>0.32</v>
      </c>
      <c r="Z10" s="92">
        <f t="shared" si="15"/>
        <v>0.35</v>
      </c>
      <c r="AA10" s="92">
        <f t="shared" si="16"/>
        <v>0.31</v>
      </c>
      <c r="AB10" s="92">
        <f t="shared" si="17"/>
        <v>0.37</v>
      </c>
      <c r="AC10" s="92">
        <f t="shared" si="18"/>
        <v>0.37</v>
      </c>
      <c r="AD10" s="92">
        <f t="shared" si="19"/>
        <v>0.41</v>
      </c>
      <c r="AE10" s="92">
        <f t="shared" si="20"/>
        <v>0.33</v>
      </c>
      <c r="AF10" s="92">
        <f t="shared" si="21"/>
        <v>0.37</v>
      </c>
      <c r="AG10" s="92">
        <f t="shared" si="22"/>
        <v>0.31</v>
      </c>
      <c r="AH10" s="92">
        <f t="shared" si="23"/>
        <v>0.33</v>
      </c>
      <c r="AI10" s="92">
        <f t="shared" si="24"/>
        <v>0.35</v>
      </c>
      <c r="AJ10" s="92">
        <f t="shared" si="25"/>
        <v>0.33</v>
      </c>
    </row>
    <row r="11" spans="1:36" ht="12.95" customHeight="1" x14ac:dyDescent="0.15">
      <c r="A11" s="91">
        <v>288</v>
      </c>
      <c r="B11" s="115" t="s">
        <v>63</v>
      </c>
      <c r="C11" s="115"/>
      <c r="D11" s="91">
        <v>8</v>
      </c>
      <c r="E11" s="91">
        <v>7</v>
      </c>
      <c r="F11" s="4">
        <f t="shared" si="0"/>
        <v>0.02</v>
      </c>
      <c r="G11" s="5"/>
      <c r="H11" s="91" t="s">
        <v>62</v>
      </c>
      <c r="I11" s="91"/>
      <c r="J11" s="1" t="s">
        <v>15</v>
      </c>
      <c r="K11" s="92">
        <f t="shared" si="1"/>
        <v>0.02</v>
      </c>
      <c r="L11" s="92">
        <f t="shared" si="2"/>
        <v>0.02</v>
      </c>
      <c r="M11" s="92">
        <f t="shared" si="3"/>
        <v>0.02</v>
      </c>
      <c r="N11" s="92">
        <f t="shared" si="4"/>
        <v>0.02</v>
      </c>
      <c r="O11" s="92">
        <f t="shared" si="5"/>
        <v>0.02</v>
      </c>
      <c r="P11" s="92">
        <f t="shared" si="26"/>
        <v>0.02</v>
      </c>
      <c r="Q11" s="92">
        <f t="shared" si="6"/>
        <v>0.02</v>
      </c>
      <c r="R11" s="92">
        <f t="shared" si="7"/>
        <v>0.02</v>
      </c>
      <c r="S11" s="92">
        <f t="shared" si="8"/>
        <v>0.02</v>
      </c>
      <c r="T11" s="92">
        <f t="shared" si="9"/>
        <v>0.02</v>
      </c>
      <c r="U11" s="92">
        <f t="shared" si="10"/>
        <v>0.02</v>
      </c>
      <c r="V11" s="92">
        <f t="shared" si="11"/>
        <v>0.02</v>
      </c>
      <c r="W11" s="92">
        <f t="shared" si="12"/>
        <v>0.02</v>
      </c>
      <c r="X11" s="92">
        <f t="shared" si="13"/>
        <v>0.02</v>
      </c>
      <c r="Y11" s="92">
        <f t="shared" si="14"/>
        <v>0.02</v>
      </c>
      <c r="Z11" s="92">
        <f t="shared" si="15"/>
        <v>0.02</v>
      </c>
      <c r="AA11" s="92">
        <f t="shared" si="16"/>
        <v>0.02</v>
      </c>
      <c r="AB11" s="92">
        <f t="shared" si="17"/>
        <v>0.02</v>
      </c>
      <c r="AC11" s="92">
        <f t="shared" si="18"/>
        <v>0.02</v>
      </c>
      <c r="AD11" s="92">
        <f t="shared" si="19"/>
        <v>0.03</v>
      </c>
      <c r="AE11" s="92">
        <f t="shared" si="20"/>
        <v>0.02</v>
      </c>
      <c r="AF11" s="92">
        <f t="shared" si="21"/>
        <v>0.02</v>
      </c>
      <c r="AG11" s="92">
        <f t="shared" si="22"/>
        <v>0.02</v>
      </c>
      <c r="AH11" s="92">
        <f t="shared" si="23"/>
        <v>0.02</v>
      </c>
      <c r="AI11" s="92">
        <f t="shared" si="24"/>
        <v>0.02</v>
      </c>
      <c r="AJ11" s="92">
        <f t="shared" si="25"/>
        <v>0.02</v>
      </c>
    </row>
    <row r="12" spans="1:36" ht="12.95" customHeight="1" x14ac:dyDescent="0.15">
      <c r="A12" s="91">
        <v>289</v>
      </c>
      <c r="B12" s="115" t="s">
        <v>63</v>
      </c>
      <c r="C12" s="115"/>
      <c r="D12" s="91">
        <v>8</v>
      </c>
      <c r="E12" s="91">
        <v>8</v>
      </c>
      <c r="F12" s="4">
        <f t="shared" si="0"/>
        <v>0.02</v>
      </c>
      <c r="G12" s="91"/>
      <c r="H12" s="91" t="s">
        <v>62</v>
      </c>
      <c r="I12" s="91"/>
      <c r="J12" s="1" t="s">
        <v>15</v>
      </c>
      <c r="K12" s="92">
        <f t="shared" si="1"/>
        <v>0.02</v>
      </c>
      <c r="L12" s="92">
        <f t="shared" si="2"/>
        <v>0.02</v>
      </c>
      <c r="M12" s="92">
        <f t="shared" si="3"/>
        <v>0.02</v>
      </c>
      <c r="N12" s="92">
        <f t="shared" si="4"/>
        <v>0.02</v>
      </c>
      <c r="O12" s="92">
        <f t="shared" si="5"/>
        <v>0.02</v>
      </c>
      <c r="P12" s="92">
        <f t="shared" si="26"/>
        <v>0.02</v>
      </c>
      <c r="Q12" s="92">
        <f t="shared" si="6"/>
        <v>0.02</v>
      </c>
      <c r="R12" s="92">
        <f t="shared" si="7"/>
        <v>0.02</v>
      </c>
      <c r="S12" s="92">
        <f t="shared" si="8"/>
        <v>0.02</v>
      </c>
      <c r="T12" s="92">
        <f t="shared" si="9"/>
        <v>0.02</v>
      </c>
      <c r="U12" s="92">
        <f t="shared" si="10"/>
        <v>0.02</v>
      </c>
      <c r="V12" s="92">
        <f t="shared" si="11"/>
        <v>0.02</v>
      </c>
      <c r="W12" s="92">
        <f t="shared" si="12"/>
        <v>0.02</v>
      </c>
      <c r="X12" s="92">
        <f t="shared" si="13"/>
        <v>0.02</v>
      </c>
      <c r="Y12" s="92">
        <f t="shared" si="14"/>
        <v>0.02</v>
      </c>
      <c r="Z12" s="92">
        <f t="shared" si="15"/>
        <v>0.02</v>
      </c>
      <c r="AA12" s="92">
        <f t="shared" si="16"/>
        <v>0.02</v>
      </c>
      <c r="AB12" s="92">
        <f t="shared" si="17"/>
        <v>0.02</v>
      </c>
      <c r="AC12" s="92">
        <f t="shared" si="18"/>
        <v>0.02</v>
      </c>
      <c r="AD12" s="92">
        <f t="shared" si="19"/>
        <v>0.03</v>
      </c>
      <c r="AE12" s="92">
        <f t="shared" si="20"/>
        <v>0.02</v>
      </c>
      <c r="AF12" s="92">
        <f t="shared" si="21"/>
        <v>0.02</v>
      </c>
      <c r="AG12" s="92">
        <f t="shared" si="22"/>
        <v>0.02</v>
      </c>
      <c r="AH12" s="92">
        <f t="shared" si="23"/>
        <v>0.02</v>
      </c>
      <c r="AI12" s="92">
        <f t="shared" si="24"/>
        <v>0.02</v>
      </c>
      <c r="AJ12" s="92">
        <f t="shared" si="25"/>
        <v>0.02</v>
      </c>
    </row>
    <row r="13" spans="1:36" ht="12.95" customHeight="1" x14ac:dyDescent="0.15">
      <c r="A13" s="91">
        <v>290</v>
      </c>
      <c r="B13" s="115" t="s">
        <v>58</v>
      </c>
      <c r="C13" s="115"/>
      <c r="D13" s="91">
        <v>24</v>
      </c>
      <c r="E13" s="91">
        <v>18</v>
      </c>
      <c r="F13" s="4">
        <f t="shared" si="0"/>
        <v>0.37</v>
      </c>
      <c r="G13" s="5"/>
      <c r="H13" s="91" t="s">
        <v>62</v>
      </c>
      <c r="I13" s="91"/>
      <c r="J13" s="1" t="s">
        <v>15</v>
      </c>
      <c r="K13" s="92">
        <f t="shared" si="1"/>
        <v>0.36</v>
      </c>
      <c r="L13" s="92">
        <f t="shared" si="2"/>
        <v>0.4</v>
      </c>
      <c r="M13" s="92">
        <f t="shared" si="3"/>
        <v>0.4</v>
      </c>
      <c r="N13" s="92">
        <f t="shared" si="4"/>
        <v>0.4</v>
      </c>
      <c r="O13" s="92">
        <f t="shared" si="5"/>
        <v>0.4</v>
      </c>
      <c r="P13" s="92">
        <f t="shared" si="26"/>
        <v>0.4</v>
      </c>
      <c r="Q13" s="92">
        <f t="shared" si="6"/>
        <v>0.36</v>
      </c>
      <c r="R13" s="92">
        <f t="shared" si="7"/>
        <v>0.4</v>
      </c>
      <c r="S13" s="92">
        <f t="shared" si="8"/>
        <v>0.4</v>
      </c>
      <c r="T13" s="92">
        <f t="shared" si="9"/>
        <v>0.41</v>
      </c>
      <c r="U13" s="92">
        <f t="shared" si="10"/>
        <v>0.4</v>
      </c>
      <c r="V13" s="92">
        <f t="shared" si="11"/>
        <v>0.42</v>
      </c>
      <c r="W13" s="92">
        <f t="shared" si="12"/>
        <v>0.39</v>
      </c>
      <c r="X13" s="92">
        <f t="shared" si="13"/>
        <v>0.39</v>
      </c>
      <c r="Y13" s="92">
        <f t="shared" si="14"/>
        <v>0.36</v>
      </c>
      <c r="Z13" s="92">
        <f t="shared" si="15"/>
        <v>0.39</v>
      </c>
      <c r="AA13" s="92">
        <f t="shared" si="16"/>
        <v>0.35</v>
      </c>
      <c r="AB13" s="92">
        <f t="shared" si="17"/>
        <v>0.41</v>
      </c>
      <c r="AC13" s="92">
        <f t="shared" si="18"/>
        <v>0.41</v>
      </c>
      <c r="AD13" s="92">
        <f t="shared" si="19"/>
        <v>0.44</v>
      </c>
      <c r="AE13" s="92">
        <f t="shared" si="20"/>
        <v>0.37</v>
      </c>
      <c r="AF13" s="92">
        <f t="shared" si="21"/>
        <v>0.41</v>
      </c>
      <c r="AG13" s="92">
        <f t="shared" si="22"/>
        <v>0.35</v>
      </c>
      <c r="AH13" s="92">
        <f t="shared" si="23"/>
        <v>0.37</v>
      </c>
      <c r="AI13" s="92">
        <f t="shared" si="24"/>
        <v>0.39</v>
      </c>
      <c r="AJ13" s="92">
        <f t="shared" si="25"/>
        <v>0.37</v>
      </c>
    </row>
    <row r="14" spans="1:36" ht="12.95" customHeight="1" x14ac:dyDescent="0.15">
      <c r="A14" s="91">
        <v>291</v>
      </c>
      <c r="B14" s="115" t="s">
        <v>64</v>
      </c>
      <c r="C14" s="115"/>
      <c r="D14" s="91">
        <v>12</v>
      </c>
      <c r="E14" s="91">
        <v>9</v>
      </c>
      <c r="F14" s="4">
        <f t="shared" si="0"/>
        <v>0.05</v>
      </c>
      <c r="G14" s="5" t="s">
        <v>98</v>
      </c>
      <c r="H14" s="91" t="s">
        <v>62</v>
      </c>
      <c r="I14" s="91"/>
      <c r="J14" s="1" t="s">
        <v>15</v>
      </c>
      <c r="K14" s="92">
        <f t="shared" si="1"/>
        <v>0.05</v>
      </c>
      <c r="L14" s="92">
        <f t="shared" si="2"/>
        <v>0.05</v>
      </c>
      <c r="M14" s="92">
        <f t="shared" si="3"/>
        <v>0.05</v>
      </c>
      <c r="N14" s="92">
        <f t="shared" si="4"/>
        <v>0.06</v>
      </c>
      <c r="O14" s="92">
        <f t="shared" si="5"/>
        <v>0.06</v>
      </c>
      <c r="P14" s="92">
        <f t="shared" si="26"/>
        <v>0.05</v>
      </c>
      <c r="Q14" s="92">
        <f t="shared" si="6"/>
        <v>0.05</v>
      </c>
      <c r="R14" s="92">
        <f t="shared" si="7"/>
        <v>0.05</v>
      </c>
      <c r="S14" s="92">
        <f t="shared" si="8"/>
        <v>0.05</v>
      </c>
      <c r="T14" s="92">
        <f t="shared" si="9"/>
        <v>0.05</v>
      </c>
      <c r="U14" s="92">
        <f t="shared" si="10"/>
        <v>0.05</v>
      </c>
      <c r="V14" s="92">
        <f t="shared" si="11"/>
        <v>0.06</v>
      </c>
      <c r="W14" s="92">
        <f t="shared" si="12"/>
        <v>0.06</v>
      </c>
      <c r="X14" s="92">
        <f t="shared" si="13"/>
        <v>0.05</v>
      </c>
      <c r="Y14" s="92">
        <f t="shared" si="14"/>
        <v>0.05</v>
      </c>
      <c r="Z14" s="92">
        <f t="shared" si="15"/>
        <v>0.06</v>
      </c>
      <c r="AA14" s="92">
        <f t="shared" si="16"/>
        <v>0.05</v>
      </c>
      <c r="AB14" s="92">
        <f t="shared" si="17"/>
        <v>0.05</v>
      </c>
      <c r="AC14" s="92">
        <f t="shared" si="18"/>
        <v>0.05</v>
      </c>
      <c r="AD14" s="92">
        <f t="shared" si="19"/>
        <v>7.0000000000000007E-2</v>
      </c>
      <c r="AE14" s="92">
        <f t="shared" si="20"/>
        <v>0.05</v>
      </c>
      <c r="AF14" s="92">
        <f t="shared" si="21"/>
        <v>0.05</v>
      </c>
      <c r="AG14" s="92">
        <f t="shared" si="22"/>
        <v>0.05</v>
      </c>
      <c r="AH14" s="92">
        <f t="shared" si="23"/>
        <v>0.05</v>
      </c>
      <c r="AI14" s="92">
        <f t="shared" si="24"/>
        <v>0.06</v>
      </c>
      <c r="AJ14" s="92">
        <f t="shared" si="25"/>
        <v>0.05</v>
      </c>
    </row>
    <row r="15" spans="1:36" ht="12.95" customHeight="1" x14ac:dyDescent="0.15">
      <c r="A15" s="91">
        <v>292</v>
      </c>
      <c r="B15" s="115" t="s">
        <v>64</v>
      </c>
      <c r="C15" s="115"/>
      <c r="D15" s="91">
        <v>18</v>
      </c>
      <c r="E15" s="91">
        <v>16</v>
      </c>
      <c r="F15" s="4">
        <f t="shared" si="0"/>
        <v>0.19</v>
      </c>
      <c r="G15" s="91"/>
      <c r="H15" s="91" t="s">
        <v>62</v>
      </c>
      <c r="I15" s="91"/>
      <c r="J15" s="1" t="s">
        <v>15</v>
      </c>
      <c r="K15" s="92">
        <f t="shared" si="1"/>
        <v>0.19</v>
      </c>
      <c r="L15" s="92">
        <f t="shared" si="2"/>
        <v>0.21</v>
      </c>
      <c r="M15" s="92">
        <f t="shared" si="3"/>
        <v>0.21</v>
      </c>
      <c r="N15" s="92">
        <f t="shared" si="4"/>
        <v>0.21</v>
      </c>
      <c r="O15" s="92">
        <f t="shared" si="5"/>
        <v>0.21</v>
      </c>
      <c r="P15" s="92">
        <f t="shared" si="26"/>
        <v>0.21</v>
      </c>
      <c r="Q15" s="92">
        <f t="shared" si="6"/>
        <v>0.19</v>
      </c>
      <c r="R15" s="92">
        <f t="shared" si="7"/>
        <v>0.21</v>
      </c>
      <c r="S15" s="92">
        <f t="shared" si="8"/>
        <v>0.21</v>
      </c>
      <c r="T15" s="92">
        <f t="shared" si="9"/>
        <v>0.22</v>
      </c>
      <c r="U15" s="92">
        <f t="shared" si="10"/>
        <v>0.21</v>
      </c>
      <c r="V15" s="92">
        <f t="shared" si="11"/>
        <v>0.21</v>
      </c>
      <c r="W15" s="92">
        <f t="shared" si="12"/>
        <v>0.2</v>
      </c>
      <c r="X15" s="92">
        <f t="shared" si="13"/>
        <v>0.21</v>
      </c>
      <c r="Y15" s="92">
        <f t="shared" si="14"/>
        <v>0.18</v>
      </c>
      <c r="Z15" s="92">
        <f t="shared" si="15"/>
        <v>0.2</v>
      </c>
      <c r="AA15" s="92">
        <f t="shared" si="16"/>
        <v>0.19</v>
      </c>
      <c r="AB15" s="92">
        <f t="shared" si="17"/>
        <v>0.21</v>
      </c>
      <c r="AC15" s="92">
        <f t="shared" si="18"/>
        <v>0.21</v>
      </c>
      <c r="AD15" s="92">
        <f t="shared" si="19"/>
        <v>0.24</v>
      </c>
      <c r="AE15" s="92">
        <f t="shared" si="20"/>
        <v>0.19</v>
      </c>
      <c r="AF15" s="92">
        <f t="shared" si="21"/>
        <v>0.21</v>
      </c>
      <c r="AG15" s="92">
        <f t="shared" si="22"/>
        <v>0.18</v>
      </c>
      <c r="AH15" s="92">
        <f t="shared" si="23"/>
        <v>0.19</v>
      </c>
      <c r="AI15" s="92">
        <f t="shared" si="24"/>
        <v>0.21</v>
      </c>
      <c r="AJ15" s="92">
        <f t="shared" si="25"/>
        <v>0.19</v>
      </c>
    </row>
    <row r="16" spans="1:36" ht="12.95" customHeight="1" x14ac:dyDescent="0.15">
      <c r="A16" s="91">
        <v>293</v>
      </c>
      <c r="B16" s="115" t="s">
        <v>63</v>
      </c>
      <c r="C16" s="115"/>
      <c r="D16" s="91">
        <v>8</v>
      </c>
      <c r="E16" s="91">
        <v>7</v>
      </c>
      <c r="F16" s="4">
        <f t="shared" si="0"/>
        <v>0.02</v>
      </c>
      <c r="G16" s="5"/>
      <c r="H16" s="91" t="s">
        <v>62</v>
      </c>
      <c r="I16" s="91"/>
      <c r="J16" s="1" t="s">
        <v>15</v>
      </c>
      <c r="K16" s="92">
        <f t="shared" si="1"/>
        <v>0.02</v>
      </c>
      <c r="L16" s="92">
        <f t="shared" si="2"/>
        <v>0.02</v>
      </c>
      <c r="M16" s="92">
        <f t="shared" si="3"/>
        <v>0.02</v>
      </c>
      <c r="N16" s="92">
        <f t="shared" si="4"/>
        <v>0.02</v>
      </c>
      <c r="O16" s="92">
        <f t="shared" si="5"/>
        <v>0.02</v>
      </c>
      <c r="P16" s="92">
        <f t="shared" si="26"/>
        <v>0.02</v>
      </c>
      <c r="Q16" s="92">
        <f t="shared" si="6"/>
        <v>0.02</v>
      </c>
      <c r="R16" s="92">
        <f t="shared" si="7"/>
        <v>0.02</v>
      </c>
      <c r="S16" s="92">
        <f t="shared" si="8"/>
        <v>0.02</v>
      </c>
      <c r="T16" s="92">
        <f t="shared" si="9"/>
        <v>0.02</v>
      </c>
      <c r="U16" s="92">
        <f t="shared" si="10"/>
        <v>0.02</v>
      </c>
      <c r="V16" s="92">
        <f t="shared" si="11"/>
        <v>0.02</v>
      </c>
      <c r="W16" s="92">
        <f t="shared" si="12"/>
        <v>0.02</v>
      </c>
      <c r="X16" s="92">
        <f t="shared" si="13"/>
        <v>0.02</v>
      </c>
      <c r="Y16" s="92">
        <f t="shared" si="14"/>
        <v>0.02</v>
      </c>
      <c r="Z16" s="92">
        <f t="shared" si="15"/>
        <v>0.02</v>
      </c>
      <c r="AA16" s="92">
        <f t="shared" si="16"/>
        <v>0.02</v>
      </c>
      <c r="AB16" s="92">
        <f t="shared" si="17"/>
        <v>0.02</v>
      </c>
      <c r="AC16" s="92">
        <f t="shared" si="18"/>
        <v>0.02</v>
      </c>
      <c r="AD16" s="92">
        <f t="shared" si="19"/>
        <v>0.03</v>
      </c>
      <c r="AE16" s="92">
        <f t="shared" si="20"/>
        <v>0.02</v>
      </c>
      <c r="AF16" s="92">
        <f t="shared" si="21"/>
        <v>0.02</v>
      </c>
      <c r="AG16" s="92">
        <f t="shared" si="22"/>
        <v>0.02</v>
      </c>
      <c r="AH16" s="92">
        <f t="shared" si="23"/>
        <v>0.02</v>
      </c>
      <c r="AI16" s="92">
        <f t="shared" si="24"/>
        <v>0.02</v>
      </c>
      <c r="AJ16" s="92">
        <f t="shared" si="25"/>
        <v>0.02</v>
      </c>
    </row>
    <row r="17" spans="1:36" ht="12.95" customHeight="1" x14ac:dyDescent="0.15">
      <c r="A17" s="91">
        <v>294</v>
      </c>
      <c r="B17" s="115" t="s">
        <v>63</v>
      </c>
      <c r="C17" s="115"/>
      <c r="D17" s="91">
        <v>20</v>
      </c>
      <c r="E17" s="91">
        <v>15</v>
      </c>
      <c r="F17" s="4">
        <f t="shared" si="0"/>
        <v>0.22</v>
      </c>
      <c r="G17" s="91"/>
      <c r="H17" s="91" t="s">
        <v>62</v>
      </c>
      <c r="I17" s="91"/>
      <c r="J17" s="1" t="s">
        <v>15</v>
      </c>
      <c r="K17" s="92">
        <f t="shared" si="1"/>
        <v>0.22</v>
      </c>
      <c r="L17" s="92">
        <f t="shared" si="2"/>
        <v>0.24</v>
      </c>
      <c r="M17" s="92">
        <f t="shared" si="3"/>
        <v>0.23</v>
      </c>
      <c r="N17" s="92">
        <f t="shared" si="4"/>
        <v>0.24</v>
      </c>
      <c r="O17" s="92">
        <f t="shared" si="5"/>
        <v>0.24</v>
      </c>
      <c r="P17" s="92">
        <f t="shared" si="26"/>
        <v>0.24</v>
      </c>
      <c r="Q17" s="92">
        <f t="shared" si="6"/>
        <v>0.22</v>
      </c>
      <c r="R17" s="92">
        <f t="shared" si="7"/>
        <v>0.24</v>
      </c>
      <c r="S17" s="92">
        <f t="shared" si="8"/>
        <v>0.24</v>
      </c>
      <c r="T17" s="92">
        <f t="shared" si="9"/>
        <v>0.24</v>
      </c>
      <c r="U17" s="92">
        <f t="shared" si="10"/>
        <v>0.24</v>
      </c>
      <c r="V17" s="92">
        <f t="shared" si="11"/>
        <v>0.25</v>
      </c>
      <c r="W17" s="92">
        <f t="shared" si="12"/>
        <v>0.23</v>
      </c>
      <c r="X17" s="92">
        <f t="shared" si="13"/>
        <v>0.23</v>
      </c>
      <c r="Y17" s="92">
        <f t="shared" si="14"/>
        <v>0.21</v>
      </c>
      <c r="Z17" s="92">
        <f t="shared" si="15"/>
        <v>0.23</v>
      </c>
      <c r="AA17" s="92">
        <f t="shared" si="16"/>
        <v>0.21</v>
      </c>
      <c r="AB17" s="92">
        <f t="shared" si="17"/>
        <v>0.24</v>
      </c>
      <c r="AC17" s="92">
        <f t="shared" si="18"/>
        <v>0.24</v>
      </c>
      <c r="AD17" s="92">
        <f t="shared" si="19"/>
        <v>0.27</v>
      </c>
      <c r="AE17" s="92">
        <f t="shared" si="20"/>
        <v>0.21</v>
      </c>
      <c r="AF17" s="92">
        <f t="shared" si="21"/>
        <v>0.24</v>
      </c>
      <c r="AG17" s="92">
        <f t="shared" si="22"/>
        <v>0.21</v>
      </c>
      <c r="AH17" s="92">
        <f t="shared" si="23"/>
        <v>0.22</v>
      </c>
      <c r="AI17" s="92">
        <f t="shared" si="24"/>
        <v>0.24</v>
      </c>
      <c r="AJ17" s="92">
        <f t="shared" si="25"/>
        <v>0.22</v>
      </c>
    </row>
    <row r="18" spans="1:36" ht="12.95" customHeight="1" x14ac:dyDescent="0.15">
      <c r="A18" s="91"/>
      <c r="B18" s="115"/>
      <c r="C18" s="115"/>
      <c r="D18" s="91"/>
      <c r="E18" s="91"/>
      <c r="F18" s="4" t="str">
        <f t="shared" si="0"/>
        <v/>
      </c>
      <c r="G18" s="91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15"/>
      <c r="C19" s="115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15"/>
      <c r="C20" s="115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15"/>
      <c r="C21" s="115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15"/>
      <c r="C22" s="115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15"/>
      <c r="C23" s="115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15"/>
      <c r="C24" s="115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15"/>
      <c r="C25" s="115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15"/>
      <c r="C26" s="115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15"/>
      <c r="C27" s="115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15"/>
      <c r="C28" s="115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15"/>
      <c r="C29" s="115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15"/>
      <c r="C30" s="115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15"/>
      <c r="C31" s="115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15"/>
      <c r="C32" s="115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15"/>
      <c r="C33" s="115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15"/>
      <c r="C34" s="115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15"/>
      <c r="C35" s="115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15"/>
      <c r="C36" s="115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15"/>
      <c r="C37" s="115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15"/>
      <c r="C38" s="115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15"/>
      <c r="C39" s="115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15"/>
      <c r="C40" s="115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15"/>
      <c r="C41" s="115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15"/>
      <c r="C42" s="115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15"/>
      <c r="C43" s="115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12" t="s">
        <v>99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2.56</v>
      </c>
      <c r="D50" s="16">
        <f>SUMIF(G4:G43,"*下層*",F4:F43)</f>
        <v>0</v>
      </c>
      <c r="E50" s="4">
        <f>SUM(F4:F43)</f>
        <v>2.56</v>
      </c>
      <c r="F50" s="13"/>
      <c r="G50" s="17">
        <f>C50*100</f>
        <v>256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形状比＝81、Sr＝21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12</v>
      </c>
      <c r="D54" s="14">
        <f>COUNTIF(H4:H43,"▲")</f>
        <v>0</v>
      </c>
      <c r="E54" s="14">
        <f>COUNTA(H4:H43)</f>
        <v>12</v>
      </c>
      <c r="F54" s="10"/>
      <c r="G54" s="15">
        <f>C54*100</f>
        <v>1200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1.6800000000000002</v>
      </c>
      <c r="D57" s="16">
        <f>SUMIF(H4:H43,"▲",F4:F43)</f>
        <v>0</v>
      </c>
      <c r="E57" s="16">
        <f>SUM(C57:D57)</f>
        <v>1.6800000000000002</v>
      </c>
      <c r="F57" s="13"/>
      <c r="G57" s="19">
        <f>C57*100</f>
        <v>168.00000000000003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85.7</v>
      </c>
      <c r="D61" s="20" t="str">
        <f>IF(D47&gt;0,ROUND(D54/D47*100,1),"")</f>
        <v/>
      </c>
      <c r="E61" s="20">
        <f>ROUND(E54/E47*100,1)</f>
        <v>85.7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65.599999999999994</v>
      </c>
      <c r="D62" s="20" t="str">
        <f>IF(D47&gt;0,ROUND(D57/D50*100,1),"")</f>
        <v/>
      </c>
      <c r="E62" s="20">
        <f>ROUND(E57/E50*100,1)</f>
        <v>65.599999999999994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2</v>
      </c>
      <c r="D66" s="14">
        <f>D47-D54</f>
        <v>0</v>
      </c>
      <c r="E66" s="14">
        <f>SUM(C66:D66)</f>
        <v>2</v>
      </c>
      <c r="F66" s="10"/>
      <c r="G66" s="15">
        <f>C66*100</f>
        <v>200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0.87999999999999989</v>
      </c>
      <c r="D69" s="16" t="str">
        <f>IF(D66&gt;0,D50-D57,"")</f>
        <v/>
      </c>
      <c r="E69" s="4">
        <f>SUM(C69:D69)</f>
        <v>0.87999999999999989</v>
      </c>
      <c r="F69" s="13"/>
      <c r="G69" s="17">
        <f>C69*100</f>
        <v>87.999999999999986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形状比＝80、Sr＝35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95" priority="16" stopIfTrue="1">
      <formula>AND(($H4="スギ"),(#REF!&lt;12))</formula>
    </cfRule>
  </conditionalFormatting>
  <conditionalFormatting sqref="L4:L43">
    <cfRule type="expression" dxfId="894" priority="15" stopIfTrue="1">
      <formula>AND(($H4="スギ"),(#REF!&lt;22),(#REF!&gt;=12))</formula>
    </cfRule>
  </conditionalFormatting>
  <conditionalFormatting sqref="M4:M43">
    <cfRule type="expression" dxfId="893" priority="14" stopIfTrue="1">
      <formula>AND(($H4="スギ"),(#REF!&lt;32),(#REF!&gt;=22))</formula>
    </cfRule>
  </conditionalFormatting>
  <conditionalFormatting sqref="N4:N43">
    <cfRule type="expression" dxfId="892" priority="13" stopIfTrue="1">
      <formula>AND(($H4="スギ"),(#REF!&lt;42),(#REF!&gt;=32))</formula>
    </cfRule>
  </conditionalFormatting>
  <conditionalFormatting sqref="U4:U43 Z4:AF43 AJ4:AJ43 O4:P43">
    <cfRule type="expression" dxfId="891" priority="12" stopIfTrue="1">
      <formula>AND(($H4="スギ"),(#REF!&gt;=42))</formula>
    </cfRule>
  </conditionalFormatting>
  <conditionalFormatting sqref="Q4:Q43 AA4:AA43">
    <cfRule type="expression" dxfId="890" priority="11" stopIfTrue="1">
      <formula>AND(($H4="ヒノキ"),(#REF!&lt;12))</formula>
    </cfRule>
  </conditionalFormatting>
  <conditionalFormatting sqref="R4:R43 AB4:AE43">
    <cfRule type="expression" dxfId="889" priority="10" stopIfTrue="1">
      <formula>AND(($H4="ヒノキ"),(#REF!&lt;22),(#REF!&gt;=12))</formula>
    </cfRule>
  </conditionalFormatting>
  <conditionalFormatting sqref="S4:S43">
    <cfRule type="expression" dxfId="888" priority="9" stopIfTrue="1">
      <formula>AND(($H4="ヒノキ"),(#REF!&lt;32),(#REF!&gt;=22))</formula>
    </cfRule>
  </conditionalFormatting>
  <conditionalFormatting sqref="T4:U43 Z4:AF43 AJ4:AJ43">
    <cfRule type="expression" dxfId="887" priority="8" stopIfTrue="1">
      <formula>AND(($H4="ヒノキ"),(#REF!&gt;=32))</formula>
    </cfRule>
  </conditionalFormatting>
  <conditionalFormatting sqref="V4:V43 AA4:AA43">
    <cfRule type="expression" dxfId="886" priority="7" stopIfTrue="1">
      <formula>AND(($H4="アカマツ"),(#REF!&lt;12))</formula>
    </cfRule>
  </conditionalFormatting>
  <conditionalFormatting sqref="W4:W43 AB4:AB43">
    <cfRule type="expression" dxfId="885" priority="6" stopIfTrue="1">
      <formula>AND(($H4="アカマツ"),(#REF!&lt;22),(#REF!&gt;=12))</formula>
    </cfRule>
  </conditionalFormatting>
  <conditionalFormatting sqref="X4:X43 AC4:AC43">
    <cfRule type="expression" dxfId="884" priority="5" stopIfTrue="1">
      <formula>AND(($H4="アカマツ"),(#REF!&lt;42),(#REF!&gt;=22))</formula>
    </cfRule>
  </conditionalFormatting>
  <conditionalFormatting sqref="Y4:AF43 AJ4:AJ43">
    <cfRule type="expression" dxfId="883" priority="4" stopIfTrue="1">
      <formula>AND(($H4="アカマツ"),(#REF!&gt;=42))</formula>
    </cfRule>
  </conditionalFormatting>
  <conditionalFormatting sqref="AG4:AG43">
    <cfRule type="expression" dxfId="882" priority="3" stopIfTrue="1">
      <formula>AND(($H4&lt;&gt;"スギ"),($H4&lt;&gt;"ヒノキ"),($H4&lt;&gt;"アカマツ"),(#REF!&lt;12))</formula>
    </cfRule>
  </conditionalFormatting>
  <conditionalFormatting sqref="AH4:AH43">
    <cfRule type="expression" dxfId="8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FB855-E294-4A2D-AE8C-7A2E43546E76}">
  <sheetPr>
    <tabColor rgb="FFFF66FF"/>
  </sheetPr>
  <dimension ref="A1:AJ120"/>
  <sheetViews>
    <sheetView showGridLines="0" tabSelected="1" view="pageBreakPreview" topLeftCell="A28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179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651</v>
      </c>
      <c r="B4" s="115" t="s">
        <v>53</v>
      </c>
      <c r="C4" s="115"/>
      <c r="D4" s="95">
        <v>20</v>
      </c>
      <c r="E4" s="95">
        <v>17</v>
      </c>
      <c r="F4" s="4">
        <f t="shared" ref="F4:F43" si="0">IF(D4&gt;0,IF(B4="スギ",P4,IF(B4="ヒノキ",U4,IF(B4="アカマツ",Z4,IF(B4="カラマツ",AF4,AJ4)))),"")</f>
        <v>0.26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0.25</v>
      </c>
      <c r="L4" s="96">
        <f t="shared" ref="L4:L43" si="2">ROUND(10^(-5+0.73504+1.83346*LOG(D4)+1.06569*LOG(E4)),2)</f>
        <v>0.27</v>
      </c>
      <c r="M4" s="96">
        <f t="shared" ref="M4:M43" si="3">ROUND(10^(-5+0.71514+1.74357*LOG(D4)+1.17719*LOG(E4)),2)</f>
        <v>0.27</v>
      </c>
      <c r="N4" s="96">
        <f t="shared" ref="N4:N43" si="4">ROUND(10^(-5+0.82956+1.76381*LOG(D4)+1.06412*LOG(E4)),2)</f>
        <v>0.27</v>
      </c>
      <c r="O4" s="96">
        <f t="shared" ref="O4:O43" si="5">ROUND(10^(-5+0.88226+1.79204*LOG(D4)+0.99303*LOG(E4)),2)</f>
        <v>0.27</v>
      </c>
      <c r="P4" s="96">
        <f>HLOOKUP($D4,K$3:O$43,MATCH($A4,$A$3:$A$43,0),1)</f>
        <v>0.27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0.25</v>
      </c>
      <c r="R4" s="96">
        <f t="shared" ref="R4:R43" si="7">ROUND(10^(1.905709*LOG(D4)+1.011385*LOG(E4)-4.293729),2)</f>
        <v>0.27</v>
      </c>
      <c r="S4" s="96">
        <f t="shared" ref="S4:S43" si="8">ROUND(10^(1.771888*LOG(D4)+1.138415*LOG(E4)-4.271259),2)</f>
        <v>0.27</v>
      </c>
      <c r="T4" s="96">
        <f t="shared" ref="T4:T43" si="9">ROUND(10^(1.671519*LOG(D4)+1.363617*LOG(E4)-4.404407),2)</f>
        <v>0.28000000000000003</v>
      </c>
      <c r="U4" s="96">
        <f t="shared" ref="U4:U43" si="10">HLOOKUP($D4,Q$3:T$43,MATCH($A4,$A$3:$A$43,0),1)</f>
        <v>0.27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96">
        <f t="shared" ref="W4:W43" si="12">ROUND(10^(-4.155639+1.847898*LOG(D4)+0.951955*LOG(E4)),2)</f>
        <v>0.26</v>
      </c>
      <c r="X4" s="96">
        <f t="shared" ref="X4:X43" si="13">ROUND(10^(-4.194535+1.804172*LOG(D4)+1.034248*LOG(E4)),2)</f>
        <v>0.27</v>
      </c>
      <c r="Y4" s="96">
        <f t="shared" ref="Y4:Y43" si="14">ROUND(10^(-4.42347+2.006485*LOG(D4)+0.967757*LOG(E4)),2)</f>
        <v>0.24</v>
      </c>
      <c r="Z4" s="96">
        <f t="shared" ref="Z4:Z43" si="15">HLOOKUP($D4,V$3:Y$43,MATCH($A4,$A$3:$A$43,0),1)</f>
        <v>0.26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0.24</v>
      </c>
      <c r="AB4" s="96">
        <f t="shared" ref="AB4:AB43" si="17">ROUND(10^(1.979213*LOG(D4)+0.998347*LOG(E4)-4.369281),2)</f>
        <v>0.27</v>
      </c>
      <c r="AC4" s="96">
        <f t="shared" ref="AC4:AC43" si="18">ROUND(10^(1.904401*LOG(D4)+1.062478*LOG(E4)-4.348104),2)</f>
        <v>0.27</v>
      </c>
      <c r="AD4" s="96">
        <f t="shared" ref="AD4:AD43" si="19">ROUND(10^(1.640825*LOG(D4)+1.080387*LOG(E4)-3.976731),2)</f>
        <v>0.31</v>
      </c>
      <c r="AE4" s="96">
        <f t="shared" ref="AE4:AE43" si="20">ROUND(10^(1.90887*LOG(D4)+1.088002*LOG(E4)-4.431495),2)</f>
        <v>0.25</v>
      </c>
      <c r="AF4" s="96">
        <f t="shared" ref="AF4:AF43" si="21">HLOOKUP($D4,AA$3:AE$43,MATCH($A4,$A$3:$A$43,0),1)</f>
        <v>0.27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0.23</v>
      </c>
      <c r="AH4" s="96">
        <f t="shared" ref="AH4:AH43" si="23">ROUND(10^(1.93813902*LOG(D4)+0.96697002*LOG(E4)-4.32216295),2)</f>
        <v>0.25</v>
      </c>
      <c r="AI4" s="96">
        <f t="shared" ref="AI4:AI43" si="24">ROUND(10^(1.82464098*LOG(D4)+0.97625989*LOG(E4)-4.15096808),2)</f>
        <v>0.27</v>
      </c>
      <c r="AJ4" s="96">
        <f t="shared" ref="AJ4:AJ43" si="25">HLOOKUP($D4,AG$3:AI$43,MATCH($A4,$A$3:$A$43,0),1)</f>
        <v>0.25</v>
      </c>
    </row>
    <row r="5" spans="1:36" ht="12.95" customHeight="1" x14ac:dyDescent="0.15">
      <c r="A5" s="95">
        <v>652</v>
      </c>
      <c r="B5" s="115" t="s">
        <v>53</v>
      </c>
      <c r="C5" s="115"/>
      <c r="D5" s="95">
        <v>22</v>
      </c>
      <c r="E5" s="95">
        <v>16</v>
      </c>
      <c r="F5" s="4">
        <f t="shared" si="0"/>
        <v>0.3</v>
      </c>
      <c r="G5" s="5" t="s">
        <v>59</v>
      </c>
      <c r="H5" s="95" t="s">
        <v>62</v>
      </c>
      <c r="I5" s="5" t="s">
        <v>59</v>
      </c>
      <c r="J5" s="1" t="s">
        <v>15</v>
      </c>
      <c r="K5" s="96">
        <f t="shared" si="1"/>
        <v>0.28000000000000003</v>
      </c>
      <c r="L5" s="96">
        <f t="shared" si="2"/>
        <v>0.3</v>
      </c>
      <c r="M5" s="96">
        <f t="shared" si="3"/>
        <v>0.3</v>
      </c>
      <c r="N5" s="96">
        <f t="shared" si="4"/>
        <v>0.3</v>
      </c>
      <c r="O5" s="96">
        <f t="shared" si="5"/>
        <v>0.3</v>
      </c>
      <c r="P5" s="96">
        <f t="shared" ref="P5:P43" si="26">HLOOKUP($D5,K$3:O$43,MATCH(A5,$A$3:$A$43,0),1)</f>
        <v>0.3</v>
      </c>
      <c r="Q5" s="96">
        <f t="shared" si="6"/>
        <v>0.28000000000000003</v>
      </c>
      <c r="R5" s="96">
        <f t="shared" si="7"/>
        <v>0.3</v>
      </c>
      <c r="S5" s="96">
        <f t="shared" si="8"/>
        <v>0.3</v>
      </c>
      <c r="T5" s="96">
        <f t="shared" si="9"/>
        <v>0.3</v>
      </c>
      <c r="U5" s="96">
        <f t="shared" si="10"/>
        <v>0.3</v>
      </c>
      <c r="V5" s="96">
        <f t="shared" si="11"/>
        <v>0.32</v>
      </c>
      <c r="W5" s="96">
        <f t="shared" si="12"/>
        <v>0.3</v>
      </c>
      <c r="X5" s="96">
        <f t="shared" si="13"/>
        <v>0.3</v>
      </c>
      <c r="Y5" s="96">
        <f t="shared" si="14"/>
        <v>0.27</v>
      </c>
      <c r="Z5" s="96">
        <f t="shared" si="15"/>
        <v>0.3</v>
      </c>
      <c r="AA5" s="96">
        <f t="shared" si="16"/>
        <v>0.27</v>
      </c>
      <c r="AB5" s="96">
        <f t="shared" si="17"/>
        <v>0.31</v>
      </c>
      <c r="AC5" s="96">
        <f t="shared" si="18"/>
        <v>0.31</v>
      </c>
      <c r="AD5" s="96">
        <f t="shared" si="19"/>
        <v>0.34</v>
      </c>
      <c r="AE5" s="96">
        <f t="shared" si="20"/>
        <v>0.28000000000000003</v>
      </c>
      <c r="AF5" s="96">
        <f t="shared" si="21"/>
        <v>0.31</v>
      </c>
      <c r="AG5" s="96">
        <f t="shared" si="22"/>
        <v>0.27</v>
      </c>
      <c r="AH5" s="96">
        <f t="shared" si="23"/>
        <v>0.28000000000000003</v>
      </c>
      <c r="AI5" s="96">
        <f t="shared" si="24"/>
        <v>0.3</v>
      </c>
      <c r="AJ5" s="96">
        <f t="shared" si="25"/>
        <v>0.28000000000000003</v>
      </c>
    </row>
    <row r="6" spans="1:36" ht="12.95" customHeight="1" x14ac:dyDescent="0.15">
      <c r="A6" s="95">
        <v>653</v>
      </c>
      <c r="B6" s="115" t="s">
        <v>53</v>
      </c>
      <c r="C6" s="115"/>
      <c r="D6" s="95">
        <v>8</v>
      </c>
      <c r="E6" s="95">
        <v>8</v>
      </c>
      <c r="F6" s="4">
        <f t="shared" si="0"/>
        <v>0.02</v>
      </c>
      <c r="G6" s="5" t="s">
        <v>90</v>
      </c>
      <c r="H6" s="95" t="s">
        <v>52</v>
      </c>
      <c r="I6" s="95"/>
      <c r="J6" s="1" t="s">
        <v>15</v>
      </c>
      <c r="K6" s="96">
        <f t="shared" si="1"/>
        <v>0.02</v>
      </c>
      <c r="L6" s="96">
        <f t="shared" si="2"/>
        <v>0.02</v>
      </c>
      <c r="M6" s="96">
        <f t="shared" si="3"/>
        <v>0.02</v>
      </c>
      <c r="N6" s="96">
        <f t="shared" si="4"/>
        <v>0.02</v>
      </c>
      <c r="O6" s="96">
        <f t="shared" si="5"/>
        <v>0.02</v>
      </c>
      <c r="P6" s="96">
        <f t="shared" si="26"/>
        <v>0.02</v>
      </c>
      <c r="Q6" s="96">
        <f t="shared" si="6"/>
        <v>0.02</v>
      </c>
      <c r="R6" s="96">
        <f t="shared" si="7"/>
        <v>0.02</v>
      </c>
      <c r="S6" s="96">
        <f t="shared" si="8"/>
        <v>0.02</v>
      </c>
      <c r="T6" s="96">
        <f t="shared" si="9"/>
        <v>0.02</v>
      </c>
      <c r="U6" s="96">
        <f t="shared" si="10"/>
        <v>0.02</v>
      </c>
      <c r="V6" s="96">
        <f t="shared" si="11"/>
        <v>0.02</v>
      </c>
      <c r="W6" s="96">
        <f t="shared" si="12"/>
        <v>0.02</v>
      </c>
      <c r="X6" s="96">
        <f t="shared" si="13"/>
        <v>0.02</v>
      </c>
      <c r="Y6" s="96">
        <f t="shared" si="14"/>
        <v>0.02</v>
      </c>
      <c r="Z6" s="96">
        <f t="shared" si="15"/>
        <v>0.02</v>
      </c>
      <c r="AA6" s="96">
        <f t="shared" si="16"/>
        <v>0.02</v>
      </c>
      <c r="AB6" s="96">
        <f t="shared" si="17"/>
        <v>0.02</v>
      </c>
      <c r="AC6" s="96">
        <f t="shared" si="18"/>
        <v>0.02</v>
      </c>
      <c r="AD6" s="96">
        <f t="shared" si="19"/>
        <v>0.03</v>
      </c>
      <c r="AE6" s="96">
        <f t="shared" si="20"/>
        <v>0.02</v>
      </c>
      <c r="AF6" s="96">
        <f t="shared" si="21"/>
        <v>0.02</v>
      </c>
      <c r="AG6" s="96">
        <f t="shared" si="22"/>
        <v>0.02</v>
      </c>
      <c r="AH6" s="96">
        <f t="shared" si="23"/>
        <v>0.02</v>
      </c>
      <c r="AI6" s="96">
        <f t="shared" si="24"/>
        <v>0.02</v>
      </c>
      <c r="AJ6" s="96">
        <f t="shared" si="25"/>
        <v>0.02</v>
      </c>
    </row>
    <row r="7" spans="1:36" ht="12.95" customHeight="1" x14ac:dyDescent="0.15">
      <c r="A7" s="95">
        <v>654</v>
      </c>
      <c r="B7" s="115" t="s">
        <v>53</v>
      </c>
      <c r="C7" s="115"/>
      <c r="D7" s="95">
        <v>20</v>
      </c>
      <c r="E7" s="95">
        <v>16</v>
      </c>
      <c r="F7" s="4">
        <f t="shared" si="0"/>
        <v>0.25</v>
      </c>
      <c r="G7" s="5" t="s">
        <v>67</v>
      </c>
      <c r="H7" s="95" t="s">
        <v>62</v>
      </c>
      <c r="I7" s="5" t="s">
        <v>67</v>
      </c>
      <c r="J7" s="1" t="s">
        <v>15</v>
      </c>
      <c r="K7" s="96">
        <f t="shared" si="1"/>
        <v>0.23</v>
      </c>
      <c r="L7" s="96">
        <f t="shared" si="2"/>
        <v>0.25</v>
      </c>
      <c r="M7" s="96">
        <f t="shared" si="3"/>
        <v>0.25</v>
      </c>
      <c r="N7" s="96">
        <f t="shared" si="4"/>
        <v>0.25</v>
      </c>
      <c r="O7" s="96">
        <f t="shared" si="5"/>
        <v>0.26</v>
      </c>
      <c r="P7" s="96">
        <f t="shared" si="26"/>
        <v>0.25</v>
      </c>
      <c r="Q7" s="96">
        <f t="shared" si="6"/>
        <v>0.23</v>
      </c>
      <c r="R7" s="96">
        <f t="shared" si="7"/>
        <v>0.25</v>
      </c>
      <c r="S7" s="96">
        <f t="shared" si="8"/>
        <v>0.25</v>
      </c>
      <c r="T7" s="96">
        <f t="shared" si="9"/>
        <v>0.26</v>
      </c>
      <c r="U7" s="96">
        <f t="shared" si="10"/>
        <v>0.25</v>
      </c>
      <c r="V7" s="96">
        <f t="shared" si="11"/>
        <v>0.26</v>
      </c>
      <c r="W7" s="96">
        <f t="shared" si="12"/>
        <v>0.25</v>
      </c>
      <c r="X7" s="96">
        <f t="shared" si="13"/>
        <v>0.25</v>
      </c>
      <c r="Y7" s="96">
        <f t="shared" si="14"/>
        <v>0.23</v>
      </c>
      <c r="Z7" s="96">
        <f t="shared" si="15"/>
        <v>0.25</v>
      </c>
      <c r="AA7" s="96">
        <f t="shared" si="16"/>
        <v>0.22</v>
      </c>
      <c r="AB7" s="96">
        <f t="shared" si="17"/>
        <v>0.26</v>
      </c>
      <c r="AC7" s="96">
        <f t="shared" si="18"/>
        <v>0.26</v>
      </c>
      <c r="AD7" s="96">
        <f t="shared" si="19"/>
        <v>0.28999999999999998</v>
      </c>
      <c r="AE7" s="96">
        <f t="shared" si="20"/>
        <v>0.23</v>
      </c>
      <c r="AF7" s="96">
        <f t="shared" si="21"/>
        <v>0.26</v>
      </c>
      <c r="AG7" s="96">
        <f t="shared" si="22"/>
        <v>0.22</v>
      </c>
      <c r="AH7" s="96">
        <f t="shared" si="23"/>
        <v>0.23</v>
      </c>
      <c r="AI7" s="96">
        <f t="shared" si="24"/>
        <v>0.25</v>
      </c>
      <c r="AJ7" s="96">
        <f t="shared" si="25"/>
        <v>0.23</v>
      </c>
    </row>
    <row r="8" spans="1:36" ht="12.95" customHeight="1" x14ac:dyDescent="0.15">
      <c r="A8" s="95">
        <v>655</v>
      </c>
      <c r="B8" s="115" t="s">
        <v>53</v>
      </c>
      <c r="C8" s="115"/>
      <c r="D8" s="95">
        <v>12</v>
      </c>
      <c r="E8" s="95">
        <v>14</v>
      </c>
      <c r="F8" s="4">
        <f t="shared" si="0"/>
        <v>0.09</v>
      </c>
      <c r="G8" s="5"/>
      <c r="H8" s="95" t="s">
        <v>62</v>
      </c>
      <c r="I8" s="95" t="s">
        <v>92</v>
      </c>
      <c r="J8" s="1" t="s">
        <v>15</v>
      </c>
      <c r="K8" s="96">
        <f t="shared" si="1"/>
        <v>0.08</v>
      </c>
      <c r="L8" s="96">
        <f t="shared" si="2"/>
        <v>0.09</v>
      </c>
      <c r="M8" s="96">
        <f t="shared" si="3"/>
        <v>0.09</v>
      </c>
      <c r="N8" s="96">
        <f t="shared" si="4"/>
        <v>0.09</v>
      </c>
      <c r="O8" s="96">
        <f t="shared" si="5"/>
        <v>0.09</v>
      </c>
      <c r="P8" s="96">
        <f t="shared" si="26"/>
        <v>0.09</v>
      </c>
      <c r="Q8" s="96">
        <f t="shared" si="6"/>
        <v>0.08</v>
      </c>
      <c r="R8" s="96">
        <f t="shared" si="7"/>
        <v>0.08</v>
      </c>
      <c r="S8" s="96">
        <f t="shared" si="8"/>
        <v>0.09</v>
      </c>
      <c r="T8" s="96">
        <f t="shared" si="9"/>
        <v>0.09</v>
      </c>
      <c r="U8" s="96">
        <f t="shared" si="10"/>
        <v>0.08</v>
      </c>
      <c r="V8" s="96">
        <f t="shared" si="11"/>
        <v>0.09</v>
      </c>
      <c r="W8" s="96">
        <f t="shared" si="12"/>
        <v>0.09</v>
      </c>
      <c r="X8" s="96">
        <f t="shared" si="13"/>
        <v>0.09</v>
      </c>
      <c r="Y8" s="96">
        <f t="shared" si="14"/>
        <v>7.0000000000000007E-2</v>
      </c>
      <c r="Z8" s="96">
        <f t="shared" si="15"/>
        <v>0.09</v>
      </c>
      <c r="AA8" s="96">
        <f t="shared" si="16"/>
        <v>0.08</v>
      </c>
      <c r="AB8" s="96">
        <f t="shared" si="17"/>
        <v>0.08</v>
      </c>
      <c r="AC8" s="96">
        <f t="shared" si="18"/>
        <v>0.08</v>
      </c>
      <c r="AD8" s="96">
        <f t="shared" si="19"/>
        <v>0.11</v>
      </c>
      <c r="AE8" s="96">
        <f t="shared" si="20"/>
        <v>0.08</v>
      </c>
      <c r="AF8" s="96">
        <f t="shared" si="21"/>
        <v>0.08</v>
      </c>
      <c r="AG8" s="96">
        <f t="shared" si="22"/>
        <v>7.0000000000000007E-2</v>
      </c>
      <c r="AH8" s="96">
        <f t="shared" si="23"/>
        <v>0.08</v>
      </c>
      <c r="AI8" s="96">
        <f t="shared" si="24"/>
        <v>0.09</v>
      </c>
      <c r="AJ8" s="96">
        <f t="shared" si="25"/>
        <v>0.08</v>
      </c>
    </row>
    <row r="9" spans="1:36" ht="12.95" customHeight="1" x14ac:dyDescent="0.15">
      <c r="A9" s="95">
        <v>656</v>
      </c>
      <c r="B9" s="115" t="s">
        <v>53</v>
      </c>
      <c r="C9" s="115"/>
      <c r="D9" s="95">
        <v>10</v>
      </c>
      <c r="E9" s="95">
        <v>12</v>
      </c>
      <c r="F9" s="4">
        <f t="shared" si="0"/>
        <v>0.05</v>
      </c>
      <c r="G9" s="5"/>
      <c r="H9" s="95" t="s">
        <v>62</v>
      </c>
      <c r="I9" s="95" t="s">
        <v>92</v>
      </c>
      <c r="J9" s="1" t="s">
        <v>15</v>
      </c>
      <c r="K9" s="96">
        <f t="shared" si="1"/>
        <v>0.05</v>
      </c>
      <c r="L9" s="96">
        <f t="shared" si="2"/>
        <v>0.05</v>
      </c>
      <c r="M9" s="96">
        <f t="shared" si="3"/>
        <v>0.05</v>
      </c>
      <c r="N9" s="96">
        <f t="shared" si="4"/>
        <v>0.06</v>
      </c>
      <c r="O9" s="96">
        <f t="shared" si="5"/>
        <v>0.06</v>
      </c>
      <c r="P9" s="96">
        <f t="shared" si="26"/>
        <v>0.05</v>
      </c>
      <c r="Q9" s="96">
        <f t="shared" si="6"/>
        <v>0.05</v>
      </c>
      <c r="R9" s="96">
        <f t="shared" si="7"/>
        <v>0.05</v>
      </c>
      <c r="S9" s="96">
        <f t="shared" si="8"/>
        <v>0.05</v>
      </c>
      <c r="T9" s="96">
        <f t="shared" si="9"/>
        <v>0.05</v>
      </c>
      <c r="U9" s="96">
        <f t="shared" si="10"/>
        <v>0.05</v>
      </c>
      <c r="V9" s="96">
        <f t="shared" si="11"/>
        <v>0.05</v>
      </c>
      <c r="W9" s="96">
        <f t="shared" si="12"/>
        <v>0.05</v>
      </c>
      <c r="X9" s="96">
        <f t="shared" si="13"/>
        <v>0.05</v>
      </c>
      <c r="Y9" s="96">
        <f t="shared" si="14"/>
        <v>0.04</v>
      </c>
      <c r="Z9" s="96">
        <f t="shared" si="15"/>
        <v>0.05</v>
      </c>
      <c r="AA9" s="96">
        <f t="shared" si="16"/>
        <v>0.05</v>
      </c>
      <c r="AB9" s="96">
        <f t="shared" si="17"/>
        <v>0.05</v>
      </c>
      <c r="AC9" s="96">
        <f t="shared" si="18"/>
        <v>0.05</v>
      </c>
      <c r="AD9" s="96">
        <f t="shared" si="19"/>
        <v>7.0000000000000007E-2</v>
      </c>
      <c r="AE9" s="96">
        <f t="shared" si="20"/>
        <v>0.04</v>
      </c>
      <c r="AF9" s="96">
        <f t="shared" si="21"/>
        <v>0.05</v>
      </c>
      <c r="AG9" s="96">
        <f t="shared" si="22"/>
        <v>0.05</v>
      </c>
      <c r="AH9" s="96">
        <f t="shared" si="23"/>
        <v>0.05</v>
      </c>
      <c r="AI9" s="96">
        <f t="shared" si="24"/>
        <v>0.05</v>
      </c>
      <c r="AJ9" s="96">
        <f t="shared" si="25"/>
        <v>0.05</v>
      </c>
    </row>
    <row r="10" spans="1:36" ht="12.95" customHeight="1" x14ac:dyDescent="0.15">
      <c r="A10" s="95">
        <v>657</v>
      </c>
      <c r="B10" s="115" t="s">
        <v>53</v>
      </c>
      <c r="C10" s="115"/>
      <c r="D10" s="95">
        <v>16</v>
      </c>
      <c r="E10" s="95">
        <v>15</v>
      </c>
      <c r="F10" s="4">
        <f t="shared" si="0"/>
        <v>0.15</v>
      </c>
      <c r="G10" s="5" t="s">
        <v>67</v>
      </c>
      <c r="H10" s="95" t="s">
        <v>62</v>
      </c>
      <c r="I10" s="5" t="s">
        <v>67</v>
      </c>
      <c r="J10" s="1" t="s">
        <v>15</v>
      </c>
      <c r="K10" s="96">
        <f t="shared" si="1"/>
        <v>0.15</v>
      </c>
      <c r="L10" s="96">
        <f t="shared" si="2"/>
        <v>0.16</v>
      </c>
      <c r="M10" s="96">
        <f t="shared" si="3"/>
        <v>0.16</v>
      </c>
      <c r="N10" s="96">
        <f t="shared" si="4"/>
        <v>0.16</v>
      </c>
      <c r="O10" s="96">
        <f t="shared" si="5"/>
        <v>0.16</v>
      </c>
      <c r="P10" s="96">
        <f t="shared" si="26"/>
        <v>0.16</v>
      </c>
      <c r="Q10" s="96">
        <f t="shared" si="6"/>
        <v>0.15</v>
      </c>
      <c r="R10" s="96">
        <f t="shared" si="7"/>
        <v>0.16</v>
      </c>
      <c r="S10" s="96">
        <f t="shared" si="8"/>
        <v>0.16</v>
      </c>
      <c r="T10" s="96">
        <f t="shared" si="9"/>
        <v>0.16</v>
      </c>
      <c r="U10" s="96">
        <f t="shared" si="10"/>
        <v>0.16</v>
      </c>
      <c r="V10" s="96">
        <f t="shared" si="11"/>
        <v>0.16</v>
      </c>
      <c r="W10" s="96">
        <f t="shared" si="12"/>
        <v>0.15</v>
      </c>
      <c r="X10" s="96">
        <f t="shared" si="13"/>
        <v>0.16</v>
      </c>
      <c r="Y10" s="96">
        <f t="shared" si="14"/>
        <v>0.14000000000000001</v>
      </c>
      <c r="Z10" s="96">
        <f t="shared" si="15"/>
        <v>0.15</v>
      </c>
      <c r="AA10" s="96">
        <f t="shared" si="16"/>
        <v>0.14000000000000001</v>
      </c>
      <c r="AB10" s="96">
        <f t="shared" si="17"/>
        <v>0.15</v>
      </c>
      <c r="AC10" s="96">
        <f t="shared" si="18"/>
        <v>0.16</v>
      </c>
      <c r="AD10" s="96">
        <f t="shared" si="19"/>
        <v>0.19</v>
      </c>
      <c r="AE10" s="96">
        <f t="shared" si="20"/>
        <v>0.14000000000000001</v>
      </c>
      <c r="AF10" s="96">
        <f t="shared" si="21"/>
        <v>0.15</v>
      </c>
      <c r="AG10" s="96">
        <f t="shared" si="22"/>
        <v>0.14000000000000001</v>
      </c>
      <c r="AH10" s="96">
        <f t="shared" si="23"/>
        <v>0.14000000000000001</v>
      </c>
      <c r="AI10" s="96">
        <f t="shared" si="24"/>
        <v>0.16</v>
      </c>
      <c r="AJ10" s="96">
        <f t="shared" si="25"/>
        <v>0.14000000000000001</v>
      </c>
    </row>
    <row r="11" spans="1:36" ht="12.95" customHeight="1" x14ac:dyDescent="0.15">
      <c r="A11" s="95">
        <v>658</v>
      </c>
      <c r="B11" s="115" t="s">
        <v>53</v>
      </c>
      <c r="C11" s="115"/>
      <c r="D11" s="95">
        <v>20</v>
      </c>
      <c r="E11" s="95">
        <v>17</v>
      </c>
      <c r="F11" s="4">
        <f t="shared" si="0"/>
        <v>0.26</v>
      </c>
      <c r="G11" s="5"/>
      <c r="H11" s="95"/>
      <c r="I11" s="95"/>
      <c r="J11" s="1" t="s">
        <v>15</v>
      </c>
      <c r="K11" s="96">
        <f t="shared" si="1"/>
        <v>0.25</v>
      </c>
      <c r="L11" s="96">
        <f t="shared" si="2"/>
        <v>0.27</v>
      </c>
      <c r="M11" s="96">
        <f t="shared" si="3"/>
        <v>0.27</v>
      </c>
      <c r="N11" s="96">
        <f t="shared" si="4"/>
        <v>0.27</v>
      </c>
      <c r="O11" s="96">
        <f t="shared" si="5"/>
        <v>0.27</v>
      </c>
      <c r="P11" s="96">
        <f t="shared" si="26"/>
        <v>0.27</v>
      </c>
      <c r="Q11" s="96">
        <f t="shared" si="6"/>
        <v>0.25</v>
      </c>
      <c r="R11" s="96">
        <f t="shared" si="7"/>
        <v>0.27</v>
      </c>
      <c r="S11" s="96">
        <f t="shared" si="8"/>
        <v>0.27</v>
      </c>
      <c r="T11" s="96">
        <f t="shared" si="9"/>
        <v>0.28000000000000003</v>
      </c>
      <c r="U11" s="96">
        <f t="shared" si="10"/>
        <v>0.27</v>
      </c>
      <c r="V11" s="96">
        <f t="shared" si="11"/>
        <v>0.28000000000000003</v>
      </c>
      <c r="W11" s="96">
        <f t="shared" si="12"/>
        <v>0.26</v>
      </c>
      <c r="X11" s="96">
        <f t="shared" si="13"/>
        <v>0.27</v>
      </c>
      <c r="Y11" s="96">
        <f t="shared" si="14"/>
        <v>0.24</v>
      </c>
      <c r="Z11" s="96">
        <f t="shared" si="15"/>
        <v>0.26</v>
      </c>
      <c r="AA11" s="96">
        <f t="shared" si="16"/>
        <v>0.24</v>
      </c>
      <c r="AB11" s="96">
        <f t="shared" si="17"/>
        <v>0.27</v>
      </c>
      <c r="AC11" s="96">
        <f t="shared" si="18"/>
        <v>0.27</v>
      </c>
      <c r="AD11" s="96">
        <f t="shared" si="19"/>
        <v>0.31</v>
      </c>
      <c r="AE11" s="96">
        <f t="shared" si="20"/>
        <v>0.25</v>
      </c>
      <c r="AF11" s="96">
        <f t="shared" si="21"/>
        <v>0.27</v>
      </c>
      <c r="AG11" s="96">
        <f t="shared" si="22"/>
        <v>0.23</v>
      </c>
      <c r="AH11" s="96">
        <f t="shared" si="23"/>
        <v>0.25</v>
      </c>
      <c r="AI11" s="96">
        <f t="shared" si="24"/>
        <v>0.27</v>
      </c>
      <c r="AJ11" s="96">
        <f t="shared" si="25"/>
        <v>0.25</v>
      </c>
    </row>
    <row r="12" spans="1:36" ht="12.95" customHeight="1" x14ac:dyDescent="0.15">
      <c r="A12" s="95">
        <v>659</v>
      </c>
      <c r="B12" s="115" t="s">
        <v>53</v>
      </c>
      <c r="C12" s="115"/>
      <c r="D12" s="95">
        <v>22</v>
      </c>
      <c r="E12" s="95">
        <v>17</v>
      </c>
      <c r="F12" s="4">
        <f t="shared" si="0"/>
        <v>0.32</v>
      </c>
      <c r="G12" s="5" t="s">
        <v>67</v>
      </c>
      <c r="H12" s="95" t="s">
        <v>62</v>
      </c>
      <c r="I12" s="5" t="s">
        <v>67</v>
      </c>
      <c r="J12" s="1" t="s">
        <v>15</v>
      </c>
      <c r="K12" s="96">
        <f t="shared" si="1"/>
        <v>0.28999999999999998</v>
      </c>
      <c r="L12" s="96">
        <f t="shared" si="2"/>
        <v>0.32</v>
      </c>
      <c r="M12" s="96">
        <f t="shared" si="3"/>
        <v>0.32</v>
      </c>
      <c r="N12" s="96">
        <f t="shared" si="4"/>
        <v>0.32</v>
      </c>
      <c r="O12" s="96">
        <f t="shared" si="5"/>
        <v>0.32</v>
      </c>
      <c r="P12" s="96">
        <f t="shared" si="26"/>
        <v>0.32</v>
      </c>
      <c r="Q12" s="96">
        <f t="shared" si="6"/>
        <v>0.28999999999999998</v>
      </c>
      <c r="R12" s="96">
        <f t="shared" si="7"/>
        <v>0.32</v>
      </c>
      <c r="S12" s="96">
        <f t="shared" si="8"/>
        <v>0.32</v>
      </c>
      <c r="T12" s="96">
        <f t="shared" si="9"/>
        <v>0.33</v>
      </c>
      <c r="U12" s="96">
        <f t="shared" si="10"/>
        <v>0.32</v>
      </c>
      <c r="V12" s="96">
        <f t="shared" si="11"/>
        <v>0.33</v>
      </c>
      <c r="W12" s="96">
        <f t="shared" si="12"/>
        <v>0.31</v>
      </c>
      <c r="X12" s="96">
        <f t="shared" si="13"/>
        <v>0.32</v>
      </c>
      <c r="Y12" s="96">
        <f t="shared" si="14"/>
        <v>0.28999999999999998</v>
      </c>
      <c r="Z12" s="96">
        <f t="shared" si="15"/>
        <v>0.32</v>
      </c>
      <c r="AA12" s="96">
        <f t="shared" si="16"/>
        <v>0.28000000000000003</v>
      </c>
      <c r="AB12" s="96">
        <f t="shared" si="17"/>
        <v>0.33</v>
      </c>
      <c r="AC12" s="96">
        <f t="shared" si="18"/>
        <v>0.33</v>
      </c>
      <c r="AD12" s="96">
        <f t="shared" si="19"/>
        <v>0.36</v>
      </c>
      <c r="AE12" s="96">
        <f t="shared" si="20"/>
        <v>0.28999999999999998</v>
      </c>
      <c r="AF12" s="96">
        <f t="shared" si="21"/>
        <v>0.33</v>
      </c>
      <c r="AG12" s="96">
        <f t="shared" si="22"/>
        <v>0.28000000000000003</v>
      </c>
      <c r="AH12" s="96">
        <f t="shared" si="23"/>
        <v>0.28999999999999998</v>
      </c>
      <c r="AI12" s="96">
        <f t="shared" si="24"/>
        <v>0.32</v>
      </c>
      <c r="AJ12" s="96">
        <f t="shared" si="25"/>
        <v>0.28999999999999998</v>
      </c>
    </row>
    <row r="13" spans="1:36" ht="12.95" customHeight="1" x14ac:dyDescent="0.15">
      <c r="A13" s="95">
        <v>660</v>
      </c>
      <c r="B13" s="115" t="s">
        <v>53</v>
      </c>
      <c r="C13" s="115"/>
      <c r="D13" s="95">
        <v>18</v>
      </c>
      <c r="E13" s="95">
        <v>11</v>
      </c>
      <c r="F13" s="4">
        <f t="shared" si="0"/>
        <v>0.14000000000000001</v>
      </c>
      <c r="G13" s="5" t="s">
        <v>68</v>
      </c>
      <c r="H13" s="95" t="s">
        <v>62</v>
      </c>
      <c r="I13" s="5" t="s">
        <v>68</v>
      </c>
      <c r="J13" s="1" t="s">
        <v>15</v>
      </c>
      <c r="K13" s="96">
        <f t="shared" si="1"/>
        <v>0.13</v>
      </c>
      <c r="L13" s="96">
        <f t="shared" si="2"/>
        <v>0.14000000000000001</v>
      </c>
      <c r="M13" s="96">
        <f t="shared" si="3"/>
        <v>0.13</v>
      </c>
      <c r="N13" s="96">
        <f t="shared" si="4"/>
        <v>0.14000000000000001</v>
      </c>
      <c r="O13" s="96">
        <f t="shared" si="5"/>
        <v>0.15</v>
      </c>
      <c r="P13" s="96">
        <f t="shared" si="26"/>
        <v>0.14000000000000001</v>
      </c>
      <c r="Q13" s="96">
        <f t="shared" si="6"/>
        <v>0.13</v>
      </c>
      <c r="R13" s="96">
        <f t="shared" si="7"/>
        <v>0.14000000000000001</v>
      </c>
      <c r="S13" s="96">
        <f t="shared" si="8"/>
        <v>0.14000000000000001</v>
      </c>
      <c r="T13" s="96">
        <f t="shared" si="9"/>
        <v>0.13</v>
      </c>
      <c r="U13" s="96">
        <f t="shared" si="10"/>
        <v>0.14000000000000001</v>
      </c>
      <c r="V13" s="96">
        <f t="shared" si="11"/>
        <v>0.15</v>
      </c>
      <c r="W13" s="96">
        <f t="shared" si="12"/>
        <v>0.14000000000000001</v>
      </c>
      <c r="X13" s="96">
        <f t="shared" si="13"/>
        <v>0.14000000000000001</v>
      </c>
      <c r="Y13" s="96">
        <f t="shared" si="14"/>
        <v>0.13</v>
      </c>
      <c r="Z13" s="96">
        <f t="shared" si="15"/>
        <v>0.14000000000000001</v>
      </c>
      <c r="AA13" s="96">
        <f t="shared" si="16"/>
        <v>0.13</v>
      </c>
      <c r="AB13" s="96">
        <f t="shared" si="17"/>
        <v>0.14000000000000001</v>
      </c>
      <c r="AC13" s="96">
        <f t="shared" si="18"/>
        <v>0.14000000000000001</v>
      </c>
      <c r="AD13" s="96">
        <f t="shared" si="19"/>
        <v>0.16</v>
      </c>
      <c r="AE13" s="96">
        <f t="shared" si="20"/>
        <v>0.13</v>
      </c>
      <c r="AF13" s="96">
        <f t="shared" si="21"/>
        <v>0.14000000000000001</v>
      </c>
      <c r="AG13" s="96">
        <f t="shared" si="22"/>
        <v>0.13</v>
      </c>
      <c r="AH13" s="96">
        <f t="shared" si="23"/>
        <v>0.13</v>
      </c>
      <c r="AI13" s="96">
        <f t="shared" si="24"/>
        <v>0.14000000000000001</v>
      </c>
      <c r="AJ13" s="96">
        <f t="shared" si="25"/>
        <v>0.13</v>
      </c>
    </row>
    <row r="14" spans="1:36" ht="12.95" customHeight="1" x14ac:dyDescent="0.15">
      <c r="A14" s="95">
        <v>661</v>
      </c>
      <c r="B14" s="115" t="s">
        <v>53</v>
      </c>
      <c r="C14" s="115"/>
      <c r="D14" s="95">
        <v>20</v>
      </c>
      <c r="E14" s="95">
        <v>15</v>
      </c>
      <c r="F14" s="4">
        <f t="shared" si="0"/>
        <v>0.23</v>
      </c>
      <c r="G14" s="5" t="s">
        <v>298</v>
      </c>
      <c r="H14" s="95" t="s">
        <v>62</v>
      </c>
      <c r="I14" s="5" t="s">
        <v>298</v>
      </c>
      <c r="J14" s="1" t="s">
        <v>15</v>
      </c>
      <c r="K14" s="96">
        <f t="shared" si="1"/>
        <v>0.22</v>
      </c>
      <c r="L14" s="96">
        <f t="shared" si="2"/>
        <v>0.24</v>
      </c>
      <c r="M14" s="96">
        <f t="shared" si="3"/>
        <v>0.23</v>
      </c>
      <c r="N14" s="96">
        <f t="shared" si="4"/>
        <v>0.24</v>
      </c>
      <c r="O14" s="96">
        <f t="shared" si="5"/>
        <v>0.24</v>
      </c>
      <c r="P14" s="96">
        <f t="shared" si="26"/>
        <v>0.24</v>
      </c>
      <c r="Q14" s="96">
        <f t="shared" si="6"/>
        <v>0.22</v>
      </c>
      <c r="R14" s="96">
        <f t="shared" si="7"/>
        <v>0.24</v>
      </c>
      <c r="S14" s="96">
        <f t="shared" si="8"/>
        <v>0.24</v>
      </c>
      <c r="T14" s="96">
        <f t="shared" si="9"/>
        <v>0.24</v>
      </c>
      <c r="U14" s="96">
        <f t="shared" si="10"/>
        <v>0.24</v>
      </c>
      <c r="V14" s="96">
        <f t="shared" si="11"/>
        <v>0.25</v>
      </c>
      <c r="W14" s="96">
        <f t="shared" si="12"/>
        <v>0.23</v>
      </c>
      <c r="X14" s="96">
        <f t="shared" si="13"/>
        <v>0.23</v>
      </c>
      <c r="Y14" s="96">
        <f t="shared" si="14"/>
        <v>0.21</v>
      </c>
      <c r="Z14" s="96">
        <f t="shared" si="15"/>
        <v>0.23</v>
      </c>
      <c r="AA14" s="96">
        <f t="shared" si="16"/>
        <v>0.21</v>
      </c>
      <c r="AB14" s="96">
        <f t="shared" si="17"/>
        <v>0.24</v>
      </c>
      <c r="AC14" s="96">
        <f t="shared" si="18"/>
        <v>0.24</v>
      </c>
      <c r="AD14" s="96">
        <f t="shared" si="19"/>
        <v>0.27</v>
      </c>
      <c r="AE14" s="96">
        <f t="shared" si="20"/>
        <v>0.21</v>
      </c>
      <c r="AF14" s="96">
        <f t="shared" si="21"/>
        <v>0.24</v>
      </c>
      <c r="AG14" s="96">
        <f t="shared" si="22"/>
        <v>0.21</v>
      </c>
      <c r="AH14" s="96">
        <f t="shared" si="23"/>
        <v>0.22</v>
      </c>
      <c r="AI14" s="96">
        <f t="shared" si="24"/>
        <v>0.24</v>
      </c>
      <c r="AJ14" s="96">
        <f t="shared" si="25"/>
        <v>0.22</v>
      </c>
    </row>
    <row r="15" spans="1:36" ht="12.95" customHeight="1" x14ac:dyDescent="0.15">
      <c r="A15" s="95">
        <v>662</v>
      </c>
      <c r="B15" s="115" t="s">
        <v>53</v>
      </c>
      <c r="C15" s="115"/>
      <c r="D15" s="95">
        <v>24</v>
      </c>
      <c r="E15" s="95">
        <v>16</v>
      </c>
      <c r="F15" s="4">
        <f t="shared" si="0"/>
        <v>0.35</v>
      </c>
      <c r="G15" s="5"/>
      <c r="H15" s="95"/>
      <c r="I15" s="95"/>
      <c r="J15" s="1" t="s">
        <v>15</v>
      </c>
      <c r="K15" s="96">
        <f t="shared" si="1"/>
        <v>0.32</v>
      </c>
      <c r="L15" s="96">
        <f t="shared" si="2"/>
        <v>0.35</v>
      </c>
      <c r="M15" s="96">
        <f t="shared" si="3"/>
        <v>0.35</v>
      </c>
      <c r="N15" s="96">
        <f t="shared" si="4"/>
        <v>0.35</v>
      </c>
      <c r="O15" s="96">
        <f t="shared" si="5"/>
        <v>0.36</v>
      </c>
      <c r="P15" s="96">
        <f t="shared" si="26"/>
        <v>0.35</v>
      </c>
      <c r="Q15" s="96">
        <f t="shared" si="6"/>
        <v>0.32</v>
      </c>
      <c r="R15" s="96">
        <f t="shared" si="7"/>
        <v>0.36</v>
      </c>
      <c r="S15" s="96">
        <f t="shared" si="8"/>
        <v>0.35</v>
      </c>
      <c r="T15" s="96">
        <f t="shared" si="9"/>
        <v>0.35</v>
      </c>
      <c r="U15" s="96">
        <f t="shared" si="10"/>
        <v>0.35</v>
      </c>
      <c r="V15" s="96">
        <f t="shared" si="11"/>
        <v>0.37</v>
      </c>
      <c r="W15" s="96">
        <f t="shared" si="12"/>
        <v>0.35</v>
      </c>
      <c r="X15" s="96">
        <f t="shared" si="13"/>
        <v>0.35</v>
      </c>
      <c r="Y15" s="96">
        <f t="shared" si="14"/>
        <v>0.32</v>
      </c>
      <c r="Z15" s="96">
        <f t="shared" si="15"/>
        <v>0.35</v>
      </c>
      <c r="AA15" s="96">
        <f t="shared" si="16"/>
        <v>0.31</v>
      </c>
      <c r="AB15" s="96">
        <f t="shared" si="17"/>
        <v>0.37</v>
      </c>
      <c r="AC15" s="96">
        <f t="shared" si="18"/>
        <v>0.36</v>
      </c>
      <c r="AD15" s="96">
        <f t="shared" si="19"/>
        <v>0.39</v>
      </c>
      <c r="AE15" s="96">
        <f t="shared" si="20"/>
        <v>0.33</v>
      </c>
      <c r="AF15" s="96">
        <f t="shared" si="21"/>
        <v>0.36</v>
      </c>
      <c r="AG15" s="96">
        <f t="shared" si="22"/>
        <v>0.31</v>
      </c>
      <c r="AH15" s="96">
        <f t="shared" si="23"/>
        <v>0.33</v>
      </c>
      <c r="AI15" s="96">
        <f t="shared" si="24"/>
        <v>0.35</v>
      </c>
      <c r="AJ15" s="96">
        <f t="shared" si="25"/>
        <v>0.33</v>
      </c>
    </row>
    <row r="16" spans="1:36" ht="12.95" customHeight="1" x14ac:dyDescent="0.15">
      <c r="A16" s="95">
        <v>663</v>
      </c>
      <c r="B16" s="115" t="s">
        <v>53</v>
      </c>
      <c r="C16" s="115"/>
      <c r="D16" s="95">
        <v>24</v>
      </c>
      <c r="E16" s="95">
        <v>16</v>
      </c>
      <c r="F16" s="4">
        <f t="shared" si="0"/>
        <v>0.35</v>
      </c>
      <c r="G16" s="5"/>
      <c r="H16" s="95"/>
      <c r="I16" s="5"/>
      <c r="J16" s="1" t="s">
        <v>15</v>
      </c>
      <c r="K16" s="96">
        <f t="shared" si="1"/>
        <v>0.32</v>
      </c>
      <c r="L16" s="96">
        <f t="shared" si="2"/>
        <v>0.35</v>
      </c>
      <c r="M16" s="96">
        <f t="shared" si="3"/>
        <v>0.35</v>
      </c>
      <c r="N16" s="96">
        <f t="shared" si="4"/>
        <v>0.35</v>
      </c>
      <c r="O16" s="96">
        <f t="shared" si="5"/>
        <v>0.36</v>
      </c>
      <c r="P16" s="96">
        <f t="shared" si="26"/>
        <v>0.35</v>
      </c>
      <c r="Q16" s="96">
        <f t="shared" si="6"/>
        <v>0.32</v>
      </c>
      <c r="R16" s="96">
        <f t="shared" si="7"/>
        <v>0.36</v>
      </c>
      <c r="S16" s="96">
        <f t="shared" si="8"/>
        <v>0.35</v>
      </c>
      <c r="T16" s="96">
        <f t="shared" si="9"/>
        <v>0.35</v>
      </c>
      <c r="U16" s="96">
        <f t="shared" si="10"/>
        <v>0.35</v>
      </c>
      <c r="V16" s="96">
        <f t="shared" si="11"/>
        <v>0.37</v>
      </c>
      <c r="W16" s="96">
        <f t="shared" si="12"/>
        <v>0.35</v>
      </c>
      <c r="X16" s="96">
        <f t="shared" si="13"/>
        <v>0.35</v>
      </c>
      <c r="Y16" s="96">
        <f t="shared" si="14"/>
        <v>0.32</v>
      </c>
      <c r="Z16" s="96">
        <f t="shared" si="15"/>
        <v>0.35</v>
      </c>
      <c r="AA16" s="96">
        <f t="shared" si="16"/>
        <v>0.31</v>
      </c>
      <c r="AB16" s="96">
        <f t="shared" si="17"/>
        <v>0.37</v>
      </c>
      <c r="AC16" s="96">
        <f t="shared" si="18"/>
        <v>0.36</v>
      </c>
      <c r="AD16" s="96">
        <f t="shared" si="19"/>
        <v>0.39</v>
      </c>
      <c r="AE16" s="96">
        <f t="shared" si="20"/>
        <v>0.33</v>
      </c>
      <c r="AF16" s="96">
        <f t="shared" si="21"/>
        <v>0.36</v>
      </c>
      <c r="AG16" s="96">
        <f t="shared" si="22"/>
        <v>0.31</v>
      </c>
      <c r="AH16" s="96">
        <f t="shared" si="23"/>
        <v>0.33</v>
      </c>
      <c r="AI16" s="96">
        <f t="shared" si="24"/>
        <v>0.35</v>
      </c>
      <c r="AJ16" s="96">
        <f t="shared" si="25"/>
        <v>0.33</v>
      </c>
    </row>
    <row r="17" spans="1:36" ht="12.95" customHeight="1" x14ac:dyDescent="0.15">
      <c r="A17" s="95">
        <v>664</v>
      </c>
      <c r="B17" s="115" t="s">
        <v>53</v>
      </c>
      <c r="C17" s="115"/>
      <c r="D17" s="95">
        <v>18</v>
      </c>
      <c r="E17" s="95">
        <v>15</v>
      </c>
      <c r="F17" s="4">
        <f t="shared" si="0"/>
        <v>0.19</v>
      </c>
      <c r="G17" s="5" t="s">
        <v>65</v>
      </c>
      <c r="H17" s="95" t="s">
        <v>62</v>
      </c>
      <c r="I17" s="95" t="s">
        <v>92</v>
      </c>
      <c r="J17" s="1" t="s">
        <v>15</v>
      </c>
      <c r="K17" s="96">
        <f t="shared" si="1"/>
        <v>0.18</v>
      </c>
      <c r="L17" s="96">
        <f t="shared" si="2"/>
        <v>0.19</v>
      </c>
      <c r="M17" s="96">
        <f t="shared" si="3"/>
        <v>0.19</v>
      </c>
      <c r="N17" s="96">
        <f t="shared" si="4"/>
        <v>0.2</v>
      </c>
      <c r="O17" s="96">
        <f t="shared" si="5"/>
        <v>0.2</v>
      </c>
      <c r="P17" s="96">
        <f t="shared" si="26"/>
        <v>0.19</v>
      </c>
      <c r="Q17" s="96">
        <f t="shared" si="6"/>
        <v>0.18</v>
      </c>
      <c r="R17" s="96">
        <f t="shared" si="7"/>
        <v>0.19</v>
      </c>
      <c r="S17" s="96">
        <f t="shared" si="8"/>
        <v>0.2</v>
      </c>
      <c r="T17" s="96">
        <f t="shared" si="9"/>
        <v>0.2</v>
      </c>
      <c r="U17" s="96">
        <f t="shared" si="10"/>
        <v>0.19</v>
      </c>
      <c r="V17" s="96">
        <f t="shared" si="11"/>
        <v>0.2</v>
      </c>
      <c r="W17" s="96">
        <f t="shared" si="12"/>
        <v>0.19</v>
      </c>
      <c r="X17" s="96">
        <f t="shared" si="13"/>
        <v>0.19</v>
      </c>
      <c r="Y17" s="96">
        <f t="shared" si="14"/>
        <v>0.17</v>
      </c>
      <c r="Z17" s="96">
        <f t="shared" si="15"/>
        <v>0.19</v>
      </c>
      <c r="AA17" s="96">
        <f t="shared" si="16"/>
        <v>0.17</v>
      </c>
      <c r="AB17" s="96">
        <f t="shared" si="17"/>
        <v>0.19</v>
      </c>
      <c r="AC17" s="96">
        <f t="shared" si="18"/>
        <v>0.2</v>
      </c>
      <c r="AD17" s="96">
        <f t="shared" si="19"/>
        <v>0.23</v>
      </c>
      <c r="AE17" s="96">
        <f t="shared" si="20"/>
        <v>0.18</v>
      </c>
      <c r="AF17" s="96">
        <f t="shared" si="21"/>
        <v>0.19</v>
      </c>
      <c r="AG17" s="96">
        <f t="shared" si="22"/>
        <v>0.17</v>
      </c>
      <c r="AH17" s="96">
        <f t="shared" si="23"/>
        <v>0.18</v>
      </c>
      <c r="AI17" s="96">
        <f t="shared" si="24"/>
        <v>0.19</v>
      </c>
      <c r="AJ17" s="96">
        <f t="shared" si="25"/>
        <v>0.18</v>
      </c>
    </row>
    <row r="18" spans="1:36" ht="12.95" customHeight="1" x14ac:dyDescent="0.15">
      <c r="A18" s="95">
        <v>665</v>
      </c>
      <c r="B18" s="115" t="s">
        <v>53</v>
      </c>
      <c r="C18" s="115"/>
      <c r="D18" s="95">
        <v>16</v>
      </c>
      <c r="E18" s="95">
        <v>15</v>
      </c>
      <c r="F18" s="4">
        <f t="shared" si="0"/>
        <v>0.15</v>
      </c>
      <c r="G18" s="5" t="s">
        <v>65</v>
      </c>
      <c r="H18" s="95" t="s">
        <v>62</v>
      </c>
      <c r="I18" s="95" t="s">
        <v>92</v>
      </c>
      <c r="J18" s="1" t="s">
        <v>15</v>
      </c>
      <c r="K18" s="96">
        <f t="shared" si="1"/>
        <v>0.15</v>
      </c>
      <c r="L18" s="96">
        <f t="shared" si="2"/>
        <v>0.16</v>
      </c>
      <c r="M18" s="96">
        <f t="shared" si="3"/>
        <v>0.16</v>
      </c>
      <c r="N18" s="96">
        <f t="shared" si="4"/>
        <v>0.16</v>
      </c>
      <c r="O18" s="96">
        <f t="shared" si="5"/>
        <v>0.16</v>
      </c>
      <c r="P18" s="96">
        <f t="shared" si="26"/>
        <v>0.16</v>
      </c>
      <c r="Q18" s="96">
        <f t="shared" si="6"/>
        <v>0.15</v>
      </c>
      <c r="R18" s="96">
        <f t="shared" si="7"/>
        <v>0.16</v>
      </c>
      <c r="S18" s="96">
        <f t="shared" si="8"/>
        <v>0.16</v>
      </c>
      <c r="T18" s="96">
        <f t="shared" si="9"/>
        <v>0.16</v>
      </c>
      <c r="U18" s="96">
        <f t="shared" si="10"/>
        <v>0.16</v>
      </c>
      <c r="V18" s="96">
        <f t="shared" si="11"/>
        <v>0.16</v>
      </c>
      <c r="W18" s="96">
        <f t="shared" si="12"/>
        <v>0.15</v>
      </c>
      <c r="X18" s="96">
        <f t="shared" si="13"/>
        <v>0.16</v>
      </c>
      <c r="Y18" s="96">
        <f t="shared" si="14"/>
        <v>0.14000000000000001</v>
      </c>
      <c r="Z18" s="96">
        <f t="shared" si="15"/>
        <v>0.15</v>
      </c>
      <c r="AA18" s="96">
        <f t="shared" si="16"/>
        <v>0.14000000000000001</v>
      </c>
      <c r="AB18" s="96">
        <f t="shared" si="17"/>
        <v>0.15</v>
      </c>
      <c r="AC18" s="96">
        <f t="shared" si="18"/>
        <v>0.16</v>
      </c>
      <c r="AD18" s="96">
        <f t="shared" si="19"/>
        <v>0.19</v>
      </c>
      <c r="AE18" s="96">
        <f t="shared" si="20"/>
        <v>0.14000000000000001</v>
      </c>
      <c r="AF18" s="96">
        <f t="shared" si="21"/>
        <v>0.15</v>
      </c>
      <c r="AG18" s="96">
        <f t="shared" si="22"/>
        <v>0.14000000000000001</v>
      </c>
      <c r="AH18" s="96">
        <f t="shared" si="23"/>
        <v>0.14000000000000001</v>
      </c>
      <c r="AI18" s="96">
        <f t="shared" si="24"/>
        <v>0.16</v>
      </c>
      <c r="AJ18" s="96">
        <f t="shared" si="25"/>
        <v>0.14000000000000001</v>
      </c>
    </row>
    <row r="19" spans="1:36" ht="12.95" customHeight="1" x14ac:dyDescent="0.15">
      <c r="A19" s="95">
        <v>666</v>
      </c>
      <c r="B19" s="115" t="s">
        <v>53</v>
      </c>
      <c r="C19" s="115"/>
      <c r="D19" s="95">
        <v>22</v>
      </c>
      <c r="E19" s="95">
        <v>14</v>
      </c>
      <c r="F19" s="4">
        <f t="shared" si="0"/>
        <v>0.26</v>
      </c>
      <c r="G19" s="5" t="s">
        <v>68</v>
      </c>
      <c r="H19" s="95" t="s">
        <v>62</v>
      </c>
      <c r="I19" s="5" t="s">
        <v>68</v>
      </c>
      <c r="J19" s="1" t="s">
        <v>15</v>
      </c>
      <c r="K19" s="96">
        <f t="shared" si="1"/>
        <v>0.24</v>
      </c>
      <c r="L19" s="96">
        <f t="shared" si="2"/>
        <v>0.26</v>
      </c>
      <c r="M19" s="96">
        <f t="shared" si="3"/>
        <v>0.25</v>
      </c>
      <c r="N19" s="96">
        <f t="shared" si="4"/>
        <v>0.26</v>
      </c>
      <c r="O19" s="96">
        <f t="shared" si="5"/>
        <v>0.27</v>
      </c>
      <c r="P19" s="96">
        <f t="shared" si="26"/>
        <v>0.25</v>
      </c>
      <c r="Q19" s="96">
        <f t="shared" si="6"/>
        <v>0.24</v>
      </c>
      <c r="R19" s="96">
        <f t="shared" si="7"/>
        <v>0.27</v>
      </c>
      <c r="S19" s="96">
        <f t="shared" si="8"/>
        <v>0.26</v>
      </c>
      <c r="T19" s="96">
        <f t="shared" si="9"/>
        <v>0.25</v>
      </c>
      <c r="U19" s="96">
        <f t="shared" si="10"/>
        <v>0.26</v>
      </c>
      <c r="V19" s="96">
        <f t="shared" si="11"/>
        <v>0.28000000000000003</v>
      </c>
      <c r="W19" s="96">
        <f t="shared" si="12"/>
        <v>0.26</v>
      </c>
      <c r="X19" s="96">
        <f t="shared" si="13"/>
        <v>0.26</v>
      </c>
      <c r="Y19" s="96">
        <f t="shared" si="14"/>
        <v>0.24</v>
      </c>
      <c r="Z19" s="96">
        <f t="shared" si="15"/>
        <v>0.26</v>
      </c>
      <c r="AA19" s="96">
        <f t="shared" si="16"/>
        <v>0.23</v>
      </c>
      <c r="AB19" s="96">
        <f t="shared" si="17"/>
        <v>0.27</v>
      </c>
      <c r="AC19" s="96">
        <f t="shared" si="18"/>
        <v>0.27</v>
      </c>
      <c r="AD19" s="96">
        <f t="shared" si="19"/>
        <v>0.28999999999999998</v>
      </c>
      <c r="AE19" s="96">
        <f t="shared" si="20"/>
        <v>0.24</v>
      </c>
      <c r="AF19" s="96">
        <f t="shared" si="21"/>
        <v>0.27</v>
      </c>
      <c r="AG19" s="96">
        <f t="shared" si="22"/>
        <v>0.24</v>
      </c>
      <c r="AH19" s="96">
        <f t="shared" si="23"/>
        <v>0.24</v>
      </c>
      <c r="AI19" s="96">
        <f t="shared" si="24"/>
        <v>0.26</v>
      </c>
      <c r="AJ19" s="96">
        <f t="shared" si="25"/>
        <v>0.24</v>
      </c>
    </row>
    <row r="20" spans="1:36" ht="12.95" customHeight="1" x14ac:dyDescent="0.15">
      <c r="A20" s="95">
        <v>667</v>
      </c>
      <c r="B20" s="115" t="s">
        <v>53</v>
      </c>
      <c r="C20" s="115"/>
      <c r="D20" s="95">
        <v>10</v>
      </c>
      <c r="E20" s="95">
        <v>8</v>
      </c>
      <c r="F20" s="4">
        <f t="shared" si="0"/>
        <v>0.04</v>
      </c>
      <c r="G20" s="5" t="s">
        <v>90</v>
      </c>
      <c r="H20" s="102" t="s">
        <v>52</v>
      </c>
      <c r="I20" s="95"/>
      <c r="J20" s="1" t="s">
        <v>15</v>
      </c>
      <c r="K20" s="96">
        <f t="shared" si="1"/>
        <v>0.03</v>
      </c>
      <c r="L20" s="96">
        <f t="shared" si="2"/>
        <v>0.03</v>
      </c>
      <c r="M20" s="96">
        <f t="shared" si="3"/>
        <v>0.03</v>
      </c>
      <c r="N20" s="96">
        <f t="shared" si="4"/>
        <v>0.04</v>
      </c>
      <c r="O20" s="96">
        <f t="shared" si="5"/>
        <v>0.04</v>
      </c>
      <c r="P20" s="96">
        <f t="shared" si="26"/>
        <v>0.03</v>
      </c>
      <c r="Q20" s="96">
        <f t="shared" si="6"/>
        <v>0.03</v>
      </c>
      <c r="R20" s="96">
        <f t="shared" si="7"/>
        <v>0.03</v>
      </c>
      <c r="S20" s="96">
        <f t="shared" si="8"/>
        <v>0.03</v>
      </c>
      <c r="T20" s="96">
        <f t="shared" si="9"/>
        <v>0.03</v>
      </c>
      <c r="U20" s="96">
        <f t="shared" si="10"/>
        <v>0.03</v>
      </c>
      <c r="V20" s="96">
        <f t="shared" si="11"/>
        <v>0.04</v>
      </c>
      <c r="W20" s="96">
        <f t="shared" si="12"/>
        <v>0.04</v>
      </c>
      <c r="X20" s="96">
        <f t="shared" si="13"/>
        <v>0.03</v>
      </c>
      <c r="Y20" s="96">
        <f t="shared" si="14"/>
        <v>0.03</v>
      </c>
      <c r="Z20" s="96">
        <f t="shared" si="15"/>
        <v>0.04</v>
      </c>
      <c r="AA20" s="96">
        <f t="shared" si="16"/>
        <v>0.03</v>
      </c>
      <c r="AB20" s="96">
        <f t="shared" si="17"/>
        <v>0.03</v>
      </c>
      <c r="AC20" s="96">
        <f t="shared" si="18"/>
        <v>0.03</v>
      </c>
      <c r="AD20" s="96">
        <f t="shared" si="19"/>
        <v>0.04</v>
      </c>
      <c r="AE20" s="96">
        <f t="shared" si="20"/>
        <v>0.03</v>
      </c>
      <c r="AF20" s="96">
        <f t="shared" si="21"/>
        <v>0.03</v>
      </c>
      <c r="AG20" s="96">
        <f t="shared" si="22"/>
        <v>0.03</v>
      </c>
      <c r="AH20" s="96">
        <f t="shared" si="23"/>
        <v>0.03</v>
      </c>
      <c r="AI20" s="96">
        <f t="shared" si="24"/>
        <v>0.04</v>
      </c>
      <c r="AJ20" s="96">
        <f t="shared" si="25"/>
        <v>0.03</v>
      </c>
    </row>
    <row r="21" spans="1:36" ht="12.95" customHeight="1" x14ac:dyDescent="0.15">
      <c r="A21" s="95">
        <v>668</v>
      </c>
      <c r="B21" s="115" t="s">
        <v>53</v>
      </c>
      <c r="C21" s="115"/>
      <c r="D21" s="95">
        <v>10</v>
      </c>
      <c r="E21" s="95">
        <v>8</v>
      </c>
      <c r="F21" s="4">
        <f t="shared" si="0"/>
        <v>0.04</v>
      </c>
      <c r="G21" s="5" t="s">
        <v>90</v>
      </c>
      <c r="H21" s="102" t="s">
        <v>52</v>
      </c>
      <c r="I21" s="95"/>
      <c r="J21" s="1" t="s">
        <v>15</v>
      </c>
      <c r="K21" s="96">
        <f t="shared" si="1"/>
        <v>0.03</v>
      </c>
      <c r="L21" s="96">
        <f t="shared" si="2"/>
        <v>0.03</v>
      </c>
      <c r="M21" s="96">
        <f t="shared" si="3"/>
        <v>0.03</v>
      </c>
      <c r="N21" s="96">
        <f t="shared" si="4"/>
        <v>0.04</v>
      </c>
      <c r="O21" s="96">
        <f t="shared" si="5"/>
        <v>0.04</v>
      </c>
      <c r="P21" s="96">
        <f t="shared" si="26"/>
        <v>0.03</v>
      </c>
      <c r="Q21" s="96">
        <f t="shared" si="6"/>
        <v>0.03</v>
      </c>
      <c r="R21" s="96">
        <f t="shared" si="7"/>
        <v>0.03</v>
      </c>
      <c r="S21" s="96">
        <f t="shared" si="8"/>
        <v>0.03</v>
      </c>
      <c r="T21" s="96">
        <f t="shared" si="9"/>
        <v>0.03</v>
      </c>
      <c r="U21" s="96">
        <f t="shared" si="10"/>
        <v>0.03</v>
      </c>
      <c r="V21" s="96">
        <f t="shared" si="11"/>
        <v>0.04</v>
      </c>
      <c r="W21" s="96">
        <f t="shared" si="12"/>
        <v>0.04</v>
      </c>
      <c r="X21" s="96">
        <f t="shared" si="13"/>
        <v>0.03</v>
      </c>
      <c r="Y21" s="96">
        <f t="shared" si="14"/>
        <v>0.03</v>
      </c>
      <c r="Z21" s="96">
        <f t="shared" si="15"/>
        <v>0.04</v>
      </c>
      <c r="AA21" s="96">
        <f t="shared" si="16"/>
        <v>0.03</v>
      </c>
      <c r="AB21" s="96">
        <f t="shared" si="17"/>
        <v>0.03</v>
      </c>
      <c r="AC21" s="96">
        <f t="shared" si="18"/>
        <v>0.03</v>
      </c>
      <c r="AD21" s="96">
        <f t="shared" si="19"/>
        <v>0.04</v>
      </c>
      <c r="AE21" s="96">
        <f t="shared" si="20"/>
        <v>0.03</v>
      </c>
      <c r="AF21" s="96">
        <f t="shared" si="21"/>
        <v>0.03</v>
      </c>
      <c r="AG21" s="96">
        <f t="shared" si="22"/>
        <v>0.03</v>
      </c>
      <c r="AH21" s="96">
        <f t="shared" si="23"/>
        <v>0.03</v>
      </c>
      <c r="AI21" s="96">
        <f t="shared" si="24"/>
        <v>0.04</v>
      </c>
      <c r="AJ21" s="96">
        <f t="shared" si="25"/>
        <v>0.03</v>
      </c>
    </row>
    <row r="22" spans="1:36" ht="12.95" customHeight="1" x14ac:dyDescent="0.15">
      <c r="A22" s="95">
        <v>669</v>
      </c>
      <c r="B22" s="115" t="s">
        <v>53</v>
      </c>
      <c r="C22" s="115"/>
      <c r="D22" s="95">
        <v>12</v>
      </c>
      <c r="E22" s="95">
        <v>10</v>
      </c>
      <c r="F22" s="4">
        <f t="shared" si="0"/>
        <v>0.06</v>
      </c>
      <c r="G22" s="5" t="s">
        <v>67</v>
      </c>
      <c r="H22" s="95" t="s">
        <v>62</v>
      </c>
      <c r="I22" s="5" t="s">
        <v>67</v>
      </c>
      <c r="J22" s="1" t="s">
        <v>15</v>
      </c>
      <c r="K22" s="96">
        <f t="shared" si="1"/>
        <v>0.06</v>
      </c>
      <c r="L22" s="96">
        <f t="shared" si="2"/>
        <v>0.06</v>
      </c>
      <c r="M22" s="96">
        <f t="shared" si="3"/>
        <v>0.06</v>
      </c>
      <c r="N22" s="96">
        <f t="shared" si="4"/>
        <v>0.06</v>
      </c>
      <c r="O22" s="96">
        <f t="shared" si="5"/>
        <v>0.06</v>
      </c>
      <c r="P22" s="96">
        <f t="shared" si="26"/>
        <v>0.06</v>
      </c>
      <c r="Q22" s="96">
        <f t="shared" si="6"/>
        <v>0.06</v>
      </c>
      <c r="R22" s="96">
        <f t="shared" si="7"/>
        <v>0.06</v>
      </c>
      <c r="S22" s="96">
        <f t="shared" si="8"/>
        <v>0.06</v>
      </c>
      <c r="T22" s="96">
        <f t="shared" si="9"/>
        <v>0.06</v>
      </c>
      <c r="U22" s="96">
        <f t="shared" si="10"/>
        <v>0.06</v>
      </c>
      <c r="V22" s="96">
        <f t="shared" si="11"/>
        <v>0.06</v>
      </c>
      <c r="W22" s="96">
        <f t="shared" si="12"/>
        <v>0.06</v>
      </c>
      <c r="X22" s="96">
        <f t="shared" si="13"/>
        <v>0.06</v>
      </c>
      <c r="Y22" s="96">
        <f t="shared" si="14"/>
        <v>0.05</v>
      </c>
      <c r="Z22" s="96">
        <f t="shared" si="15"/>
        <v>0.06</v>
      </c>
      <c r="AA22" s="96">
        <f t="shared" si="16"/>
        <v>0.06</v>
      </c>
      <c r="AB22" s="96">
        <f t="shared" si="17"/>
        <v>0.06</v>
      </c>
      <c r="AC22" s="96">
        <f t="shared" si="18"/>
        <v>0.06</v>
      </c>
      <c r="AD22" s="96">
        <f t="shared" si="19"/>
        <v>7.0000000000000007E-2</v>
      </c>
      <c r="AE22" s="96">
        <f t="shared" si="20"/>
        <v>0.05</v>
      </c>
      <c r="AF22" s="96">
        <f t="shared" si="21"/>
        <v>0.06</v>
      </c>
      <c r="AG22" s="96">
        <f t="shared" si="22"/>
        <v>0.05</v>
      </c>
      <c r="AH22" s="96">
        <f t="shared" si="23"/>
        <v>0.05</v>
      </c>
      <c r="AI22" s="96">
        <f t="shared" si="24"/>
        <v>0.06</v>
      </c>
      <c r="AJ22" s="96">
        <f t="shared" si="25"/>
        <v>0.05</v>
      </c>
    </row>
    <row r="23" spans="1:36" ht="12.95" customHeight="1" x14ac:dyDescent="0.15">
      <c r="A23" s="95">
        <v>670</v>
      </c>
      <c r="B23" s="115" t="s">
        <v>53</v>
      </c>
      <c r="C23" s="115"/>
      <c r="D23" s="95">
        <v>10</v>
      </c>
      <c r="E23" s="95">
        <v>10</v>
      </c>
      <c r="F23" s="4">
        <f t="shared" si="0"/>
        <v>0.04</v>
      </c>
      <c r="G23" s="5" t="s">
        <v>67</v>
      </c>
      <c r="H23" s="95" t="s">
        <v>62</v>
      </c>
      <c r="I23" s="5" t="s">
        <v>67</v>
      </c>
      <c r="J23" s="1" t="s">
        <v>15</v>
      </c>
      <c r="K23" s="96">
        <f t="shared" si="1"/>
        <v>0.04</v>
      </c>
      <c r="L23" s="96">
        <f t="shared" si="2"/>
        <v>0.04</v>
      </c>
      <c r="M23" s="96">
        <f t="shared" si="3"/>
        <v>0.04</v>
      </c>
      <c r="N23" s="96">
        <f t="shared" si="4"/>
        <v>0.05</v>
      </c>
      <c r="O23" s="96">
        <f t="shared" si="5"/>
        <v>0.05</v>
      </c>
      <c r="P23" s="96">
        <f t="shared" si="26"/>
        <v>0.04</v>
      </c>
      <c r="Q23" s="96">
        <f t="shared" si="6"/>
        <v>0.04</v>
      </c>
      <c r="R23" s="96">
        <f t="shared" si="7"/>
        <v>0.04</v>
      </c>
      <c r="S23" s="96">
        <f t="shared" si="8"/>
        <v>0.04</v>
      </c>
      <c r="T23" s="96">
        <f t="shared" si="9"/>
        <v>0.04</v>
      </c>
      <c r="U23" s="96">
        <f t="shared" si="10"/>
        <v>0.04</v>
      </c>
      <c r="V23" s="96">
        <f t="shared" si="11"/>
        <v>0.04</v>
      </c>
      <c r="W23" s="96">
        <f t="shared" si="12"/>
        <v>0.04</v>
      </c>
      <c r="X23" s="96">
        <f t="shared" si="13"/>
        <v>0.04</v>
      </c>
      <c r="Y23" s="96">
        <f t="shared" si="14"/>
        <v>0.04</v>
      </c>
      <c r="Z23" s="96">
        <f t="shared" si="15"/>
        <v>0.04</v>
      </c>
      <c r="AA23" s="96">
        <f t="shared" si="16"/>
        <v>0.04</v>
      </c>
      <c r="AB23" s="96">
        <f t="shared" si="17"/>
        <v>0.04</v>
      </c>
      <c r="AC23" s="96">
        <f t="shared" si="18"/>
        <v>0.04</v>
      </c>
      <c r="AD23" s="96">
        <f t="shared" si="19"/>
        <v>0.06</v>
      </c>
      <c r="AE23" s="96">
        <f t="shared" si="20"/>
        <v>0.04</v>
      </c>
      <c r="AF23" s="96">
        <f t="shared" si="21"/>
        <v>0.04</v>
      </c>
      <c r="AG23" s="96">
        <f t="shared" si="22"/>
        <v>0.04</v>
      </c>
      <c r="AH23" s="96">
        <f t="shared" si="23"/>
        <v>0.04</v>
      </c>
      <c r="AI23" s="96">
        <f t="shared" si="24"/>
        <v>0.04</v>
      </c>
      <c r="AJ23" s="96">
        <f t="shared" si="25"/>
        <v>0.04</v>
      </c>
    </row>
    <row r="24" spans="1:36" ht="12.95" customHeight="1" x14ac:dyDescent="0.15">
      <c r="A24" s="95">
        <v>671</v>
      </c>
      <c r="B24" s="115" t="s">
        <v>53</v>
      </c>
      <c r="C24" s="115"/>
      <c r="D24" s="95">
        <v>12</v>
      </c>
      <c r="E24" s="95">
        <v>10</v>
      </c>
      <c r="F24" s="4">
        <f t="shared" si="0"/>
        <v>0.06</v>
      </c>
      <c r="G24" s="5" t="s">
        <v>67</v>
      </c>
      <c r="H24" s="95" t="s">
        <v>62</v>
      </c>
      <c r="I24" s="5" t="s">
        <v>67</v>
      </c>
      <c r="J24" s="1" t="s">
        <v>15</v>
      </c>
      <c r="K24" s="96">
        <f t="shared" si="1"/>
        <v>0.06</v>
      </c>
      <c r="L24" s="96">
        <f t="shared" si="2"/>
        <v>0.06</v>
      </c>
      <c r="M24" s="96">
        <f t="shared" si="3"/>
        <v>0.06</v>
      </c>
      <c r="N24" s="96">
        <f t="shared" si="4"/>
        <v>0.06</v>
      </c>
      <c r="O24" s="96">
        <f t="shared" si="5"/>
        <v>0.06</v>
      </c>
      <c r="P24" s="96">
        <f t="shared" si="26"/>
        <v>0.06</v>
      </c>
      <c r="Q24" s="96">
        <f t="shared" si="6"/>
        <v>0.06</v>
      </c>
      <c r="R24" s="96">
        <f t="shared" si="7"/>
        <v>0.06</v>
      </c>
      <c r="S24" s="96">
        <f t="shared" si="8"/>
        <v>0.06</v>
      </c>
      <c r="T24" s="96">
        <f t="shared" si="9"/>
        <v>0.06</v>
      </c>
      <c r="U24" s="96">
        <f t="shared" si="10"/>
        <v>0.06</v>
      </c>
      <c r="V24" s="96">
        <f t="shared" si="11"/>
        <v>0.06</v>
      </c>
      <c r="W24" s="96">
        <f t="shared" si="12"/>
        <v>0.06</v>
      </c>
      <c r="X24" s="96">
        <f t="shared" si="13"/>
        <v>0.06</v>
      </c>
      <c r="Y24" s="96">
        <f t="shared" si="14"/>
        <v>0.05</v>
      </c>
      <c r="Z24" s="96">
        <f t="shared" si="15"/>
        <v>0.06</v>
      </c>
      <c r="AA24" s="96">
        <f t="shared" si="16"/>
        <v>0.06</v>
      </c>
      <c r="AB24" s="96">
        <f t="shared" si="17"/>
        <v>0.06</v>
      </c>
      <c r="AC24" s="96">
        <f t="shared" si="18"/>
        <v>0.06</v>
      </c>
      <c r="AD24" s="96">
        <f t="shared" si="19"/>
        <v>7.0000000000000007E-2</v>
      </c>
      <c r="AE24" s="96">
        <f t="shared" si="20"/>
        <v>0.05</v>
      </c>
      <c r="AF24" s="96">
        <f t="shared" si="21"/>
        <v>0.06</v>
      </c>
      <c r="AG24" s="96">
        <f t="shared" si="22"/>
        <v>0.05</v>
      </c>
      <c r="AH24" s="96">
        <f t="shared" si="23"/>
        <v>0.05</v>
      </c>
      <c r="AI24" s="96">
        <f t="shared" si="24"/>
        <v>0.06</v>
      </c>
      <c r="AJ24" s="96">
        <f t="shared" si="25"/>
        <v>0.05</v>
      </c>
    </row>
    <row r="25" spans="1:36" ht="12.95" customHeight="1" x14ac:dyDescent="0.15">
      <c r="A25" s="95">
        <v>672</v>
      </c>
      <c r="B25" s="115" t="s">
        <v>53</v>
      </c>
      <c r="C25" s="115"/>
      <c r="D25" s="95">
        <v>14</v>
      </c>
      <c r="E25" s="95">
        <v>13</v>
      </c>
      <c r="F25" s="4">
        <f t="shared" si="0"/>
        <v>0.11</v>
      </c>
      <c r="G25" s="5"/>
      <c r="H25" s="95"/>
      <c r="I25" s="95"/>
      <c r="J25" s="1" t="s">
        <v>15</v>
      </c>
      <c r="K25" s="96">
        <f t="shared" si="1"/>
        <v>0.1</v>
      </c>
      <c r="L25" s="96">
        <f t="shared" si="2"/>
        <v>0.11</v>
      </c>
      <c r="M25" s="96">
        <f t="shared" si="3"/>
        <v>0.11</v>
      </c>
      <c r="N25" s="96">
        <f t="shared" si="4"/>
        <v>0.11</v>
      </c>
      <c r="O25" s="96">
        <f t="shared" si="5"/>
        <v>0.11</v>
      </c>
      <c r="P25" s="96">
        <f t="shared" si="26"/>
        <v>0.11</v>
      </c>
      <c r="Q25" s="96">
        <f t="shared" si="6"/>
        <v>0.1</v>
      </c>
      <c r="R25" s="96">
        <f t="shared" si="7"/>
        <v>0.1</v>
      </c>
      <c r="S25" s="96">
        <f t="shared" si="8"/>
        <v>0.11</v>
      </c>
      <c r="T25" s="96">
        <f t="shared" si="9"/>
        <v>0.11</v>
      </c>
      <c r="U25" s="96">
        <f t="shared" si="10"/>
        <v>0.1</v>
      </c>
      <c r="V25" s="96">
        <f t="shared" si="11"/>
        <v>0.11</v>
      </c>
      <c r="W25" s="96">
        <f t="shared" si="12"/>
        <v>0.11</v>
      </c>
      <c r="X25" s="96">
        <f t="shared" si="13"/>
        <v>0.11</v>
      </c>
      <c r="Y25" s="96">
        <f t="shared" si="14"/>
        <v>0.09</v>
      </c>
      <c r="Z25" s="96">
        <f t="shared" si="15"/>
        <v>0.11</v>
      </c>
      <c r="AA25" s="96">
        <f t="shared" si="16"/>
        <v>0.1</v>
      </c>
      <c r="AB25" s="96">
        <f t="shared" si="17"/>
        <v>0.1</v>
      </c>
      <c r="AC25" s="96">
        <f t="shared" si="18"/>
        <v>0.1</v>
      </c>
      <c r="AD25" s="96">
        <f t="shared" si="19"/>
        <v>0.13</v>
      </c>
      <c r="AE25" s="96">
        <f t="shared" si="20"/>
        <v>0.09</v>
      </c>
      <c r="AF25" s="96">
        <f t="shared" si="21"/>
        <v>0.1</v>
      </c>
      <c r="AG25" s="96">
        <f t="shared" si="22"/>
        <v>0.09</v>
      </c>
      <c r="AH25" s="96">
        <f t="shared" si="23"/>
        <v>0.09</v>
      </c>
      <c r="AI25" s="96">
        <f t="shared" si="24"/>
        <v>0.11</v>
      </c>
      <c r="AJ25" s="96">
        <f t="shared" si="25"/>
        <v>0.09</v>
      </c>
    </row>
    <row r="26" spans="1:36" ht="12.95" customHeight="1" x14ac:dyDescent="0.15">
      <c r="A26" s="95">
        <v>673</v>
      </c>
      <c r="B26" s="115" t="s">
        <v>53</v>
      </c>
      <c r="C26" s="115"/>
      <c r="D26" s="95">
        <v>22</v>
      </c>
      <c r="E26" s="95">
        <v>16</v>
      </c>
      <c r="F26" s="4">
        <f t="shared" si="0"/>
        <v>0.3</v>
      </c>
      <c r="G26" s="5"/>
      <c r="H26" s="95"/>
      <c r="I26" s="95"/>
      <c r="J26" s="1" t="s">
        <v>15</v>
      </c>
      <c r="K26" s="96">
        <f t="shared" si="1"/>
        <v>0.28000000000000003</v>
      </c>
      <c r="L26" s="96">
        <f t="shared" si="2"/>
        <v>0.3</v>
      </c>
      <c r="M26" s="96">
        <f t="shared" si="3"/>
        <v>0.3</v>
      </c>
      <c r="N26" s="96">
        <f t="shared" si="4"/>
        <v>0.3</v>
      </c>
      <c r="O26" s="96">
        <f t="shared" si="5"/>
        <v>0.3</v>
      </c>
      <c r="P26" s="96">
        <f t="shared" si="26"/>
        <v>0.3</v>
      </c>
      <c r="Q26" s="96">
        <f t="shared" si="6"/>
        <v>0.28000000000000003</v>
      </c>
      <c r="R26" s="96">
        <f t="shared" si="7"/>
        <v>0.3</v>
      </c>
      <c r="S26" s="96">
        <f t="shared" si="8"/>
        <v>0.3</v>
      </c>
      <c r="T26" s="96">
        <f t="shared" si="9"/>
        <v>0.3</v>
      </c>
      <c r="U26" s="96">
        <f t="shared" si="10"/>
        <v>0.3</v>
      </c>
      <c r="V26" s="96">
        <f t="shared" si="11"/>
        <v>0.32</v>
      </c>
      <c r="W26" s="96">
        <f t="shared" si="12"/>
        <v>0.3</v>
      </c>
      <c r="X26" s="96">
        <f t="shared" si="13"/>
        <v>0.3</v>
      </c>
      <c r="Y26" s="96">
        <f t="shared" si="14"/>
        <v>0.27</v>
      </c>
      <c r="Z26" s="96">
        <f t="shared" si="15"/>
        <v>0.3</v>
      </c>
      <c r="AA26" s="96">
        <f t="shared" si="16"/>
        <v>0.27</v>
      </c>
      <c r="AB26" s="96">
        <f t="shared" si="17"/>
        <v>0.31</v>
      </c>
      <c r="AC26" s="96">
        <f t="shared" si="18"/>
        <v>0.31</v>
      </c>
      <c r="AD26" s="96">
        <f t="shared" si="19"/>
        <v>0.34</v>
      </c>
      <c r="AE26" s="96">
        <f t="shared" si="20"/>
        <v>0.28000000000000003</v>
      </c>
      <c r="AF26" s="96">
        <f t="shared" si="21"/>
        <v>0.31</v>
      </c>
      <c r="AG26" s="96">
        <f t="shared" si="22"/>
        <v>0.27</v>
      </c>
      <c r="AH26" s="96">
        <f t="shared" si="23"/>
        <v>0.28000000000000003</v>
      </c>
      <c r="AI26" s="96">
        <f t="shared" si="24"/>
        <v>0.3</v>
      </c>
      <c r="AJ26" s="96">
        <f t="shared" si="25"/>
        <v>0.28000000000000003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5" t="s">
        <v>67</v>
      </c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188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3</v>
      </c>
      <c r="E47" s="14">
        <f>COUNTA(A4:A43)</f>
        <v>23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14</v>
      </c>
      <c r="D48" s="14">
        <f>IF(D47&gt;0,ROUND(SUMIF(G4:G43,"*下層*",E4:E43)/D47,0),"")</f>
        <v>8</v>
      </c>
      <c r="E48" s="14">
        <f>ROUND(SUM(E4:E43)/E47,0)</f>
        <v>13</v>
      </c>
      <c r="F48" s="13"/>
      <c r="G48" s="15">
        <f>C48</f>
        <v>14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>
        <f>IF(D47&gt;0,ROUND(SUMIF(G4:G43,"*下層*",D4:D43)/D47,0),"")</f>
        <v>9</v>
      </c>
      <c r="E49" s="14">
        <f>ROUND(SUM(D4:D43)/E47,0)</f>
        <v>17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3.9200000000000004</v>
      </c>
      <c r="D50" s="16">
        <f>SUMIF(G4:G43,"*下層*",F4:F43)</f>
        <v>0.1</v>
      </c>
      <c r="E50" s="4">
        <f>SUM(F4:F43)</f>
        <v>4.0200000000000005</v>
      </c>
      <c r="F50" s="13"/>
      <c r="G50" s="17">
        <f>C50*100</f>
        <v>392.00000000000006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形状比＝78、Sr＝16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14</v>
      </c>
      <c r="D54" s="14">
        <f>COUNTIF(H4:H43,"▲")</f>
        <v>3</v>
      </c>
      <c r="E54" s="14">
        <f>COUNTA(H4:H43)</f>
        <v>17</v>
      </c>
      <c r="F54" s="10"/>
      <c r="G54" s="15">
        <f>C54*100</f>
        <v>1400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14</v>
      </c>
      <c r="D55" s="14">
        <f>IF(D54&gt;0,ROUND(SUMIF(H4:H43,"▲",E4:E43)/D54,0),"")</f>
        <v>8</v>
      </c>
      <c r="E55" s="14">
        <f>ROUND(SUMIF(H4:H43,"*",E4:E43)/E54,0)</f>
        <v>13</v>
      </c>
      <c r="F55" s="13"/>
      <c r="G55" s="15">
        <f>C55</f>
        <v>14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16</v>
      </c>
      <c r="D56" s="14">
        <f>IF(D54&gt;0,ROUND(SUMIF(H4:H43,"▲",D4:D43)/D54,0),"")</f>
        <v>9</v>
      </c>
      <c r="E56" s="14">
        <f>ROUND(SUMIF(H4:H43,"*",D4:D43)/E54,0)</f>
        <v>15</v>
      </c>
      <c r="F56" s="13"/>
      <c r="G56" s="15">
        <f>C56</f>
        <v>16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2.29</v>
      </c>
      <c r="D57" s="16">
        <f>SUMIF(H4:H43,"▲",F4:F43)</f>
        <v>0.1</v>
      </c>
      <c r="E57" s="16">
        <f>SUM(C57:D57)</f>
        <v>2.39</v>
      </c>
      <c r="F57" s="13"/>
      <c r="G57" s="19">
        <f>C57*100</f>
        <v>229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70</v>
      </c>
      <c r="D61" s="20">
        <f>IF(D47&gt;0,ROUND(D54/D47*100,1),"")</f>
        <v>100</v>
      </c>
      <c r="E61" s="20">
        <f>ROUND(E54/E47*100,1)</f>
        <v>73.900000000000006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58.4</v>
      </c>
      <c r="D62" s="20">
        <f>IF(D47&gt;0,ROUND(D57/D50*100,1),"")</f>
        <v>100</v>
      </c>
      <c r="E62" s="20">
        <f>ROUND(E57/E50*100,1)</f>
        <v>59.5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1.6300000000000003</v>
      </c>
      <c r="D69" s="16" t="str">
        <f>IF(D66&gt;0,D50-D57,"")</f>
        <v/>
      </c>
      <c r="E69" s="4">
        <f>SUM(C69:D69)</f>
        <v>1.6300000000000003</v>
      </c>
      <c r="F69" s="13"/>
      <c r="G69" s="17">
        <f>C69*100</f>
        <v>163.00000000000003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43" priority="16" stopIfTrue="1">
      <formula>AND(($H4="スギ"),(#REF!&lt;12))</formula>
    </cfRule>
  </conditionalFormatting>
  <conditionalFormatting sqref="L4:L43">
    <cfRule type="expression" dxfId="542" priority="15" stopIfTrue="1">
      <formula>AND(($H4="スギ"),(#REF!&lt;22),(#REF!&gt;=12))</formula>
    </cfRule>
  </conditionalFormatting>
  <conditionalFormatting sqref="M4:M43">
    <cfRule type="expression" dxfId="541" priority="14" stopIfTrue="1">
      <formula>AND(($H4="スギ"),(#REF!&lt;32),(#REF!&gt;=22))</formula>
    </cfRule>
  </conditionalFormatting>
  <conditionalFormatting sqref="N4:N43">
    <cfRule type="expression" dxfId="540" priority="13" stopIfTrue="1">
      <formula>AND(($H4="スギ"),(#REF!&lt;42),(#REF!&gt;=32))</formula>
    </cfRule>
  </conditionalFormatting>
  <conditionalFormatting sqref="U4:U43 Z4:AF43 AJ4:AJ43 O4:P43">
    <cfRule type="expression" dxfId="539" priority="12" stopIfTrue="1">
      <formula>AND(($H4="スギ"),(#REF!&gt;=42))</formula>
    </cfRule>
  </conditionalFormatting>
  <conditionalFormatting sqref="Q4:Q43 AA4:AA43">
    <cfRule type="expression" dxfId="538" priority="11" stopIfTrue="1">
      <formula>AND(($H4="ヒノキ"),(#REF!&lt;12))</formula>
    </cfRule>
  </conditionalFormatting>
  <conditionalFormatting sqref="R4:R43 AB4:AE43">
    <cfRule type="expression" dxfId="537" priority="10" stopIfTrue="1">
      <formula>AND(($H4="ヒノキ"),(#REF!&lt;22),(#REF!&gt;=12))</formula>
    </cfRule>
  </conditionalFormatting>
  <conditionalFormatting sqref="S4:S43">
    <cfRule type="expression" dxfId="536" priority="9" stopIfTrue="1">
      <formula>AND(($H4="ヒノキ"),(#REF!&lt;32),(#REF!&gt;=22))</formula>
    </cfRule>
  </conditionalFormatting>
  <conditionalFormatting sqref="T4:U43 Z4:AF43 AJ4:AJ43">
    <cfRule type="expression" dxfId="535" priority="8" stopIfTrue="1">
      <formula>AND(($H4="ヒノキ"),(#REF!&gt;=32))</formula>
    </cfRule>
  </conditionalFormatting>
  <conditionalFormatting sqref="V4:V43 AA4:AA43">
    <cfRule type="expression" dxfId="534" priority="7" stopIfTrue="1">
      <formula>AND(($H4="アカマツ"),(#REF!&lt;12))</formula>
    </cfRule>
  </conditionalFormatting>
  <conditionalFormatting sqref="W4:W43 AB4:AB43">
    <cfRule type="expression" dxfId="533" priority="6" stopIfTrue="1">
      <formula>AND(($H4="アカマツ"),(#REF!&lt;22),(#REF!&gt;=12))</formula>
    </cfRule>
  </conditionalFormatting>
  <conditionalFormatting sqref="X4:X43 AC4:AC43">
    <cfRule type="expression" dxfId="532" priority="5" stopIfTrue="1">
      <formula>AND(($H4="アカマツ"),(#REF!&lt;42),(#REF!&gt;=22))</formula>
    </cfRule>
  </conditionalFormatting>
  <conditionalFormatting sqref="Y4:AF43 AJ4:AJ43">
    <cfRule type="expression" dxfId="531" priority="4" stopIfTrue="1">
      <formula>AND(($H4="アカマツ"),(#REF!&gt;=42))</formula>
    </cfRule>
  </conditionalFormatting>
  <conditionalFormatting sqref="AG4:AG43">
    <cfRule type="expression" dxfId="530" priority="3" stopIfTrue="1">
      <formula>AND(($H4&lt;&gt;"スギ"),($H4&lt;&gt;"ヒノキ"),($H4&lt;&gt;"アカマツ"),(#REF!&lt;12))</formula>
    </cfRule>
  </conditionalFormatting>
  <conditionalFormatting sqref="AH4:AH43">
    <cfRule type="expression" dxfId="5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76A89-27DB-4080-B061-ED8058CC607A}">
  <sheetPr>
    <tabColor rgb="FFFF66FF"/>
  </sheetPr>
  <dimension ref="A1:AJ120"/>
  <sheetViews>
    <sheetView showGridLines="0" tabSelected="1" view="pageBreakPreview" topLeftCell="A25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180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681</v>
      </c>
      <c r="B4" s="115" t="s">
        <v>53</v>
      </c>
      <c r="C4" s="115"/>
      <c r="D4" s="95">
        <v>18</v>
      </c>
      <c r="E4" s="95">
        <v>16</v>
      </c>
      <c r="F4" s="4">
        <f t="shared" ref="F4:F43" si="0">IF(D4&gt;0,IF(B4="スギ",P4,IF(B4="ヒノキ",U4,IF(B4="アカマツ",Z4,IF(B4="カラマツ",AF4,AJ4)))),"")</f>
        <v>0.2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0.19</v>
      </c>
      <c r="L4" s="96">
        <f t="shared" ref="L4:L43" si="2">ROUND(10^(-5+0.73504+1.83346*LOG(D4)+1.06569*LOG(E4)),2)</f>
        <v>0.21</v>
      </c>
      <c r="M4" s="96">
        <f t="shared" ref="M4:M43" si="3">ROUND(10^(-5+0.71514+1.74357*LOG(D4)+1.17719*LOG(E4)),2)</f>
        <v>0.21</v>
      </c>
      <c r="N4" s="96">
        <f t="shared" ref="N4:N43" si="4">ROUND(10^(-5+0.82956+1.76381*LOG(D4)+1.06412*LOG(E4)),2)</f>
        <v>0.21</v>
      </c>
      <c r="O4" s="96">
        <f t="shared" ref="O4:O43" si="5">ROUND(10^(-5+0.88226+1.79204*LOG(D4)+0.99303*LOG(E4)),2)</f>
        <v>0.21</v>
      </c>
      <c r="P4" s="96">
        <f>HLOOKUP($D4,K$3:O$43,MATCH($A4,$A$3:$A$43,0),1)</f>
        <v>0.21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96">
        <f t="shared" ref="R4:R43" si="7">ROUND(10^(1.905709*LOG(D4)+1.011385*LOG(E4)-4.293729),2)</f>
        <v>0.21</v>
      </c>
      <c r="S4" s="96">
        <f t="shared" ref="S4:S43" si="8">ROUND(10^(1.771888*LOG(D4)+1.138415*LOG(E4)-4.271259),2)</f>
        <v>0.21</v>
      </c>
      <c r="T4" s="96">
        <f t="shared" ref="T4:T43" si="9">ROUND(10^(1.671519*LOG(D4)+1.363617*LOG(E4)-4.404407),2)</f>
        <v>0.22</v>
      </c>
      <c r="U4" s="96">
        <f t="shared" ref="U4:U43" si="10">HLOOKUP($D4,Q$3:T$43,MATCH($A4,$A$3:$A$43,0),1)</f>
        <v>0.21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96">
        <f t="shared" ref="W4:W43" si="12">ROUND(10^(-4.155639+1.847898*LOG(D4)+0.951955*LOG(E4)),2)</f>
        <v>0.2</v>
      </c>
      <c r="X4" s="96">
        <f t="shared" ref="X4:X43" si="13">ROUND(10^(-4.194535+1.804172*LOG(D4)+1.034248*LOG(E4)),2)</f>
        <v>0.21</v>
      </c>
      <c r="Y4" s="96">
        <f t="shared" ref="Y4:Y43" si="14">ROUND(10^(-4.42347+2.006485*LOG(D4)+0.967757*LOG(E4)),2)</f>
        <v>0.18</v>
      </c>
      <c r="Z4" s="96">
        <f t="shared" ref="Z4:Z43" si="15">HLOOKUP($D4,V$3:Y$43,MATCH($A4,$A$3:$A$43,0),1)</f>
        <v>0.2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96">
        <f t="shared" ref="AB4:AB43" si="17">ROUND(10^(1.979213*LOG(D4)+0.998347*LOG(E4)-4.369281),2)</f>
        <v>0.21</v>
      </c>
      <c r="AC4" s="96">
        <f t="shared" ref="AC4:AC43" si="18">ROUND(10^(1.904401*LOG(D4)+1.062478*LOG(E4)-4.348104),2)</f>
        <v>0.21</v>
      </c>
      <c r="AD4" s="96">
        <f t="shared" ref="AD4:AD43" si="19">ROUND(10^(1.640825*LOG(D4)+1.080387*LOG(E4)-3.976731),2)</f>
        <v>0.24</v>
      </c>
      <c r="AE4" s="96">
        <f t="shared" ref="AE4:AE43" si="20">ROUND(10^(1.90887*LOG(D4)+1.088002*LOG(E4)-4.431495),2)</f>
        <v>0.19</v>
      </c>
      <c r="AF4" s="96">
        <f t="shared" ref="AF4:AF43" si="21">HLOOKUP($D4,AA$3:AE$43,MATCH($A4,$A$3:$A$43,0),1)</f>
        <v>0.21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96">
        <f t="shared" ref="AH4:AH43" si="23">ROUND(10^(1.93813902*LOG(D4)+0.96697002*LOG(E4)-4.32216295),2)</f>
        <v>0.19</v>
      </c>
      <c r="AI4" s="96">
        <f t="shared" ref="AI4:AI43" si="24">ROUND(10^(1.82464098*LOG(D4)+0.97625989*LOG(E4)-4.15096808),2)</f>
        <v>0.21</v>
      </c>
      <c r="AJ4" s="96">
        <f t="shared" ref="AJ4:AJ43" si="25">HLOOKUP($D4,AG$3:AI$43,MATCH($A4,$A$3:$A$43,0),1)</f>
        <v>0.19</v>
      </c>
    </row>
    <row r="5" spans="1:36" ht="12.95" customHeight="1" x14ac:dyDescent="0.15">
      <c r="A5" s="95">
        <v>682</v>
      </c>
      <c r="B5" s="115" t="s">
        <v>53</v>
      </c>
      <c r="C5" s="115"/>
      <c r="D5" s="95">
        <v>14</v>
      </c>
      <c r="E5" s="95">
        <v>16</v>
      </c>
      <c r="F5" s="4">
        <f t="shared" si="0"/>
        <v>0.13</v>
      </c>
      <c r="G5" s="5" t="s">
        <v>67</v>
      </c>
      <c r="H5" s="95" t="s">
        <v>62</v>
      </c>
      <c r="I5" s="5" t="s">
        <v>67</v>
      </c>
      <c r="J5" s="1" t="s">
        <v>15</v>
      </c>
      <c r="K5" s="96">
        <f t="shared" si="1"/>
        <v>0.13</v>
      </c>
      <c r="L5" s="96">
        <f t="shared" si="2"/>
        <v>0.13</v>
      </c>
      <c r="M5" s="96">
        <f t="shared" si="3"/>
        <v>0.14000000000000001</v>
      </c>
      <c r="N5" s="96">
        <f t="shared" si="4"/>
        <v>0.14000000000000001</v>
      </c>
      <c r="O5" s="96">
        <f t="shared" si="5"/>
        <v>0.14000000000000001</v>
      </c>
      <c r="P5" s="96">
        <f t="shared" ref="P5:P43" si="26">HLOOKUP($D5,K$3:O$43,MATCH(A5,$A$3:$A$43,0),1)</f>
        <v>0.13</v>
      </c>
      <c r="Q5" s="96">
        <f t="shared" si="6"/>
        <v>0.12</v>
      </c>
      <c r="R5" s="96">
        <f t="shared" si="7"/>
        <v>0.13</v>
      </c>
      <c r="S5" s="96">
        <f t="shared" si="8"/>
        <v>0.14000000000000001</v>
      </c>
      <c r="T5" s="96">
        <f t="shared" si="9"/>
        <v>0.14000000000000001</v>
      </c>
      <c r="U5" s="96">
        <f t="shared" si="10"/>
        <v>0.13</v>
      </c>
      <c r="V5" s="96">
        <f t="shared" si="11"/>
        <v>0.13</v>
      </c>
      <c r="W5" s="96">
        <f t="shared" si="12"/>
        <v>0.13</v>
      </c>
      <c r="X5" s="96">
        <f t="shared" si="13"/>
        <v>0.13</v>
      </c>
      <c r="Y5" s="96">
        <f t="shared" si="14"/>
        <v>0.11</v>
      </c>
      <c r="Z5" s="96">
        <f t="shared" si="15"/>
        <v>0.13</v>
      </c>
      <c r="AA5" s="96">
        <f t="shared" si="16"/>
        <v>0.12</v>
      </c>
      <c r="AB5" s="96">
        <f t="shared" si="17"/>
        <v>0.13</v>
      </c>
      <c r="AC5" s="96">
        <f t="shared" si="18"/>
        <v>0.13</v>
      </c>
      <c r="AD5" s="96">
        <f t="shared" si="19"/>
        <v>0.16</v>
      </c>
      <c r="AE5" s="96">
        <f t="shared" si="20"/>
        <v>0.12</v>
      </c>
      <c r="AF5" s="96">
        <f t="shared" si="21"/>
        <v>0.13</v>
      </c>
      <c r="AG5" s="96">
        <f t="shared" si="22"/>
        <v>0.11</v>
      </c>
      <c r="AH5" s="96">
        <f t="shared" si="23"/>
        <v>0.12</v>
      </c>
      <c r="AI5" s="96">
        <f t="shared" si="24"/>
        <v>0.13</v>
      </c>
      <c r="AJ5" s="96">
        <f t="shared" si="25"/>
        <v>0.12</v>
      </c>
    </row>
    <row r="6" spans="1:36" ht="12.95" customHeight="1" x14ac:dyDescent="0.15">
      <c r="A6" s="95">
        <v>683</v>
      </c>
      <c r="B6" s="115" t="s">
        <v>53</v>
      </c>
      <c r="C6" s="115"/>
      <c r="D6" s="95">
        <v>14</v>
      </c>
      <c r="E6" s="95">
        <v>16</v>
      </c>
      <c r="F6" s="4">
        <f t="shared" si="0"/>
        <v>0.13</v>
      </c>
      <c r="G6" s="5" t="s">
        <v>67</v>
      </c>
      <c r="H6" s="95" t="s">
        <v>62</v>
      </c>
      <c r="I6" s="5" t="s">
        <v>67</v>
      </c>
      <c r="J6" s="1" t="s">
        <v>15</v>
      </c>
      <c r="K6" s="96">
        <f t="shared" si="1"/>
        <v>0.13</v>
      </c>
      <c r="L6" s="96">
        <f t="shared" si="2"/>
        <v>0.13</v>
      </c>
      <c r="M6" s="96">
        <f t="shared" si="3"/>
        <v>0.14000000000000001</v>
      </c>
      <c r="N6" s="96">
        <f t="shared" si="4"/>
        <v>0.14000000000000001</v>
      </c>
      <c r="O6" s="96">
        <f t="shared" si="5"/>
        <v>0.14000000000000001</v>
      </c>
      <c r="P6" s="96">
        <f t="shared" si="26"/>
        <v>0.13</v>
      </c>
      <c r="Q6" s="96">
        <f t="shared" si="6"/>
        <v>0.12</v>
      </c>
      <c r="R6" s="96">
        <f t="shared" si="7"/>
        <v>0.13</v>
      </c>
      <c r="S6" s="96">
        <f t="shared" si="8"/>
        <v>0.14000000000000001</v>
      </c>
      <c r="T6" s="96">
        <f t="shared" si="9"/>
        <v>0.14000000000000001</v>
      </c>
      <c r="U6" s="96">
        <f t="shared" si="10"/>
        <v>0.13</v>
      </c>
      <c r="V6" s="96">
        <f t="shared" si="11"/>
        <v>0.13</v>
      </c>
      <c r="W6" s="96">
        <f t="shared" si="12"/>
        <v>0.13</v>
      </c>
      <c r="X6" s="96">
        <f t="shared" si="13"/>
        <v>0.13</v>
      </c>
      <c r="Y6" s="96">
        <f t="shared" si="14"/>
        <v>0.11</v>
      </c>
      <c r="Z6" s="96">
        <f t="shared" si="15"/>
        <v>0.13</v>
      </c>
      <c r="AA6" s="96">
        <f t="shared" si="16"/>
        <v>0.12</v>
      </c>
      <c r="AB6" s="96">
        <f t="shared" si="17"/>
        <v>0.13</v>
      </c>
      <c r="AC6" s="96">
        <f t="shared" si="18"/>
        <v>0.13</v>
      </c>
      <c r="AD6" s="96">
        <f t="shared" si="19"/>
        <v>0.16</v>
      </c>
      <c r="AE6" s="96">
        <f t="shared" si="20"/>
        <v>0.12</v>
      </c>
      <c r="AF6" s="96">
        <f t="shared" si="21"/>
        <v>0.13</v>
      </c>
      <c r="AG6" s="96">
        <f t="shared" si="22"/>
        <v>0.11</v>
      </c>
      <c r="AH6" s="96">
        <f t="shared" si="23"/>
        <v>0.12</v>
      </c>
      <c r="AI6" s="96">
        <f t="shared" si="24"/>
        <v>0.13</v>
      </c>
      <c r="AJ6" s="96">
        <f t="shared" si="25"/>
        <v>0.12</v>
      </c>
    </row>
    <row r="7" spans="1:36" ht="12.95" customHeight="1" x14ac:dyDescent="0.15">
      <c r="A7" s="95">
        <v>684</v>
      </c>
      <c r="B7" s="115" t="s">
        <v>53</v>
      </c>
      <c r="C7" s="115"/>
      <c r="D7" s="95">
        <v>8</v>
      </c>
      <c r="E7" s="95">
        <v>12</v>
      </c>
      <c r="F7" s="4">
        <f t="shared" si="0"/>
        <v>0.03</v>
      </c>
      <c r="G7" s="5" t="s">
        <v>189</v>
      </c>
      <c r="H7" s="95" t="s">
        <v>62</v>
      </c>
      <c r="I7" s="5" t="s">
        <v>189</v>
      </c>
      <c r="J7" s="1" t="s">
        <v>15</v>
      </c>
      <c r="K7" s="96">
        <f t="shared" si="1"/>
        <v>0.04</v>
      </c>
      <c r="L7" s="96">
        <f t="shared" si="2"/>
        <v>0.03</v>
      </c>
      <c r="M7" s="96">
        <f t="shared" si="3"/>
        <v>0.04</v>
      </c>
      <c r="N7" s="96">
        <f t="shared" si="4"/>
        <v>0.04</v>
      </c>
      <c r="O7" s="96">
        <f t="shared" si="5"/>
        <v>0.04</v>
      </c>
      <c r="P7" s="96">
        <f t="shared" si="26"/>
        <v>0.04</v>
      </c>
      <c r="Q7" s="96">
        <f t="shared" si="6"/>
        <v>0.03</v>
      </c>
      <c r="R7" s="96">
        <f t="shared" si="7"/>
        <v>0.03</v>
      </c>
      <c r="S7" s="96">
        <f t="shared" si="8"/>
        <v>0.04</v>
      </c>
      <c r="T7" s="96">
        <f t="shared" si="9"/>
        <v>0.04</v>
      </c>
      <c r="U7" s="96">
        <f t="shared" si="10"/>
        <v>0.03</v>
      </c>
      <c r="V7" s="96">
        <f t="shared" si="11"/>
        <v>0.03</v>
      </c>
      <c r="W7" s="96">
        <f t="shared" si="12"/>
        <v>0.03</v>
      </c>
      <c r="X7" s="96">
        <f t="shared" si="13"/>
        <v>0.04</v>
      </c>
      <c r="Y7" s="96">
        <f t="shared" si="14"/>
        <v>0.03</v>
      </c>
      <c r="Z7" s="96">
        <f t="shared" si="15"/>
        <v>0.03</v>
      </c>
      <c r="AA7" s="96">
        <f t="shared" si="16"/>
        <v>0.03</v>
      </c>
      <c r="AB7" s="96">
        <f t="shared" si="17"/>
        <v>0.03</v>
      </c>
      <c r="AC7" s="96">
        <f t="shared" si="18"/>
        <v>0.03</v>
      </c>
      <c r="AD7" s="96">
        <f t="shared" si="19"/>
        <v>0.05</v>
      </c>
      <c r="AE7" s="96">
        <f t="shared" si="20"/>
        <v>0.03</v>
      </c>
      <c r="AF7" s="96">
        <f t="shared" si="21"/>
        <v>0.03</v>
      </c>
      <c r="AG7" s="96">
        <f t="shared" si="22"/>
        <v>0.03</v>
      </c>
      <c r="AH7" s="96">
        <f t="shared" si="23"/>
        <v>0.03</v>
      </c>
      <c r="AI7" s="96">
        <f t="shared" si="24"/>
        <v>0.04</v>
      </c>
      <c r="AJ7" s="96">
        <f t="shared" si="25"/>
        <v>0.03</v>
      </c>
    </row>
    <row r="8" spans="1:36" ht="12.95" customHeight="1" x14ac:dyDescent="0.15">
      <c r="A8" s="95">
        <v>685</v>
      </c>
      <c r="B8" s="115" t="s">
        <v>53</v>
      </c>
      <c r="C8" s="115"/>
      <c r="D8" s="95">
        <v>8</v>
      </c>
      <c r="E8" s="95">
        <v>12</v>
      </c>
      <c r="F8" s="4">
        <f t="shared" si="0"/>
        <v>0.03</v>
      </c>
      <c r="G8" s="5" t="s">
        <v>67</v>
      </c>
      <c r="H8" s="95" t="s">
        <v>62</v>
      </c>
      <c r="I8" s="5" t="s">
        <v>67</v>
      </c>
      <c r="J8" s="1" t="s">
        <v>15</v>
      </c>
      <c r="K8" s="96">
        <f t="shared" si="1"/>
        <v>0.04</v>
      </c>
      <c r="L8" s="96">
        <f t="shared" si="2"/>
        <v>0.03</v>
      </c>
      <c r="M8" s="96">
        <f t="shared" si="3"/>
        <v>0.04</v>
      </c>
      <c r="N8" s="96">
        <f t="shared" si="4"/>
        <v>0.04</v>
      </c>
      <c r="O8" s="96">
        <f t="shared" si="5"/>
        <v>0.04</v>
      </c>
      <c r="P8" s="96">
        <f t="shared" si="26"/>
        <v>0.04</v>
      </c>
      <c r="Q8" s="96">
        <f t="shared" si="6"/>
        <v>0.03</v>
      </c>
      <c r="R8" s="96">
        <f t="shared" si="7"/>
        <v>0.03</v>
      </c>
      <c r="S8" s="96">
        <f t="shared" si="8"/>
        <v>0.04</v>
      </c>
      <c r="T8" s="96">
        <f t="shared" si="9"/>
        <v>0.04</v>
      </c>
      <c r="U8" s="96">
        <f t="shared" si="10"/>
        <v>0.03</v>
      </c>
      <c r="V8" s="96">
        <f t="shared" si="11"/>
        <v>0.03</v>
      </c>
      <c r="W8" s="96">
        <f t="shared" si="12"/>
        <v>0.03</v>
      </c>
      <c r="X8" s="96">
        <f t="shared" si="13"/>
        <v>0.04</v>
      </c>
      <c r="Y8" s="96">
        <f t="shared" si="14"/>
        <v>0.03</v>
      </c>
      <c r="Z8" s="96">
        <f t="shared" si="15"/>
        <v>0.03</v>
      </c>
      <c r="AA8" s="96">
        <f t="shared" si="16"/>
        <v>0.03</v>
      </c>
      <c r="AB8" s="96">
        <f t="shared" si="17"/>
        <v>0.03</v>
      </c>
      <c r="AC8" s="96">
        <f t="shared" si="18"/>
        <v>0.03</v>
      </c>
      <c r="AD8" s="96">
        <f t="shared" si="19"/>
        <v>0.05</v>
      </c>
      <c r="AE8" s="96">
        <f t="shared" si="20"/>
        <v>0.03</v>
      </c>
      <c r="AF8" s="96">
        <f t="shared" si="21"/>
        <v>0.03</v>
      </c>
      <c r="AG8" s="96">
        <f t="shared" si="22"/>
        <v>0.03</v>
      </c>
      <c r="AH8" s="96">
        <f t="shared" si="23"/>
        <v>0.03</v>
      </c>
      <c r="AI8" s="96">
        <f t="shared" si="24"/>
        <v>0.04</v>
      </c>
      <c r="AJ8" s="96">
        <f t="shared" si="25"/>
        <v>0.03</v>
      </c>
    </row>
    <row r="9" spans="1:36" ht="12.95" customHeight="1" x14ac:dyDescent="0.15">
      <c r="A9" s="95">
        <v>686</v>
      </c>
      <c r="B9" s="115" t="s">
        <v>53</v>
      </c>
      <c r="C9" s="115"/>
      <c r="D9" s="95">
        <v>18</v>
      </c>
      <c r="E9" s="95">
        <v>14</v>
      </c>
      <c r="F9" s="4">
        <f t="shared" si="0"/>
        <v>0.18</v>
      </c>
      <c r="G9" s="5" t="s">
        <v>68</v>
      </c>
      <c r="H9" s="95" t="s">
        <v>62</v>
      </c>
      <c r="I9" s="5" t="s">
        <v>68</v>
      </c>
      <c r="J9" s="1" t="s">
        <v>15</v>
      </c>
      <c r="K9" s="96">
        <f t="shared" si="1"/>
        <v>0.17</v>
      </c>
      <c r="L9" s="96">
        <f t="shared" si="2"/>
        <v>0.18</v>
      </c>
      <c r="M9" s="96">
        <f t="shared" si="3"/>
        <v>0.18</v>
      </c>
      <c r="N9" s="96">
        <f t="shared" si="4"/>
        <v>0.18</v>
      </c>
      <c r="O9" s="96">
        <f t="shared" si="5"/>
        <v>0.19</v>
      </c>
      <c r="P9" s="96">
        <f t="shared" si="26"/>
        <v>0.18</v>
      </c>
      <c r="Q9" s="96">
        <f t="shared" si="6"/>
        <v>0.17</v>
      </c>
      <c r="R9" s="96">
        <f t="shared" si="7"/>
        <v>0.18</v>
      </c>
      <c r="S9" s="96">
        <f t="shared" si="8"/>
        <v>0.18</v>
      </c>
      <c r="T9" s="96">
        <f t="shared" si="9"/>
        <v>0.18</v>
      </c>
      <c r="U9" s="96">
        <f t="shared" si="10"/>
        <v>0.18</v>
      </c>
      <c r="V9" s="96">
        <f t="shared" si="11"/>
        <v>0.19</v>
      </c>
      <c r="W9" s="96">
        <f t="shared" si="12"/>
        <v>0.18</v>
      </c>
      <c r="X9" s="96">
        <f t="shared" si="13"/>
        <v>0.18</v>
      </c>
      <c r="Y9" s="96">
        <f t="shared" si="14"/>
        <v>0.16</v>
      </c>
      <c r="Z9" s="96">
        <f t="shared" si="15"/>
        <v>0.18</v>
      </c>
      <c r="AA9" s="96">
        <f t="shared" si="16"/>
        <v>0.16</v>
      </c>
      <c r="AB9" s="96">
        <f t="shared" si="17"/>
        <v>0.18</v>
      </c>
      <c r="AC9" s="96">
        <f t="shared" si="18"/>
        <v>0.18</v>
      </c>
      <c r="AD9" s="96">
        <f t="shared" si="19"/>
        <v>0.21</v>
      </c>
      <c r="AE9" s="96">
        <f t="shared" si="20"/>
        <v>0.16</v>
      </c>
      <c r="AF9" s="96">
        <f t="shared" si="21"/>
        <v>0.18</v>
      </c>
      <c r="AG9" s="96">
        <f t="shared" si="22"/>
        <v>0.16</v>
      </c>
      <c r="AH9" s="96">
        <f t="shared" si="23"/>
        <v>0.17</v>
      </c>
      <c r="AI9" s="96">
        <f t="shared" si="24"/>
        <v>0.18</v>
      </c>
      <c r="AJ9" s="96">
        <f t="shared" si="25"/>
        <v>0.17</v>
      </c>
    </row>
    <row r="10" spans="1:36" ht="12.95" customHeight="1" x14ac:dyDescent="0.15">
      <c r="A10" s="95">
        <v>687</v>
      </c>
      <c r="B10" s="115" t="s">
        <v>53</v>
      </c>
      <c r="C10" s="115"/>
      <c r="D10" s="95">
        <v>20</v>
      </c>
      <c r="E10" s="95">
        <v>17</v>
      </c>
      <c r="F10" s="4">
        <f t="shared" si="0"/>
        <v>0.26</v>
      </c>
      <c r="G10" s="5"/>
      <c r="H10" s="95"/>
      <c r="I10" s="5"/>
      <c r="J10" s="1" t="s">
        <v>15</v>
      </c>
      <c r="K10" s="96">
        <f t="shared" si="1"/>
        <v>0.25</v>
      </c>
      <c r="L10" s="96">
        <f t="shared" si="2"/>
        <v>0.27</v>
      </c>
      <c r="M10" s="96">
        <f t="shared" si="3"/>
        <v>0.27</v>
      </c>
      <c r="N10" s="96">
        <f t="shared" si="4"/>
        <v>0.27</v>
      </c>
      <c r="O10" s="96">
        <f t="shared" si="5"/>
        <v>0.27</v>
      </c>
      <c r="P10" s="96">
        <f t="shared" si="26"/>
        <v>0.27</v>
      </c>
      <c r="Q10" s="96">
        <f t="shared" si="6"/>
        <v>0.25</v>
      </c>
      <c r="R10" s="96">
        <f t="shared" si="7"/>
        <v>0.27</v>
      </c>
      <c r="S10" s="96">
        <f t="shared" si="8"/>
        <v>0.27</v>
      </c>
      <c r="T10" s="96">
        <f t="shared" si="9"/>
        <v>0.28000000000000003</v>
      </c>
      <c r="U10" s="96">
        <f t="shared" si="10"/>
        <v>0.27</v>
      </c>
      <c r="V10" s="96">
        <f t="shared" si="11"/>
        <v>0.28000000000000003</v>
      </c>
      <c r="W10" s="96">
        <f t="shared" si="12"/>
        <v>0.26</v>
      </c>
      <c r="X10" s="96">
        <f t="shared" si="13"/>
        <v>0.27</v>
      </c>
      <c r="Y10" s="96">
        <f t="shared" si="14"/>
        <v>0.24</v>
      </c>
      <c r="Z10" s="96">
        <f t="shared" si="15"/>
        <v>0.26</v>
      </c>
      <c r="AA10" s="96">
        <f t="shared" si="16"/>
        <v>0.24</v>
      </c>
      <c r="AB10" s="96">
        <f t="shared" si="17"/>
        <v>0.27</v>
      </c>
      <c r="AC10" s="96">
        <f t="shared" si="18"/>
        <v>0.27</v>
      </c>
      <c r="AD10" s="96">
        <f t="shared" si="19"/>
        <v>0.31</v>
      </c>
      <c r="AE10" s="96">
        <f t="shared" si="20"/>
        <v>0.25</v>
      </c>
      <c r="AF10" s="96">
        <f t="shared" si="21"/>
        <v>0.27</v>
      </c>
      <c r="AG10" s="96">
        <f t="shared" si="22"/>
        <v>0.23</v>
      </c>
      <c r="AH10" s="96">
        <f t="shared" si="23"/>
        <v>0.25</v>
      </c>
      <c r="AI10" s="96">
        <f t="shared" si="24"/>
        <v>0.27</v>
      </c>
      <c r="AJ10" s="96">
        <f t="shared" si="25"/>
        <v>0.25</v>
      </c>
    </row>
    <row r="11" spans="1:36" ht="12.95" customHeight="1" x14ac:dyDescent="0.15">
      <c r="A11" s="95">
        <v>688</v>
      </c>
      <c r="B11" s="115" t="s">
        <v>53</v>
      </c>
      <c r="C11" s="115"/>
      <c r="D11" s="95">
        <v>10</v>
      </c>
      <c r="E11" s="95">
        <v>11</v>
      </c>
      <c r="F11" s="4">
        <f t="shared" si="0"/>
        <v>0.05</v>
      </c>
      <c r="G11" s="5" t="s">
        <v>59</v>
      </c>
      <c r="H11" s="95" t="s">
        <v>62</v>
      </c>
      <c r="I11" s="5" t="s">
        <v>59</v>
      </c>
      <c r="J11" s="1" t="s">
        <v>15</v>
      </c>
      <c r="K11" s="96">
        <f t="shared" si="1"/>
        <v>0.05</v>
      </c>
      <c r="L11" s="96">
        <f t="shared" si="2"/>
        <v>0.05</v>
      </c>
      <c r="M11" s="96">
        <f t="shared" si="3"/>
        <v>0.05</v>
      </c>
      <c r="N11" s="96">
        <f t="shared" si="4"/>
        <v>0.05</v>
      </c>
      <c r="O11" s="96">
        <f t="shared" si="5"/>
        <v>0.05</v>
      </c>
      <c r="P11" s="96">
        <f t="shared" si="26"/>
        <v>0.05</v>
      </c>
      <c r="Q11" s="96">
        <f t="shared" si="6"/>
        <v>0.05</v>
      </c>
      <c r="R11" s="96">
        <f t="shared" si="7"/>
        <v>0.05</v>
      </c>
      <c r="S11" s="96">
        <f t="shared" si="8"/>
        <v>0.05</v>
      </c>
      <c r="T11" s="96">
        <f t="shared" si="9"/>
        <v>0.05</v>
      </c>
      <c r="U11" s="96">
        <f t="shared" si="10"/>
        <v>0.05</v>
      </c>
      <c r="V11" s="96">
        <f t="shared" si="11"/>
        <v>0.05</v>
      </c>
      <c r="W11" s="96">
        <f t="shared" si="12"/>
        <v>0.05</v>
      </c>
      <c r="X11" s="96">
        <f t="shared" si="13"/>
        <v>0.05</v>
      </c>
      <c r="Y11" s="96">
        <f t="shared" si="14"/>
        <v>0.04</v>
      </c>
      <c r="Z11" s="96">
        <f t="shared" si="15"/>
        <v>0.05</v>
      </c>
      <c r="AA11" s="96">
        <f t="shared" si="16"/>
        <v>0.04</v>
      </c>
      <c r="AB11" s="96">
        <f t="shared" si="17"/>
        <v>0.04</v>
      </c>
      <c r="AC11" s="96">
        <f t="shared" si="18"/>
        <v>0.05</v>
      </c>
      <c r="AD11" s="96">
        <f t="shared" si="19"/>
        <v>0.06</v>
      </c>
      <c r="AE11" s="96">
        <f t="shared" si="20"/>
        <v>0.04</v>
      </c>
      <c r="AF11" s="96">
        <f t="shared" si="21"/>
        <v>0.04</v>
      </c>
      <c r="AG11" s="96">
        <f t="shared" si="22"/>
        <v>0.04</v>
      </c>
      <c r="AH11" s="96">
        <f t="shared" si="23"/>
        <v>0.04</v>
      </c>
      <c r="AI11" s="96">
        <f t="shared" si="24"/>
        <v>0.05</v>
      </c>
      <c r="AJ11" s="96">
        <f t="shared" si="25"/>
        <v>0.04</v>
      </c>
    </row>
    <row r="12" spans="1:36" ht="12.95" customHeight="1" x14ac:dyDescent="0.15">
      <c r="A12" s="95">
        <v>689</v>
      </c>
      <c r="B12" s="115" t="s">
        <v>53</v>
      </c>
      <c r="C12" s="115"/>
      <c r="D12" s="95">
        <v>12</v>
      </c>
      <c r="E12" s="95">
        <v>13</v>
      </c>
      <c r="F12" s="4">
        <f t="shared" si="0"/>
        <v>0.08</v>
      </c>
      <c r="G12" s="5" t="s">
        <v>67</v>
      </c>
      <c r="H12" s="95" t="s">
        <v>62</v>
      </c>
      <c r="I12" s="5" t="s">
        <v>67</v>
      </c>
      <c r="J12" s="1" t="s">
        <v>15</v>
      </c>
      <c r="K12" s="96">
        <f t="shared" si="1"/>
        <v>0.08</v>
      </c>
      <c r="L12" s="96">
        <f t="shared" si="2"/>
        <v>0.08</v>
      </c>
      <c r="M12" s="96">
        <f t="shared" si="3"/>
        <v>0.08</v>
      </c>
      <c r="N12" s="96">
        <f t="shared" si="4"/>
        <v>0.08</v>
      </c>
      <c r="O12" s="96">
        <f t="shared" si="5"/>
        <v>0.08</v>
      </c>
      <c r="P12" s="96">
        <f t="shared" si="26"/>
        <v>0.08</v>
      </c>
      <c r="Q12" s="96">
        <f t="shared" si="6"/>
        <v>0.08</v>
      </c>
      <c r="R12" s="96">
        <f t="shared" si="7"/>
        <v>0.08</v>
      </c>
      <c r="S12" s="96">
        <f t="shared" si="8"/>
        <v>0.08</v>
      </c>
      <c r="T12" s="96">
        <f t="shared" si="9"/>
        <v>0.08</v>
      </c>
      <c r="U12" s="96">
        <f t="shared" si="10"/>
        <v>0.08</v>
      </c>
      <c r="V12" s="96">
        <f t="shared" si="11"/>
        <v>0.08</v>
      </c>
      <c r="W12" s="96">
        <f t="shared" si="12"/>
        <v>0.08</v>
      </c>
      <c r="X12" s="96">
        <f t="shared" si="13"/>
        <v>0.08</v>
      </c>
      <c r="Y12" s="96">
        <f t="shared" si="14"/>
        <v>7.0000000000000007E-2</v>
      </c>
      <c r="Z12" s="96">
        <f t="shared" si="15"/>
        <v>0.08</v>
      </c>
      <c r="AA12" s="96">
        <f t="shared" si="16"/>
        <v>7.0000000000000007E-2</v>
      </c>
      <c r="AB12" s="96">
        <f t="shared" si="17"/>
        <v>0.08</v>
      </c>
      <c r="AC12" s="96">
        <f t="shared" si="18"/>
        <v>0.08</v>
      </c>
      <c r="AD12" s="96">
        <f t="shared" si="19"/>
        <v>0.1</v>
      </c>
      <c r="AE12" s="96">
        <f t="shared" si="20"/>
        <v>7.0000000000000007E-2</v>
      </c>
      <c r="AF12" s="96">
        <f t="shared" si="21"/>
        <v>0.08</v>
      </c>
      <c r="AG12" s="96">
        <f t="shared" si="22"/>
        <v>7.0000000000000007E-2</v>
      </c>
      <c r="AH12" s="96">
        <f t="shared" si="23"/>
        <v>7.0000000000000007E-2</v>
      </c>
      <c r="AI12" s="96">
        <f t="shared" si="24"/>
        <v>0.08</v>
      </c>
      <c r="AJ12" s="96">
        <f t="shared" si="25"/>
        <v>7.0000000000000007E-2</v>
      </c>
    </row>
    <row r="13" spans="1:36" ht="12.95" customHeight="1" x14ac:dyDescent="0.15">
      <c r="A13" s="95">
        <v>690</v>
      </c>
      <c r="B13" s="115" t="s">
        <v>53</v>
      </c>
      <c r="C13" s="115"/>
      <c r="D13" s="95">
        <v>12</v>
      </c>
      <c r="E13" s="95">
        <v>13</v>
      </c>
      <c r="F13" s="4">
        <f t="shared" si="0"/>
        <v>0.08</v>
      </c>
      <c r="G13" s="5" t="s">
        <v>67</v>
      </c>
      <c r="H13" s="95" t="s">
        <v>62</v>
      </c>
      <c r="I13" s="5" t="s">
        <v>67</v>
      </c>
      <c r="J13" s="1" t="s">
        <v>15</v>
      </c>
      <c r="K13" s="96">
        <f t="shared" si="1"/>
        <v>0.08</v>
      </c>
      <c r="L13" s="96">
        <f t="shared" si="2"/>
        <v>0.08</v>
      </c>
      <c r="M13" s="96">
        <f t="shared" si="3"/>
        <v>0.08</v>
      </c>
      <c r="N13" s="96">
        <f t="shared" si="4"/>
        <v>0.08</v>
      </c>
      <c r="O13" s="96">
        <f t="shared" si="5"/>
        <v>0.08</v>
      </c>
      <c r="P13" s="96">
        <f t="shared" si="26"/>
        <v>0.08</v>
      </c>
      <c r="Q13" s="96">
        <f t="shared" si="6"/>
        <v>0.08</v>
      </c>
      <c r="R13" s="96">
        <f t="shared" si="7"/>
        <v>0.08</v>
      </c>
      <c r="S13" s="96">
        <f t="shared" si="8"/>
        <v>0.08</v>
      </c>
      <c r="T13" s="96">
        <f t="shared" si="9"/>
        <v>0.08</v>
      </c>
      <c r="U13" s="96">
        <f t="shared" si="10"/>
        <v>0.08</v>
      </c>
      <c r="V13" s="96">
        <f t="shared" si="11"/>
        <v>0.08</v>
      </c>
      <c r="W13" s="96">
        <f t="shared" si="12"/>
        <v>0.08</v>
      </c>
      <c r="X13" s="96">
        <f t="shared" si="13"/>
        <v>0.08</v>
      </c>
      <c r="Y13" s="96">
        <f t="shared" si="14"/>
        <v>7.0000000000000007E-2</v>
      </c>
      <c r="Z13" s="96">
        <f t="shared" si="15"/>
        <v>0.08</v>
      </c>
      <c r="AA13" s="96">
        <f t="shared" si="16"/>
        <v>7.0000000000000007E-2</v>
      </c>
      <c r="AB13" s="96">
        <f t="shared" si="17"/>
        <v>0.08</v>
      </c>
      <c r="AC13" s="96">
        <f t="shared" si="18"/>
        <v>0.08</v>
      </c>
      <c r="AD13" s="96">
        <f t="shared" si="19"/>
        <v>0.1</v>
      </c>
      <c r="AE13" s="96">
        <f t="shared" si="20"/>
        <v>7.0000000000000007E-2</v>
      </c>
      <c r="AF13" s="96">
        <f t="shared" si="21"/>
        <v>0.08</v>
      </c>
      <c r="AG13" s="96">
        <f t="shared" si="22"/>
        <v>7.0000000000000007E-2</v>
      </c>
      <c r="AH13" s="96">
        <f t="shared" si="23"/>
        <v>7.0000000000000007E-2</v>
      </c>
      <c r="AI13" s="96">
        <f t="shared" si="24"/>
        <v>0.08</v>
      </c>
      <c r="AJ13" s="96">
        <f t="shared" si="25"/>
        <v>7.0000000000000007E-2</v>
      </c>
    </row>
    <row r="14" spans="1:36" ht="12.95" customHeight="1" x14ac:dyDescent="0.15">
      <c r="A14" s="95">
        <v>691</v>
      </c>
      <c r="B14" s="115" t="s">
        <v>53</v>
      </c>
      <c r="C14" s="115"/>
      <c r="D14" s="95">
        <v>12</v>
      </c>
      <c r="E14" s="95">
        <v>13</v>
      </c>
      <c r="F14" s="4">
        <f t="shared" si="0"/>
        <v>0.08</v>
      </c>
      <c r="G14" s="5"/>
      <c r="H14" s="95"/>
      <c r="I14" s="5"/>
      <c r="J14" s="1" t="s">
        <v>15</v>
      </c>
      <c r="K14" s="96">
        <f t="shared" si="1"/>
        <v>0.08</v>
      </c>
      <c r="L14" s="96">
        <f t="shared" si="2"/>
        <v>0.08</v>
      </c>
      <c r="M14" s="96">
        <f t="shared" si="3"/>
        <v>0.08</v>
      </c>
      <c r="N14" s="96">
        <f t="shared" si="4"/>
        <v>0.08</v>
      </c>
      <c r="O14" s="96">
        <f t="shared" si="5"/>
        <v>0.08</v>
      </c>
      <c r="P14" s="96">
        <f t="shared" si="26"/>
        <v>0.08</v>
      </c>
      <c r="Q14" s="96">
        <f t="shared" si="6"/>
        <v>0.08</v>
      </c>
      <c r="R14" s="96">
        <f t="shared" si="7"/>
        <v>0.08</v>
      </c>
      <c r="S14" s="96">
        <f t="shared" si="8"/>
        <v>0.08</v>
      </c>
      <c r="T14" s="96">
        <f t="shared" si="9"/>
        <v>0.08</v>
      </c>
      <c r="U14" s="96">
        <f t="shared" si="10"/>
        <v>0.08</v>
      </c>
      <c r="V14" s="96">
        <f t="shared" si="11"/>
        <v>0.08</v>
      </c>
      <c r="W14" s="96">
        <f t="shared" si="12"/>
        <v>0.08</v>
      </c>
      <c r="X14" s="96">
        <f t="shared" si="13"/>
        <v>0.08</v>
      </c>
      <c r="Y14" s="96">
        <f t="shared" si="14"/>
        <v>7.0000000000000007E-2</v>
      </c>
      <c r="Z14" s="96">
        <f t="shared" si="15"/>
        <v>0.08</v>
      </c>
      <c r="AA14" s="96">
        <f t="shared" si="16"/>
        <v>7.0000000000000007E-2</v>
      </c>
      <c r="AB14" s="96">
        <f t="shared" si="17"/>
        <v>0.08</v>
      </c>
      <c r="AC14" s="96">
        <f t="shared" si="18"/>
        <v>0.08</v>
      </c>
      <c r="AD14" s="96">
        <f t="shared" si="19"/>
        <v>0.1</v>
      </c>
      <c r="AE14" s="96">
        <f t="shared" si="20"/>
        <v>7.0000000000000007E-2</v>
      </c>
      <c r="AF14" s="96">
        <f t="shared" si="21"/>
        <v>0.08</v>
      </c>
      <c r="AG14" s="96">
        <f t="shared" si="22"/>
        <v>7.0000000000000007E-2</v>
      </c>
      <c r="AH14" s="96">
        <f t="shared" si="23"/>
        <v>7.0000000000000007E-2</v>
      </c>
      <c r="AI14" s="96">
        <f t="shared" si="24"/>
        <v>0.08</v>
      </c>
      <c r="AJ14" s="96">
        <f t="shared" si="25"/>
        <v>7.0000000000000007E-2</v>
      </c>
    </row>
    <row r="15" spans="1:36" ht="12.95" customHeight="1" x14ac:dyDescent="0.15">
      <c r="A15" s="95">
        <v>692</v>
      </c>
      <c r="B15" s="115" t="s">
        <v>53</v>
      </c>
      <c r="C15" s="115"/>
      <c r="D15" s="95">
        <v>22</v>
      </c>
      <c r="E15" s="95">
        <v>17</v>
      </c>
      <c r="F15" s="4">
        <f t="shared" si="0"/>
        <v>0.32</v>
      </c>
      <c r="G15" s="5"/>
      <c r="H15" s="95"/>
      <c r="I15" s="5"/>
      <c r="J15" s="1" t="s">
        <v>15</v>
      </c>
      <c r="K15" s="96">
        <f t="shared" si="1"/>
        <v>0.28999999999999998</v>
      </c>
      <c r="L15" s="96">
        <f t="shared" si="2"/>
        <v>0.32</v>
      </c>
      <c r="M15" s="96">
        <f t="shared" si="3"/>
        <v>0.32</v>
      </c>
      <c r="N15" s="96">
        <f t="shared" si="4"/>
        <v>0.32</v>
      </c>
      <c r="O15" s="96">
        <f t="shared" si="5"/>
        <v>0.32</v>
      </c>
      <c r="P15" s="96">
        <f t="shared" si="26"/>
        <v>0.32</v>
      </c>
      <c r="Q15" s="96">
        <f t="shared" si="6"/>
        <v>0.28999999999999998</v>
      </c>
      <c r="R15" s="96">
        <f t="shared" si="7"/>
        <v>0.32</v>
      </c>
      <c r="S15" s="96">
        <f t="shared" si="8"/>
        <v>0.32</v>
      </c>
      <c r="T15" s="96">
        <f t="shared" si="9"/>
        <v>0.33</v>
      </c>
      <c r="U15" s="96">
        <f t="shared" si="10"/>
        <v>0.32</v>
      </c>
      <c r="V15" s="96">
        <f t="shared" si="11"/>
        <v>0.33</v>
      </c>
      <c r="W15" s="96">
        <f t="shared" si="12"/>
        <v>0.31</v>
      </c>
      <c r="X15" s="96">
        <f t="shared" si="13"/>
        <v>0.32</v>
      </c>
      <c r="Y15" s="96">
        <f t="shared" si="14"/>
        <v>0.28999999999999998</v>
      </c>
      <c r="Z15" s="96">
        <f t="shared" si="15"/>
        <v>0.32</v>
      </c>
      <c r="AA15" s="96">
        <f t="shared" si="16"/>
        <v>0.28000000000000003</v>
      </c>
      <c r="AB15" s="96">
        <f t="shared" si="17"/>
        <v>0.33</v>
      </c>
      <c r="AC15" s="96">
        <f t="shared" si="18"/>
        <v>0.33</v>
      </c>
      <c r="AD15" s="96">
        <f t="shared" si="19"/>
        <v>0.36</v>
      </c>
      <c r="AE15" s="96">
        <f t="shared" si="20"/>
        <v>0.28999999999999998</v>
      </c>
      <c r="AF15" s="96">
        <f t="shared" si="21"/>
        <v>0.33</v>
      </c>
      <c r="AG15" s="96">
        <f t="shared" si="22"/>
        <v>0.28000000000000003</v>
      </c>
      <c r="AH15" s="96">
        <f t="shared" si="23"/>
        <v>0.28999999999999998</v>
      </c>
      <c r="AI15" s="96">
        <f t="shared" si="24"/>
        <v>0.32</v>
      </c>
      <c r="AJ15" s="96">
        <f t="shared" si="25"/>
        <v>0.28999999999999998</v>
      </c>
    </row>
    <row r="16" spans="1:36" ht="12.95" customHeight="1" x14ac:dyDescent="0.15">
      <c r="A16" s="95">
        <v>693</v>
      </c>
      <c r="B16" s="115" t="s">
        <v>53</v>
      </c>
      <c r="C16" s="115"/>
      <c r="D16" s="95">
        <v>12</v>
      </c>
      <c r="E16" s="95">
        <v>11</v>
      </c>
      <c r="F16" s="4">
        <f t="shared" si="0"/>
        <v>7.0000000000000007E-2</v>
      </c>
      <c r="G16" s="5" t="s">
        <v>68</v>
      </c>
      <c r="H16" s="95" t="s">
        <v>62</v>
      </c>
      <c r="I16" s="5" t="s">
        <v>68</v>
      </c>
      <c r="J16" s="1" t="s">
        <v>15</v>
      </c>
      <c r="K16" s="96">
        <f t="shared" si="1"/>
        <v>7.0000000000000007E-2</v>
      </c>
      <c r="L16" s="96">
        <f t="shared" si="2"/>
        <v>7.0000000000000007E-2</v>
      </c>
      <c r="M16" s="96">
        <f t="shared" si="3"/>
        <v>7.0000000000000007E-2</v>
      </c>
      <c r="N16" s="96">
        <f t="shared" si="4"/>
        <v>7.0000000000000007E-2</v>
      </c>
      <c r="O16" s="96">
        <f t="shared" si="5"/>
        <v>7.0000000000000007E-2</v>
      </c>
      <c r="P16" s="96">
        <f t="shared" si="26"/>
        <v>7.0000000000000007E-2</v>
      </c>
      <c r="Q16" s="96">
        <f t="shared" si="6"/>
        <v>0.06</v>
      </c>
      <c r="R16" s="96">
        <f t="shared" si="7"/>
        <v>7.0000000000000007E-2</v>
      </c>
      <c r="S16" s="96">
        <f t="shared" si="8"/>
        <v>7.0000000000000007E-2</v>
      </c>
      <c r="T16" s="96">
        <f t="shared" si="9"/>
        <v>7.0000000000000007E-2</v>
      </c>
      <c r="U16" s="96">
        <f t="shared" si="10"/>
        <v>7.0000000000000007E-2</v>
      </c>
      <c r="V16" s="96">
        <f t="shared" si="11"/>
        <v>7.0000000000000007E-2</v>
      </c>
      <c r="W16" s="96">
        <f t="shared" si="12"/>
        <v>7.0000000000000007E-2</v>
      </c>
      <c r="X16" s="96">
        <f t="shared" si="13"/>
        <v>7.0000000000000007E-2</v>
      </c>
      <c r="Y16" s="96">
        <f t="shared" si="14"/>
        <v>0.06</v>
      </c>
      <c r="Z16" s="96">
        <f t="shared" si="15"/>
        <v>7.0000000000000007E-2</v>
      </c>
      <c r="AA16" s="96">
        <f t="shared" si="16"/>
        <v>0.06</v>
      </c>
      <c r="AB16" s="96">
        <f t="shared" si="17"/>
        <v>0.06</v>
      </c>
      <c r="AC16" s="96">
        <f t="shared" si="18"/>
        <v>7.0000000000000007E-2</v>
      </c>
      <c r="AD16" s="96">
        <f t="shared" si="19"/>
        <v>0.08</v>
      </c>
      <c r="AE16" s="96">
        <f t="shared" si="20"/>
        <v>0.06</v>
      </c>
      <c r="AF16" s="96">
        <f t="shared" si="21"/>
        <v>0.06</v>
      </c>
      <c r="AG16" s="96">
        <f t="shared" si="22"/>
        <v>0.06</v>
      </c>
      <c r="AH16" s="96">
        <f t="shared" si="23"/>
        <v>0.06</v>
      </c>
      <c r="AI16" s="96">
        <f t="shared" si="24"/>
        <v>7.0000000000000007E-2</v>
      </c>
      <c r="AJ16" s="96">
        <f t="shared" si="25"/>
        <v>0.06</v>
      </c>
    </row>
    <row r="17" spans="1:36" ht="12.95" customHeight="1" x14ac:dyDescent="0.15">
      <c r="A17" s="95">
        <v>694</v>
      </c>
      <c r="B17" s="115" t="s">
        <v>53</v>
      </c>
      <c r="C17" s="115"/>
      <c r="D17" s="95">
        <v>28</v>
      </c>
      <c r="E17" s="95">
        <v>18</v>
      </c>
      <c r="F17" s="4">
        <f t="shared" si="0"/>
        <v>0.52</v>
      </c>
      <c r="G17" s="5"/>
      <c r="H17" s="95"/>
      <c r="I17" s="5"/>
      <c r="J17" s="1" t="s">
        <v>15</v>
      </c>
      <c r="K17" s="96">
        <f t="shared" si="1"/>
        <v>0.47</v>
      </c>
      <c r="L17" s="96">
        <f t="shared" si="2"/>
        <v>0.53</v>
      </c>
      <c r="M17" s="96">
        <f t="shared" si="3"/>
        <v>0.52</v>
      </c>
      <c r="N17" s="96">
        <f t="shared" si="4"/>
        <v>0.52</v>
      </c>
      <c r="O17" s="96">
        <f t="shared" si="5"/>
        <v>0.53</v>
      </c>
      <c r="P17" s="96">
        <f t="shared" si="26"/>
        <v>0.52</v>
      </c>
      <c r="Q17" s="96">
        <f t="shared" si="6"/>
        <v>0.48</v>
      </c>
      <c r="R17" s="96">
        <f t="shared" si="7"/>
        <v>0.54</v>
      </c>
      <c r="S17" s="96">
        <f t="shared" si="8"/>
        <v>0.53</v>
      </c>
      <c r="T17" s="96">
        <f t="shared" si="9"/>
        <v>0.53</v>
      </c>
      <c r="U17" s="96">
        <f t="shared" si="10"/>
        <v>0.53</v>
      </c>
      <c r="V17" s="96">
        <f t="shared" si="11"/>
        <v>0.56000000000000005</v>
      </c>
      <c r="W17" s="96">
        <f t="shared" si="12"/>
        <v>0.52</v>
      </c>
      <c r="X17" s="96">
        <f t="shared" si="13"/>
        <v>0.52</v>
      </c>
      <c r="Y17" s="96">
        <f t="shared" si="14"/>
        <v>0.5</v>
      </c>
      <c r="Z17" s="96">
        <f t="shared" si="15"/>
        <v>0.52</v>
      </c>
      <c r="AA17" s="96">
        <f t="shared" si="16"/>
        <v>0.46</v>
      </c>
      <c r="AB17" s="96">
        <f t="shared" si="17"/>
        <v>0.56000000000000005</v>
      </c>
      <c r="AC17" s="96">
        <f t="shared" si="18"/>
        <v>0.55000000000000004</v>
      </c>
      <c r="AD17" s="96">
        <f t="shared" si="19"/>
        <v>0.56999999999999995</v>
      </c>
      <c r="AE17" s="96">
        <f t="shared" si="20"/>
        <v>0.5</v>
      </c>
      <c r="AF17" s="96">
        <f t="shared" si="21"/>
        <v>0.55000000000000004</v>
      </c>
      <c r="AG17" s="96">
        <f t="shared" si="22"/>
        <v>0.47</v>
      </c>
      <c r="AH17" s="96">
        <f t="shared" si="23"/>
        <v>0.5</v>
      </c>
      <c r="AI17" s="96">
        <f t="shared" si="24"/>
        <v>0.52</v>
      </c>
      <c r="AJ17" s="96">
        <f t="shared" si="25"/>
        <v>0.5</v>
      </c>
    </row>
    <row r="18" spans="1:36" ht="12.95" customHeight="1" x14ac:dyDescent="0.15">
      <c r="A18" s="95">
        <v>695</v>
      </c>
      <c r="B18" s="115" t="s">
        <v>53</v>
      </c>
      <c r="C18" s="115"/>
      <c r="D18" s="95">
        <v>18</v>
      </c>
      <c r="E18" s="95">
        <v>16</v>
      </c>
      <c r="F18" s="4">
        <f t="shared" si="0"/>
        <v>0.2</v>
      </c>
      <c r="G18" s="5"/>
      <c r="H18" s="95"/>
      <c r="I18" s="5"/>
      <c r="J18" s="1" t="s">
        <v>15</v>
      </c>
      <c r="K18" s="96">
        <f t="shared" si="1"/>
        <v>0.19</v>
      </c>
      <c r="L18" s="96">
        <f t="shared" si="2"/>
        <v>0.21</v>
      </c>
      <c r="M18" s="96">
        <f t="shared" si="3"/>
        <v>0.21</v>
      </c>
      <c r="N18" s="96">
        <f t="shared" si="4"/>
        <v>0.21</v>
      </c>
      <c r="O18" s="96">
        <f t="shared" si="5"/>
        <v>0.21</v>
      </c>
      <c r="P18" s="96">
        <f t="shared" si="26"/>
        <v>0.21</v>
      </c>
      <c r="Q18" s="96">
        <f t="shared" si="6"/>
        <v>0.19</v>
      </c>
      <c r="R18" s="96">
        <f t="shared" si="7"/>
        <v>0.21</v>
      </c>
      <c r="S18" s="96">
        <f t="shared" si="8"/>
        <v>0.21</v>
      </c>
      <c r="T18" s="96">
        <f t="shared" si="9"/>
        <v>0.22</v>
      </c>
      <c r="U18" s="96">
        <f t="shared" si="10"/>
        <v>0.21</v>
      </c>
      <c r="V18" s="96">
        <f t="shared" si="11"/>
        <v>0.21</v>
      </c>
      <c r="W18" s="96">
        <f t="shared" si="12"/>
        <v>0.2</v>
      </c>
      <c r="X18" s="96">
        <f t="shared" si="13"/>
        <v>0.21</v>
      </c>
      <c r="Y18" s="96">
        <f t="shared" si="14"/>
        <v>0.18</v>
      </c>
      <c r="Z18" s="96">
        <f t="shared" si="15"/>
        <v>0.2</v>
      </c>
      <c r="AA18" s="96">
        <f t="shared" si="16"/>
        <v>0.19</v>
      </c>
      <c r="AB18" s="96">
        <f t="shared" si="17"/>
        <v>0.21</v>
      </c>
      <c r="AC18" s="96">
        <f t="shared" si="18"/>
        <v>0.21</v>
      </c>
      <c r="AD18" s="96">
        <f t="shared" si="19"/>
        <v>0.24</v>
      </c>
      <c r="AE18" s="96">
        <f t="shared" si="20"/>
        <v>0.19</v>
      </c>
      <c r="AF18" s="96">
        <f t="shared" si="21"/>
        <v>0.21</v>
      </c>
      <c r="AG18" s="96">
        <f t="shared" si="22"/>
        <v>0.18</v>
      </c>
      <c r="AH18" s="96">
        <f t="shared" si="23"/>
        <v>0.19</v>
      </c>
      <c r="AI18" s="96">
        <f t="shared" si="24"/>
        <v>0.21</v>
      </c>
      <c r="AJ18" s="96">
        <f t="shared" si="25"/>
        <v>0.19</v>
      </c>
    </row>
    <row r="19" spans="1:36" ht="12.95" customHeight="1" x14ac:dyDescent="0.15">
      <c r="A19" s="95">
        <v>696</v>
      </c>
      <c r="B19" s="115" t="s">
        <v>53</v>
      </c>
      <c r="C19" s="115"/>
      <c r="D19" s="95">
        <v>24</v>
      </c>
      <c r="E19" s="95">
        <v>16</v>
      </c>
      <c r="F19" s="4">
        <f t="shared" si="0"/>
        <v>0.35</v>
      </c>
      <c r="G19" s="5"/>
      <c r="H19" s="95" t="s">
        <v>62</v>
      </c>
      <c r="I19" s="5" t="s">
        <v>92</v>
      </c>
      <c r="J19" s="1" t="s">
        <v>15</v>
      </c>
      <c r="K19" s="96">
        <f t="shared" si="1"/>
        <v>0.32</v>
      </c>
      <c r="L19" s="96">
        <f t="shared" si="2"/>
        <v>0.35</v>
      </c>
      <c r="M19" s="96">
        <f t="shared" si="3"/>
        <v>0.35</v>
      </c>
      <c r="N19" s="96">
        <f t="shared" si="4"/>
        <v>0.35</v>
      </c>
      <c r="O19" s="96">
        <f t="shared" si="5"/>
        <v>0.36</v>
      </c>
      <c r="P19" s="96">
        <f t="shared" si="26"/>
        <v>0.35</v>
      </c>
      <c r="Q19" s="96">
        <f t="shared" si="6"/>
        <v>0.32</v>
      </c>
      <c r="R19" s="96">
        <f t="shared" si="7"/>
        <v>0.36</v>
      </c>
      <c r="S19" s="96">
        <f t="shared" si="8"/>
        <v>0.35</v>
      </c>
      <c r="T19" s="96">
        <f t="shared" si="9"/>
        <v>0.35</v>
      </c>
      <c r="U19" s="96">
        <f t="shared" si="10"/>
        <v>0.35</v>
      </c>
      <c r="V19" s="96">
        <f t="shared" si="11"/>
        <v>0.37</v>
      </c>
      <c r="W19" s="96">
        <f t="shared" si="12"/>
        <v>0.35</v>
      </c>
      <c r="X19" s="96">
        <f t="shared" si="13"/>
        <v>0.35</v>
      </c>
      <c r="Y19" s="96">
        <f t="shared" si="14"/>
        <v>0.32</v>
      </c>
      <c r="Z19" s="96">
        <f t="shared" si="15"/>
        <v>0.35</v>
      </c>
      <c r="AA19" s="96">
        <f t="shared" si="16"/>
        <v>0.31</v>
      </c>
      <c r="AB19" s="96">
        <f t="shared" si="17"/>
        <v>0.37</v>
      </c>
      <c r="AC19" s="96">
        <f t="shared" si="18"/>
        <v>0.36</v>
      </c>
      <c r="AD19" s="96">
        <f t="shared" si="19"/>
        <v>0.39</v>
      </c>
      <c r="AE19" s="96">
        <f t="shared" si="20"/>
        <v>0.33</v>
      </c>
      <c r="AF19" s="96">
        <f t="shared" si="21"/>
        <v>0.36</v>
      </c>
      <c r="AG19" s="96">
        <f t="shared" si="22"/>
        <v>0.31</v>
      </c>
      <c r="AH19" s="96">
        <f t="shared" si="23"/>
        <v>0.33</v>
      </c>
      <c r="AI19" s="96">
        <f t="shared" si="24"/>
        <v>0.35</v>
      </c>
      <c r="AJ19" s="96">
        <f t="shared" si="25"/>
        <v>0.33</v>
      </c>
    </row>
    <row r="20" spans="1:36" ht="12.95" customHeight="1" x14ac:dyDescent="0.15">
      <c r="A20" s="95">
        <v>697</v>
      </c>
      <c r="B20" s="115" t="s">
        <v>53</v>
      </c>
      <c r="C20" s="115"/>
      <c r="D20" s="95">
        <v>8</v>
      </c>
      <c r="E20" s="95">
        <v>12</v>
      </c>
      <c r="F20" s="4">
        <f t="shared" si="0"/>
        <v>0.03</v>
      </c>
      <c r="G20" s="5" t="s">
        <v>67</v>
      </c>
      <c r="H20" s="95" t="s">
        <v>62</v>
      </c>
      <c r="I20" s="5" t="s">
        <v>67</v>
      </c>
      <c r="J20" s="1" t="s">
        <v>15</v>
      </c>
      <c r="K20" s="96">
        <f t="shared" si="1"/>
        <v>0.04</v>
      </c>
      <c r="L20" s="96">
        <f t="shared" si="2"/>
        <v>0.03</v>
      </c>
      <c r="M20" s="96">
        <f t="shared" si="3"/>
        <v>0.04</v>
      </c>
      <c r="N20" s="96">
        <f t="shared" si="4"/>
        <v>0.04</v>
      </c>
      <c r="O20" s="96">
        <f t="shared" si="5"/>
        <v>0.04</v>
      </c>
      <c r="P20" s="96">
        <f t="shared" si="26"/>
        <v>0.04</v>
      </c>
      <c r="Q20" s="96">
        <f t="shared" si="6"/>
        <v>0.03</v>
      </c>
      <c r="R20" s="96">
        <f t="shared" si="7"/>
        <v>0.03</v>
      </c>
      <c r="S20" s="96">
        <f t="shared" si="8"/>
        <v>0.04</v>
      </c>
      <c r="T20" s="96">
        <f t="shared" si="9"/>
        <v>0.04</v>
      </c>
      <c r="U20" s="96">
        <f t="shared" si="10"/>
        <v>0.03</v>
      </c>
      <c r="V20" s="96">
        <f t="shared" si="11"/>
        <v>0.03</v>
      </c>
      <c r="W20" s="96">
        <f t="shared" si="12"/>
        <v>0.03</v>
      </c>
      <c r="X20" s="96">
        <f t="shared" si="13"/>
        <v>0.04</v>
      </c>
      <c r="Y20" s="96">
        <f t="shared" si="14"/>
        <v>0.03</v>
      </c>
      <c r="Z20" s="96">
        <f t="shared" si="15"/>
        <v>0.03</v>
      </c>
      <c r="AA20" s="96">
        <f t="shared" si="16"/>
        <v>0.03</v>
      </c>
      <c r="AB20" s="96">
        <f t="shared" si="17"/>
        <v>0.03</v>
      </c>
      <c r="AC20" s="96">
        <f t="shared" si="18"/>
        <v>0.03</v>
      </c>
      <c r="AD20" s="96">
        <f t="shared" si="19"/>
        <v>0.05</v>
      </c>
      <c r="AE20" s="96">
        <f t="shared" si="20"/>
        <v>0.03</v>
      </c>
      <c r="AF20" s="96">
        <f t="shared" si="21"/>
        <v>0.03</v>
      </c>
      <c r="AG20" s="96">
        <f t="shared" si="22"/>
        <v>0.03</v>
      </c>
      <c r="AH20" s="96">
        <f t="shared" si="23"/>
        <v>0.03</v>
      </c>
      <c r="AI20" s="96">
        <f t="shared" si="24"/>
        <v>0.04</v>
      </c>
      <c r="AJ20" s="96">
        <f t="shared" si="25"/>
        <v>0.03</v>
      </c>
    </row>
    <row r="21" spans="1:36" ht="12.95" customHeight="1" x14ac:dyDescent="0.15">
      <c r="A21" s="95">
        <v>698</v>
      </c>
      <c r="B21" s="115" t="s">
        <v>53</v>
      </c>
      <c r="C21" s="115"/>
      <c r="D21" s="95">
        <v>8</v>
      </c>
      <c r="E21" s="95">
        <v>12</v>
      </c>
      <c r="F21" s="4">
        <f t="shared" si="0"/>
        <v>0.03</v>
      </c>
      <c r="G21" s="5" t="s">
        <v>67</v>
      </c>
      <c r="H21" s="95" t="s">
        <v>62</v>
      </c>
      <c r="I21" s="5" t="s">
        <v>67</v>
      </c>
      <c r="J21" s="1" t="s">
        <v>15</v>
      </c>
      <c r="K21" s="96">
        <f t="shared" si="1"/>
        <v>0.04</v>
      </c>
      <c r="L21" s="96">
        <f t="shared" si="2"/>
        <v>0.03</v>
      </c>
      <c r="M21" s="96">
        <f t="shared" si="3"/>
        <v>0.04</v>
      </c>
      <c r="N21" s="96">
        <f t="shared" si="4"/>
        <v>0.04</v>
      </c>
      <c r="O21" s="96">
        <f t="shared" si="5"/>
        <v>0.04</v>
      </c>
      <c r="P21" s="96">
        <f t="shared" si="26"/>
        <v>0.04</v>
      </c>
      <c r="Q21" s="96">
        <f t="shared" si="6"/>
        <v>0.03</v>
      </c>
      <c r="R21" s="96">
        <f t="shared" si="7"/>
        <v>0.03</v>
      </c>
      <c r="S21" s="96">
        <f t="shared" si="8"/>
        <v>0.04</v>
      </c>
      <c r="T21" s="96">
        <f t="shared" si="9"/>
        <v>0.04</v>
      </c>
      <c r="U21" s="96">
        <f t="shared" si="10"/>
        <v>0.03</v>
      </c>
      <c r="V21" s="96">
        <f t="shared" si="11"/>
        <v>0.03</v>
      </c>
      <c r="W21" s="96">
        <f t="shared" si="12"/>
        <v>0.03</v>
      </c>
      <c r="X21" s="96">
        <f t="shared" si="13"/>
        <v>0.04</v>
      </c>
      <c r="Y21" s="96">
        <f t="shared" si="14"/>
        <v>0.03</v>
      </c>
      <c r="Z21" s="96">
        <f t="shared" si="15"/>
        <v>0.03</v>
      </c>
      <c r="AA21" s="96">
        <f t="shared" si="16"/>
        <v>0.03</v>
      </c>
      <c r="AB21" s="96">
        <f t="shared" si="17"/>
        <v>0.03</v>
      </c>
      <c r="AC21" s="96">
        <f t="shared" si="18"/>
        <v>0.03</v>
      </c>
      <c r="AD21" s="96">
        <f t="shared" si="19"/>
        <v>0.05</v>
      </c>
      <c r="AE21" s="96">
        <f t="shared" si="20"/>
        <v>0.03</v>
      </c>
      <c r="AF21" s="96">
        <f t="shared" si="21"/>
        <v>0.03</v>
      </c>
      <c r="AG21" s="96">
        <f t="shared" si="22"/>
        <v>0.03</v>
      </c>
      <c r="AH21" s="96">
        <f t="shared" si="23"/>
        <v>0.03</v>
      </c>
      <c r="AI21" s="96">
        <f t="shared" si="24"/>
        <v>0.04</v>
      </c>
      <c r="AJ21" s="96">
        <f t="shared" si="25"/>
        <v>0.03</v>
      </c>
    </row>
    <row r="22" spans="1:36" ht="12.95" customHeight="1" x14ac:dyDescent="0.15">
      <c r="A22" s="95">
        <v>699</v>
      </c>
      <c r="B22" s="115" t="s">
        <v>53</v>
      </c>
      <c r="C22" s="115"/>
      <c r="D22" s="95">
        <v>28</v>
      </c>
      <c r="E22" s="95">
        <v>16</v>
      </c>
      <c r="F22" s="4">
        <f t="shared" si="0"/>
        <v>0.46</v>
      </c>
      <c r="G22" s="5" t="s">
        <v>67</v>
      </c>
      <c r="H22" s="95" t="s">
        <v>62</v>
      </c>
      <c r="I22" s="5" t="s">
        <v>67</v>
      </c>
      <c r="J22" s="1" t="s">
        <v>15</v>
      </c>
      <c r="K22" s="96">
        <f t="shared" si="1"/>
        <v>0.42</v>
      </c>
      <c r="L22" s="96">
        <f t="shared" si="2"/>
        <v>0.47</v>
      </c>
      <c r="M22" s="96">
        <f t="shared" si="3"/>
        <v>0.45</v>
      </c>
      <c r="N22" s="96">
        <f t="shared" si="4"/>
        <v>0.46</v>
      </c>
      <c r="O22" s="96">
        <f t="shared" si="5"/>
        <v>0.47</v>
      </c>
      <c r="P22" s="96">
        <f t="shared" si="26"/>
        <v>0.45</v>
      </c>
      <c r="Q22" s="96">
        <f t="shared" si="6"/>
        <v>0.43</v>
      </c>
      <c r="R22" s="96">
        <f t="shared" si="7"/>
        <v>0.48</v>
      </c>
      <c r="S22" s="96">
        <f t="shared" si="8"/>
        <v>0.46</v>
      </c>
      <c r="T22" s="96">
        <f t="shared" si="9"/>
        <v>0.45</v>
      </c>
      <c r="U22" s="96">
        <f t="shared" si="10"/>
        <v>0.46</v>
      </c>
      <c r="V22" s="96">
        <f t="shared" si="11"/>
        <v>0.5</v>
      </c>
      <c r="W22" s="96">
        <f t="shared" si="12"/>
        <v>0.46</v>
      </c>
      <c r="X22" s="96">
        <f t="shared" si="13"/>
        <v>0.46</v>
      </c>
      <c r="Y22" s="96">
        <f t="shared" si="14"/>
        <v>0.44</v>
      </c>
      <c r="Z22" s="96">
        <f t="shared" si="15"/>
        <v>0.46</v>
      </c>
      <c r="AA22" s="96">
        <f t="shared" si="16"/>
        <v>0.41</v>
      </c>
      <c r="AB22" s="96">
        <f t="shared" si="17"/>
        <v>0.5</v>
      </c>
      <c r="AC22" s="96">
        <f t="shared" si="18"/>
        <v>0.49</v>
      </c>
      <c r="AD22" s="96">
        <f t="shared" si="19"/>
        <v>0.5</v>
      </c>
      <c r="AE22" s="96">
        <f t="shared" si="20"/>
        <v>0.44</v>
      </c>
      <c r="AF22" s="96">
        <f t="shared" si="21"/>
        <v>0.49</v>
      </c>
      <c r="AG22" s="96">
        <f t="shared" si="22"/>
        <v>0.42</v>
      </c>
      <c r="AH22" s="96">
        <f t="shared" si="23"/>
        <v>0.44</v>
      </c>
      <c r="AI22" s="96">
        <f t="shared" si="24"/>
        <v>0.46</v>
      </c>
      <c r="AJ22" s="96">
        <f t="shared" si="25"/>
        <v>0.44</v>
      </c>
    </row>
    <row r="23" spans="1:36" ht="12.95" customHeight="1" x14ac:dyDescent="0.15">
      <c r="A23" s="95">
        <v>700</v>
      </c>
      <c r="B23" s="115" t="s">
        <v>53</v>
      </c>
      <c r="C23" s="115"/>
      <c r="D23" s="95">
        <v>20</v>
      </c>
      <c r="E23" s="95">
        <v>15</v>
      </c>
      <c r="F23" s="4">
        <f t="shared" si="0"/>
        <v>0.23</v>
      </c>
      <c r="G23" s="5" t="s">
        <v>298</v>
      </c>
      <c r="H23" s="95" t="s">
        <v>62</v>
      </c>
      <c r="I23" s="5" t="s">
        <v>298</v>
      </c>
      <c r="J23" s="1" t="s">
        <v>15</v>
      </c>
      <c r="K23" s="96">
        <f t="shared" si="1"/>
        <v>0.22</v>
      </c>
      <c r="L23" s="96">
        <f t="shared" si="2"/>
        <v>0.24</v>
      </c>
      <c r="M23" s="96">
        <f t="shared" si="3"/>
        <v>0.23</v>
      </c>
      <c r="N23" s="96">
        <f t="shared" si="4"/>
        <v>0.24</v>
      </c>
      <c r="O23" s="96">
        <f t="shared" si="5"/>
        <v>0.24</v>
      </c>
      <c r="P23" s="96">
        <f t="shared" si="26"/>
        <v>0.24</v>
      </c>
      <c r="Q23" s="96">
        <f t="shared" si="6"/>
        <v>0.22</v>
      </c>
      <c r="R23" s="96">
        <f t="shared" si="7"/>
        <v>0.24</v>
      </c>
      <c r="S23" s="96">
        <f t="shared" si="8"/>
        <v>0.24</v>
      </c>
      <c r="T23" s="96">
        <f t="shared" si="9"/>
        <v>0.24</v>
      </c>
      <c r="U23" s="96">
        <f t="shared" si="10"/>
        <v>0.24</v>
      </c>
      <c r="V23" s="96">
        <f t="shared" si="11"/>
        <v>0.25</v>
      </c>
      <c r="W23" s="96">
        <f t="shared" si="12"/>
        <v>0.23</v>
      </c>
      <c r="X23" s="96">
        <f t="shared" si="13"/>
        <v>0.23</v>
      </c>
      <c r="Y23" s="96">
        <f t="shared" si="14"/>
        <v>0.21</v>
      </c>
      <c r="Z23" s="96">
        <f t="shared" si="15"/>
        <v>0.23</v>
      </c>
      <c r="AA23" s="96">
        <f t="shared" si="16"/>
        <v>0.21</v>
      </c>
      <c r="AB23" s="96">
        <f t="shared" si="17"/>
        <v>0.24</v>
      </c>
      <c r="AC23" s="96">
        <f t="shared" si="18"/>
        <v>0.24</v>
      </c>
      <c r="AD23" s="96">
        <f t="shared" si="19"/>
        <v>0.27</v>
      </c>
      <c r="AE23" s="96">
        <f t="shared" si="20"/>
        <v>0.21</v>
      </c>
      <c r="AF23" s="96">
        <f t="shared" si="21"/>
        <v>0.24</v>
      </c>
      <c r="AG23" s="96">
        <f t="shared" si="22"/>
        <v>0.21</v>
      </c>
      <c r="AH23" s="96">
        <f t="shared" si="23"/>
        <v>0.22</v>
      </c>
      <c r="AI23" s="96">
        <f t="shared" si="24"/>
        <v>0.24</v>
      </c>
      <c r="AJ23" s="96">
        <f t="shared" si="25"/>
        <v>0.22</v>
      </c>
    </row>
    <row r="24" spans="1:36" ht="12.95" customHeight="1" x14ac:dyDescent="0.15">
      <c r="A24" s="95">
        <v>701</v>
      </c>
      <c r="B24" s="115" t="s">
        <v>53</v>
      </c>
      <c r="C24" s="115"/>
      <c r="D24" s="95">
        <v>14</v>
      </c>
      <c r="E24" s="95">
        <v>13</v>
      </c>
      <c r="F24" s="4">
        <f t="shared" si="0"/>
        <v>0.11</v>
      </c>
      <c r="G24" s="5" t="s">
        <v>67</v>
      </c>
      <c r="H24" s="95" t="s">
        <v>62</v>
      </c>
      <c r="I24" s="5" t="s">
        <v>67</v>
      </c>
      <c r="J24" s="1" t="s">
        <v>15</v>
      </c>
      <c r="K24" s="96">
        <f t="shared" si="1"/>
        <v>0.1</v>
      </c>
      <c r="L24" s="96">
        <f t="shared" si="2"/>
        <v>0.11</v>
      </c>
      <c r="M24" s="96">
        <f t="shared" si="3"/>
        <v>0.11</v>
      </c>
      <c r="N24" s="96">
        <f t="shared" si="4"/>
        <v>0.11</v>
      </c>
      <c r="O24" s="96">
        <f t="shared" si="5"/>
        <v>0.11</v>
      </c>
      <c r="P24" s="96">
        <f t="shared" si="26"/>
        <v>0.11</v>
      </c>
      <c r="Q24" s="96">
        <f t="shared" si="6"/>
        <v>0.1</v>
      </c>
      <c r="R24" s="96">
        <f t="shared" si="7"/>
        <v>0.1</v>
      </c>
      <c r="S24" s="96">
        <f t="shared" si="8"/>
        <v>0.11</v>
      </c>
      <c r="T24" s="96">
        <f t="shared" si="9"/>
        <v>0.11</v>
      </c>
      <c r="U24" s="96">
        <f t="shared" si="10"/>
        <v>0.1</v>
      </c>
      <c r="V24" s="96">
        <f t="shared" si="11"/>
        <v>0.11</v>
      </c>
      <c r="W24" s="96">
        <f t="shared" si="12"/>
        <v>0.11</v>
      </c>
      <c r="X24" s="96">
        <f t="shared" si="13"/>
        <v>0.11</v>
      </c>
      <c r="Y24" s="96">
        <f t="shared" si="14"/>
        <v>0.09</v>
      </c>
      <c r="Z24" s="96">
        <f t="shared" si="15"/>
        <v>0.11</v>
      </c>
      <c r="AA24" s="96">
        <f t="shared" si="16"/>
        <v>0.1</v>
      </c>
      <c r="AB24" s="96">
        <f t="shared" si="17"/>
        <v>0.1</v>
      </c>
      <c r="AC24" s="96">
        <f t="shared" si="18"/>
        <v>0.1</v>
      </c>
      <c r="AD24" s="96">
        <f t="shared" si="19"/>
        <v>0.13</v>
      </c>
      <c r="AE24" s="96">
        <f t="shared" si="20"/>
        <v>0.09</v>
      </c>
      <c r="AF24" s="96">
        <f t="shared" si="21"/>
        <v>0.1</v>
      </c>
      <c r="AG24" s="96">
        <f t="shared" si="22"/>
        <v>0.09</v>
      </c>
      <c r="AH24" s="96">
        <f t="shared" si="23"/>
        <v>0.09</v>
      </c>
      <c r="AI24" s="96">
        <f t="shared" si="24"/>
        <v>0.11</v>
      </c>
      <c r="AJ24" s="96">
        <f t="shared" si="25"/>
        <v>0.09</v>
      </c>
    </row>
    <row r="25" spans="1:36" ht="12.95" customHeight="1" x14ac:dyDescent="0.15">
      <c r="A25" s="95">
        <v>702</v>
      </c>
      <c r="B25" s="115" t="s">
        <v>53</v>
      </c>
      <c r="C25" s="115"/>
      <c r="D25" s="95">
        <v>20</v>
      </c>
      <c r="E25" s="95">
        <v>16</v>
      </c>
      <c r="F25" s="4">
        <f t="shared" si="0"/>
        <v>0.25</v>
      </c>
      <c r="G25" s="5"/>
      <c r="H25" s="95"/>
      <c r="I25" s="5"/>
      <c r="J25" s="1" t="s">
        <v>15</v>
      </c>
      <c r="K25" s="96">
        <f t="shared" si="1"/>
        <v>0.23</v>
      </c>
      <c r="L25" s="96">
        <f t="shared" si="2"/>
        <v>0.25</v>
      </c>
      <c r="M25" s="96">
        <f t="shared" si="3"/>
        <v>0.25</v>
      </c>
      <c r="N25" s="96">
        <f t="shared" si="4"/>
        <v>0.25</v>
      </c>
      <c r="O25" s="96">
        <f t="shared" si="5"/>
        <v>0.26</v>
      </c>
      <c r="P25" s="96">
        <f t="shared" si="26"/>
        <v>0.25</v>
      </c>
      <c r="Q25" s="96">
        <f t="shared" si="6"/>
        <v>0.23</v>
      </c>
      <c r="R25" s="96">
        <f t="shared" si="7"/>
        <v>0.25</v>
      </c>
      <c r="S25" s="96">
        <f t="shared" si="8"/>
        <v>0.25</v>
      </c>
      <c r="T25" s="96">
        <f t="shared" si="9"/>
        <v>0.26</v>
      </c>
      <c r="U25" s="96">
        <f t="shared" si="10"/>
        <v>0.25</v>
      </c>
      <c r="V25" s="96">
        <f t="shared" si="11"/>
        <v>0.26</v>
      </c>
      <c r="W25" s="96">
        <f t="shared" si="12"/>
        <v>0.25</v>
      </c>
      <c r="X25" s="96">
        <f t="shared" si="13"/>
        <v>0.25</v>
      </c>
      <c r="Y25" s="96">
        <f t="shared" si="14"/>
        <v>0.23</v>
      </c>
      <c r="Z25" s="96">
        <f t="shared" si="15"/>
        <v>0.25</v>
      </c>
      <c r="AA25" s="96">
        <f t="shared" si="16"/>
        <v>0.22</v>
      </c>
      <c r="AB25" s="96">
        <f t="shared" si="17"/>
        <v>0.26</v>
      </c>
      <c r="AC25" s="96">
        <f t="shared" si="18"/>
        <v>0.26</v>
      </c>
      <c r="AD25" s="96">
        <f t="shared" si="19"/>
        <v>0.28999999999999998</v>
      </c>
      <c r="AE25" s="96">
        <f t="shared" si="20"/>
        <v>0.23</v>
      </c>
      <c r="AF25" s="96">
        <f t="shared" si="21"/>
        <v>0.26</v>
      </c>
      <c r="AG25" s="96">
        <f t="shared" si="22"/>
        <v>0.22</v>
      </c>
      <c r="AH25" s="96">
        <f t="shared" si="23"/>
        <v>0.23</v>
      </c>
      <c r="AI25" s="96">
        <f t="shared" si="24"/>
        <v>0.25</v>
      </c>
      <c r="AJ25" s="96">
        <f t="shared" si="25"/>
        <v>0.23</v>
      </c>
    </row>
    <row r="26" spans="1:36" ht="12.95" customHeight="1" x14ac:dyDescent="0.15">
      <c r="A26" s="95">
        <v>703</v>
      </c>
      <c r="B26" s="115" t="s">
        <v>53</v>
      </c>
      <c r="C26" s="115"/>
      <c r="D26" s="95">
        <v>12</v>
      </c>
      <c r="E26" s="95">
        <v>13</v>
      </c>
      <c r="F26" s="4">
        <f t="shared" si="0"/>
        <v>0.08</v>
      </c>
      <c r="G26" s="5" t="s">
        <v>67</v>
      </c>
      <c r="H26" s="95" t="s">
        <v>62</v>
      </c>
      <c r="I26" s="5" t="s">
        <v>67</v>
      </c>
      <c r="J26" s="1" t="s">
        <v>15</v>
      </c>
      <c r="K26" s="96">
        <f t="shared" si="1"/>
        <v>0.08</v>
      </c>
      <c r="L26" s="96">
        <f t="shared" si="2"/>
        <v>0.08</v>
      </c>
      <c r="M26" s="96">
        <f t="shared" si="3"/>
        <v>0.08</v>
      </c>
      <c r="N26" s="96">
        <f t="shared" si="4"/>
        <v>0.08</v>
      </c>
      <c r="O26" s="96">
        <f t="shared" si="5"/>
        <v>0.08</v>
      </c>
      <c r="P26" s="96">
        <f t="shared" si="26"/>
        <v>0.08</v>
      </c>
      <c r="Q26" s="96">
        <f t="shared" si="6"/>
        <v>0.08</v>
      </c>
      <c r="R26" s="96">
        <f t="shared" si="7"/>
        <v>0.08</v>
      </c>
      <c r="S26" s="96">
        <f t="shared" si="8"/>
        <v>0.08</v>
      </c>
      <c r="T26" s="96">
        <f t="shared" si="9"/>
        <v>0.08</v>
      </c>
      <c r="U26" s="96">
        <f t="shared" si="10"/>
        <v>0.08</v>
      </c>
      <c r="V26" s="96">
        <f t="shared" si="11"/>
        <v>0.08</v>
      </c>
      <c r="W26" s="96">
        <f t="shared" si="12"/>
        <v>0.08</v>
      </c>
      <c r="X26" s="96">
        <f t="shared" si="13"/>
        <v>0.08</v>
      </c>
      <c r="Y26" s="96">
        <f t="shared" si="14"/>
        <v>7.0000000000000007E-2</v>
      </c>
      <c r="Z26" s="96">
        <f t="shared" si="15"/>
        <v>0.08</v>
      </c>
      <c r="AA26" s="96">
        <f t="shared" si="16"/>
        <v>7.0000000000000007E-2</v>
      </c>
      <c r="AB26" s="96">
        <f t="shared" si="17"/>
        <v>0.08</v>
      </c>
      <c r="AC26" s="96">
        <f t="shared" si="18"/>
        <v>0.08</v>
      </c>
      <c r="AD26" s="96">
        <f t="shared" si="19"/>
        <v>0.1</v>
      </c>
      <c r="AE26" s="96">
        <f t="shared" si="20"/>
        <v>7.0000000000000007E-2</v>
      </c>
      <c r="AF26" s="96">
        <f t="shared" si="21"/>
        <v>0.08</v>
      </c>
      <c r="AG26" s="96">
        <f t="shared" si="22"/>
        <v>7.0000000000000007E-2</v>
      </c>
      <c r="AH26" s="96">
        <f t="shared" si="23"/>
        <v>7.0000000000000007E-2</v>
      </c>
      <c r="AI26" s="96">
        <f t="shared" si="24"/>
        <v>0.08</v>
      </c>
      <c r="AJ26" s="96">
        <f t="shared" si="25"/>
        <v>7.0000000000000007E-2</v>
      </c>
    </row>
    <row r="27" spans="1:36" ht="12.95" customHeight="1" x14ac:dyDescent="0.15">
      <c r="A27" s="95">
        <v>704</v>
      </c>
      <c r="B27" s="115" t="s">
        <v>53</v>
      </c>
      <c r="C27" s="115"/>
      <c r="D27" s="95">
        <v>20</v>
      </c>
      <c r="E27" s="95">
        <v>17</v>
      </c>
      <c r="F27" s="4">
        <f t="shared" si="0"/>
        <v>0.26</v>
      </c>
      <c r="G27" s="5"/>
      <c r="H27" s="95" t="s">
        <v>62</v>
      </c>
      <c r="I27" s="5" t="s">
        <v>92</v>
      </c>
      <c r="J27" s="1" t="s">
        <v>15</v>
      </c>
      <c r="K27" s="96">
        <f t="shared" si="1"/>
        <v>0.25</v>
      </c>
      <c r="L27" s="96">
        <f t="shared" si="2"/>
        <v>0.27</v>
      </c>
      <c r="M27" s="96">
        <f t="shared" si="3"/>
        <v>0.27</v>
      </c>
      <c r="N27" s="96">
        <f t="shared" si="4"/>
        <v>0.27</v>
      </c>
      <c r="O27" s="96">
        <f t="shared" si="5"/>
        <v>0.27</v>
      </c>
      <c r="P27" s="96">
        <f t="shared" si="26"/>
        <v>0.27</v>
      </c>
      <c r="Q27" s="96">
        <f t="shared" si="6"/>
        <v>0.25</v>
      </c>
      <c r="R27" s="96">
        <f t="shared" si="7"/>
        <v>0.27</v>
      </c>
      <c r="S27" s="96">
        <f t="shared" si="8"/>
        <v>0.27</v>
      </c>
      <c r="T27" s="96">
        <f t="shared" si="9"/>
        <v>0.28000000000000003</v>
      </c>
      <c r="U27" s="96">
        <f t="shared" si="10"/>
        <v>0.27</v>
      </c>
      <c r="V27" s="96">
        <f t="shared" si="11"/>
        <v>0.28000000000000003</v>
      </c>
      <c r="W27" s="96">
        <f t="shared" si="12"/>
        <v>0.26</v>
      </c>
      <c r="X27" s="96">
        <f t="shared" si="13"/>
        <v>0.27</v>
      </c>
      <c r="Y27" s="96">
        <f t="shared" si="14"/>
        <v>0.24</v>
      </c>
      <c r="Z27" s="96">
        <f t="shared" si="15"/>
        <v>0.26</v>
      </c>
      <c r="AA27" s="96">
        <f t="shared" si="16"/>
        <v>0.24</v>
      </c>
      <c r="AB27" s="96">
        <f t="shared" si="17"/>
        <v>0.27</v>
      </c>
      <c r="AC27" s="96">
        <f t="shared" si="18"/>
        <v>0.27</v>
      </c>
      <c r="AD27" s="96">
        <f t="shared" si="19"/>
        <v>0.31</v>
      </c>
      <c r="AE27" s="96">
        <f t="shared" si="20"/>
        <v>0.25</v>
      </c>
      <c r="AF27" s="96">
        <f t="shared" si="21"/>
        <v>0.27</v>
      </c>
      <c r="AG27" s="96">
        <f t="shared" si="22"/>
        <v>0.23</v>
      </c>
      <c r="AH27" s="96">
        <f t="shared" si="23"/>
        <v>0.25</v>
      </c>
      <c r="AI27" s="96">
        <f t="shared" si="24"/>
        <v>0.27</v>
      </c>
      <c r="AJ27" s="96">
        <f t="shared" si="25"/>
        <v>0.25</v>
      </c>
    </row>
    <row r="28" spans="1:36" ht="12.95" customHeight="1" x14ac:dyDescent="0.15">
      <c r="A28" s="95">
        <v>705</v>
      </c>
      <c r="B28" s="115" t="s">
        <v>53</v>
      </c>
      <c r="C28" s="115"/>
      <c r="D28" s="95">
        <v>10</v>
      </c>
      <c r="E28" s="95">
        <v>11</v>
      </c>
      <c r="F28" s="4">
        <f t="shared" si="0"/>
        <v>0.05</v>
      </c>
      <c r="G28" s="5" t="s">
        <v>298</v>
      </c>
      <c r="H28" s="95" t="s">
        <v>62</v>
      </c>
      <c r="I28" s="5" t="s">
        <v>298</v>
      </c>
      <c r="J28" s="1" t="s">
        <v>15</v>
      </c>
      <c r="K28" s="96">
        <f t="shared" si="1"/>
        <v>0.05</v>
      </c>
      <c r="L28" s="96">
        <f t="shared" si="2"/>
        <v>0.05</v>
      </c>
      <c r="M28" s="96">
        <f t="shared" si="3"/>
        <v>0.05</v>
      </c>
      <c r="N28" s="96">
        <f t="shared" si="4"/>
        <v>0.05</v>
      </c>
      <c r="O28" s="96">
        <f t="shared" si="5"/>
        <v>0.05</v>
      </c>
      <c r="P28" s="96">
        <f t="shared" si="26"/>
        <v>0.05</v>
      </c>
      <c r="Q28" s="96">
        <f t="shared" si="6"/>
        <v>0.05</v>
      </c>
      <c r="R28" s="96">
        <f t="shared" si="7"/>
        <v>0.05</v>
      </c>
      <c r="S28" s="96">
        <f t="shared" si="8"/>
        <v>0.05</v>
      </c>
      <c r="T28" s="96">
        <f t="shared" si="9"/>
        <v>0.05</v>
      </c>
      <c r="U28" s="96">
        <f t="shared" si="10"/>
        <v>0.05</v>
      </c>
      <c r="V28" s="96">
        <f t="shared" si="11"/>
        <v>0.05</v>
      </c>
      <c r="W28" s="96">
        <f t="shared" si="12"/>
        <v>0.05</v>
      </c>
      <c r="X28" s="96">
        <f t="shared" si="13"/>
        <v>0.05</v>
      </c>
      <c r="Y28" s="96">
        <f t="shared" si="14"/>
        <v>0.04</v>
      </c>
      <c r="Z28" s="96">
        <f t="shared" si="15"/>
        <v>0.05</v>
      </c>
      <c r="AA28" s="96">
        <f t="shared" si="16"/>
        <v>0.04</v>
      </c>
      <c r="AB28" s="96">
        <f t="shared" si="17"/>
        <v>0.04</v>
      </c>
      <c r="AC28" s="96">
        <f t="shared" si="18"/>
        <v>0.05</v>
      </c>
      <c r="AD28" s="96">
        <f t="shared" si="19"/>
        <v>0.06</v>
      </c>
      <c r="AE28" s="96">
        <f t="shared" si="20"/>
        <v>0.04</v>
      </c>
      <c r="AF28" s="96">
        <f t="shared" si="21"/>
        <v>0.04</v>
      </c>
      <c r="AG28" s="96">
        <f t="shared" si="22"/>
        <v>0.04</v>
      </c>
      <c r="AH28" s="96">
        <f t="shared" si="23"/>
        <v>0.04</v>
      </c>
      <c r="AI28" s="96">
        <f t="shared" si="24"/>
        <v>0.05</v>
      </c>
      <c r="AJ28" s="96">
        <f t="shared" si="25"/>
        <v>0.04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190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25</v>
      </c>
      <c r="D47" s="14">
        <f>COUNTIF(G4:G43,"*下層*")</f>
        <v>0</v>
      </c>
      <c r="E47" s="14">
        <f>COUNTA(A4:A43)</f>
        <v>25</v>
      </c>
      <c r="F47" s="10"/>
      <c r="G47" s="15">
        <f>C47*100</f>
        <v>2500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4.21</v>
      </c>
      <c r="D50" s="16">
        <f>SUMIF(G4:G43,"*下層*",F4:F43)</f>
        <v>0</v>
      </c>
      <c r="E50" s="4">
        <f>SUM(F4:F43)</f>
        <v>4.21</v>
      </c>
      <c r="F50" s="13"/>
      <c r="G50" s="17">
        <f>C50*100</f>
        <v>421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18</v>
      </c>
      <c r="D54" s="14">
        <f>COUNTIF(H4:H43,"▲")</f>
        <v>0</v>
      </c>
      <c r="E54" s="14">
        <f>COUNTA(H4:H43)</f>
        <v>18</v>
      </c>
      <c r="F54" s="10"/>
      <c r="G54" s="15">
        <f>C54*100</f>
        <v>1800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14</v>
      </c>
      <c r="D55" s="14" t="str">
        <f>IF(D54&gt;0,ROUND(SUMIF(H4:H43,"▲",E4:E43)/D54,0),"")</f>
        <v/>
      </c>
      <c r="E55" s="14">
        <f>ROUND(SUMIF(H4:H43,"*",E4:E43)/E54,0)</f>
        <v>14</v>
      </c>
      <c r="F55" s="13"/>
      <c r="G55" s="15">
        <f>C55</f>
        <v>14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2.38</v>
      </c>
      <c r="D57" s="16">
        <f>SUMIF(H4:H43,"▲",F4:F43)</f>
        <v>0</v>
      </c>
      <c r="E57" s="16">
        <f>SUM(C57:D57)</f>
        <v>2.38</v>
      </c>
      <c r="F57" s="13"/>
      <c r="G57" s="19">
        <f>C57*100</f>
        <v>238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72</v>
      </c>
      <c r="D61" s="20" t="str">
        <f>IF(D47&gt;0,ROUND(D54/D47*100,1),"")</f>
        <v/>
      </c>
      <c r="E61" s="20">
        <f>ROUND(E54/E47*100,1)</f>
        <v>72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56.5</v>
      </c>
      <c r="D62" s="20" t="str">
        <f>IF(D47&gt;0,ROUND(D57/D50*100,1),"")</f>
        <v/>
      </c>
      <c r="E62" s="20">
        <f>ROUND(E57/E50*100,1)</f>
        <v>56.5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1.83</v>
      </c>
      <c r="D69" s="16" t="str">
        <f>IF(D66&gt;0,D50-D57,"")</f>
        <v/>
      </c>
      <c r="E69" s="4">
        <f>SUM(C69:D69)</f>
        <v>1.83</v>
      </c>
      <c r="F69" s="13"/>
      <c r="G69" s="17">
        <f>C69*100</f>
        <v>183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27" priority="16" stopIfTrue="1">
      <formula>AND(($H4="スギ"),(#REF!&lt;12))</formula>
    </cfRule>
  </conditionalFormatting>
  <conditionalFormatting sqref="L4:L43">
    <cfRule type="expression" dxfId="526" priority="15" stopIfTrue="1">
      <formula>AND(($H4="スギ"),(#REF!&lt;22),(#REF!&gt;=12))</formula>
    </cfRule>
  </conditionalFormatting>
  <conditionalFormatting sqref="M4:M43">
    <cfRule type="expression" dxfId="525" priority="14" stopIfTrue="1">
      <formula>AND(($H4="スギ"),(#REF!&lt;32),(#REF!&gt;=22))</formula>
    </cfRule>
  </conditionalFormatting>
  <conditionalFormatting sqref="N4:N43">
    <cfRule type="expression" dxfId="524" priority="13" stopIfTrue="1">
      <formula>AND(($H4="スギ"),(#REF!&lt;42),(#REF!&gt;=32))</formula>
    </cfRule>
  </conditionalFormatting>
  <conditionalFormatting sqref="U4:U43 Z4:AF43 AJ4:AJ43 O4:P43">
    <cfRule type="expression" dxfId="523" priority="12" stopIfTrue="1">
      <formula>AND(($H4="スギ"),(#REF!&gt;=42))</formula>
    </cfRule>
  </conditionalFormatting>
  <conditionalFormatting sqref="Q4:Q43 AA4:AA43">
    <cfRule type="expression" dxfId="522" priority="11" stopIfTrue="1">
      <formula>AND(($H4="ヒノキ"),(#REF!&lt;12))</formula>
    </cfRule>
  </conditionalFormatting>
  <conditionalFormatting sqref="R4:R43 AB4:AE43">
    <cfRule type="expression" dxfId="521" priority="10" stopIfTrue="1">
      <formula>AND(($H4="ヒノキ"),(#REF!&lt;22),(#REF!&gt;=12))</formula>
    </cfRule>
  </conditionalFormatting>
  <conditionalFormatting sqref="S4:S43">
    <cfRule type="expression" dxfId="520" priority="9" stopIfTrue="1">
      <formula>AND(($H4="ヒノキ"),(#REF!&lt;32),(#REF!&gt;=22))</formula>
    </cfRule>
  </conditionalFormatting>
  <conditionalFormatting sqref="T4:U43 Z4:AF43 AJ4:AJ43">
    <cfRule type="expression" dxfId="519" priority="8" stopIfTrue="1">
      <formula>AND(($H4="ヒノキ"),(#REF!&gt;=32))</formula>
    </cfRule>
  </conditionalFormatting>
  <conditionalFormatting sqref="V4:V43 AA4:AA43">
    <cfRule type="expression" dxfId="518" priority="7" stopIfTrue="1">
      <formula>AND(($H4="アカマツ"),(#REF!&lt;12))</formula>
    </cfRule>
  </conditionalFormatting>
  <conditionalFormatting sqref="W4:W43 AB4:AB43">
    <cfRule type="expression" dxfId="517" priority="6" stopIfTrue="1">
      <formula>AND(($H4="アカマツ"),(#REF!&lt;22),(#REF!&gt;=12))</formula>
    </cfRule>
  </conditionalFormatting>
  <conditionalFormatting sqref="X4:X43 AC4:AC43">
    <cfRule type="expression" dxfId="516" priority="5" stopIfTrue="1">
      <formula>AND(($H4="アカマツ"),(#REF!&lt;42),(#REF!&gt;=22))</formula>
    </cfRule>
  </conditionalFormatting>
  <conditionalFormatting sqref="Y4:AF43 AJ4:AJ43">
    <cfRule type="expression" dxfId="515" priority="4" stopIfTrue="1">
      <formula>AND(($H4="アカマツ"),(#REF!&gt;=42))</formula>
    </cfRule>
  </conditionalFormatting>
  <conditionalFormatting sqref="AG4:AG43">
    <cfRule type="expression" dxfId="514" priority="3" stopIfTrue="1">
      <formula>AND(($H4&lt;&gt;"スギ"),($H4&lt;&gt;"ヒノキ"),($H4&lt;&gt;"アカマツ"),(#REF!&lt;12))</formula>
    </cfRule>
  </conditionalFormatting>
  <conditionalFormatting sqref="AH4:AH43">
    <cfRule type="expression" dxfId="5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U96"/>
  <sheetViews>
    <sheetView tabSelected="1" topLeftCell="A4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181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182</v>
      </c>
      <c r="E2" s="50" t="s">
        <v>183</v>
      </c>
      <c r="F2" s="50" t="s">
        <v>184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185</v>
      </c>
      <c r="E3" s="23" t="s">
        <v>81</v>
      </c>
      <c r="F3" s="23" t="s">
        <v>186</v>
      </c>
      <c r="G3" s="23"/>
      <c r="H3" s="23"/>
      <c r="I3" s="23"/>
      <c r="J3" s="23"/>
    </row>
    <row r="5" spans="1:21" ht="14.25" x14ac:dyDescent="0.15">
      <c r="A5" s="134" t="str">
        <f>D1</f>
        <v>S-14アカマツ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No.24</v>
      </c>
      <c r="E9" s="26" t="str">
        <f t="shared" si="0"/>
        <v>No.25</v>
      </c>
      <c r="F9" s="26" t="str">
        <f t="shared" si="0"/>
        <v>No.26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22</v>
      </c>
      <c r="D10" s="77">
        <f t="shared" ref="D10:J10" ca="1" si="1">IF(D$2&lt;&gt;"",INDIRECT(D$2&amp;"!C47"),"")</f>
        <v>20</v>
      </c>
      <c r="E10" s="77">
        <f t="shared" ca="1" si="1"/>
        <v>20</v>
      </c>
      <c r="F10" s="77">
        <f t="shared" ca="1" si="1"/>
        <v>25</v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28">
        <f ca="1">C10*100</f>
        <v>2200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15</v>
      </c>
      <c r="D11" s="77">
        <f t="shared" ref="D11:J11" ca="1" si="2">IF(D$2&lt;&gt;"",INDIRECT(D$2&amp;"!C48"),"")</f>
        <v>17</v>
      </c>
      <c r="E11" s="77">
        <f t="shared" ca="1" si="2"/>
        <v>14</v>
      </c>
      <c r="F11" s="77">
        <f t="shared" ca="1" si="2"/>
        <v>14</v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29">
        <f ca="1">C11</f>
        <v>15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17</v>
      </c>
      <c r="D12" s="77">
        <f t="shared" ref="D12:J12" ca="1" si="3">IF(D$2&lt;&gt;"",INDIRECT(D$2&amp;"!C49"),"")</f>
        <v>17</v>
      </c>
      <c r="E12" s="77">
        <f t="shared" ca="1" si="3"/>
        <v>18</v>
      </c>
      <c r="F12" s="77">
        <f t="shared" ca="1" si="3"/>
        <v>16</v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29">
        <f ca="1">C12</f>
        <v>17</v>
      </c>
    </row>
    <row r="13" spans="1:21" ht="12.75" customHeight="1" x14ac:dyDescent="0.15">
      <c r="A13" s="108" t="s">
        <v>25</v>
      </c>
      <c r="B13" s="109"/>
      <c r="C13" s="4">
        <f ca="1">ROUND(AVERAGE(D13:J13),3)</f>
        <v>4.16</v>
      </c>
      <c r="D13" s="30">
        <f t="shared" ref="D13:J13" ca="1" si="4">IF(D$2&lt;&gt;"",INDIRECT(D$2&amp;"!C50"),"")</f>
        <v>4.3499999999999996</v>
      </c>
      <c r="E13" s="30">
        <f t="shared" ca="1" si="4"/>
        <v>3.9200000000000004</v>
      </c>
      <c r="F13" s="30">
        <f t="shared" ca="1" si="4"/>
        <v>4.21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416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形状比＝88、Sr＝14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No.24</v>
      </c>
      <c r="E17" s="26" t="str">
        <f t="shared" si="5"/>
        <v>No.25</v>
      </c>
      <c r="F17" s="26" t="str">
        <f t="shared" si="5"/>
        <v>No.26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2</v>
      </c>
      <c r="D18" s="77">
        <f t="shared" ref="D18:J18" ca="1" si="6">IF(D$2&lt;&gt;"",INDIRECT(D$2&amp;"!D47"),"")</f>
        <v>2</v>
      </c>
      <c r="E18" s="77">
        <f t="shared" ca="1" si="6"/>
        <v>3</v>
      </c>
      <c r="F18" s="77">
        <f t="shared" ca="1" si="6"/>
        <v>0</v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9</v>
      </c>
      <c r="D19" s="77">
        <f t="shared" ref="D19:J19" ca="1" si="7">IF(D$2&lt;&gt;"",INDIRECT(D$2&amp;"!D48"),"")</f>
        <v>9</v>
      </c>
      <c r="E19" s="77">
        <f t="shared" ca="1" si="7"/>
        <v>8</v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9</v>
      </c>
      <c r="D20" s="77">
        <f t="shared" ref="D20:J20" ca="1" si="8">IF(D$2&lt;&gt;"",INDIRECT(D$2&amp;"!D49"),"")</f>
        <v>9</v>
      </c>
      <c r="E20" s="77">
        <f t="shared" ca="1" si="8"/>
        <v>9</v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5.2999999999999999E-2</v>
      </c>
      <c r="D21" s="32">
        <f t="shared" ref="D21:J21" ca="1" si="9">IF(D$2&lt;&gt;"",INDIRECT(D$2&amp;"!D50"),"")</f>
        <v>0.06</v>
      </c>
      <c r="E21" s="32">
        <f t="shared" ca="1" si="9"/>
        <v>0.1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No.24</v>
      </c>
      <c r="E24" s="26" t="str">
        <f t="shared" si="10"/>
        <v>No.25</v>
      </c>
      <c r="F24" s="26" t="str">
        <f t="shared" si="10"/>
        <v>No.26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23</v>
      </c>
      <c r="D25" s="77">
        <f t="shared" ref="D25:J25" ca="1" si="11">IF(D$2&lt;&gt;"",INDIRECT(D$2&amp;"!E47"),"")</f>
        <v>22</v>
      </c>
      <c r="E25" s="77">
        <f t="shared" ca="1" si="11"/>
        <v>23</v>
      </c>
      <c r="F25" s="77">
        <f t="shared" ca="1" si="11"/>
        <v>25</v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15</v>
      </c>
      <c r="D26" s="77">
        <f t="shared" ref="D26:J26" ca="1" si="12">IF(D$2&lt;&gt;"",INDIRECT(D$2&amp;"!E48"),"")</f>
        <v>17</v>
      </c>
      <c r="E26" s="77">
        <f t="shared" ca="1" si="12"/>
        <v>13</v>
      </c>
      <c r="F26" s="77">
        <f t="shared" ca="1" si="12"/>
        <v>14</v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17</v>
      </c>
      <c r="D27" s="77">
        <f t="shared" ref="D27:J27" ca="1" si="13">IF(D$2&lt;&gt;"",INDIRECT(D$2&amp;"!E49"),"")</f>
        <v>17</v>
      </c>
      <c r="E27" s="77">
        <f t="shared" ca="1" si="13"/>
        <v>17</v>
      </c>
      <c r="F27" s="77">
        <f t="shared" ca="1" si="13"/>
        <v>16</v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4.2130000000000001</v>
      </c>
      <c r="D28" s="30">
        <f t="shared" ref="D28:J28" ca="1" si="14">IF(D$2&lt;&gt;"",INDIRECT(D$2&amp;"!E50"),"")</f>
        <v>4.4099999999999993</v>
      </c>
      <c r="E28" s="30">
        <f t="shared" ca="1" si="14"/>
        <v>4.0200000000000005</v>
      </c>
      <c r="F28" s="30">
        <f t="shared" ca="1" si="14"/>
        <v>4.21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No.24</v>
      </c>
      <c r="E32" s="26" t="str">
        <f t="shared" si="15"/>
        <v>No.25</v>
      </c>
      <c r="F32" s="26" t="str">
        <f t="shared" si="15"/>
        <v>No.26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15</v>
      </c>
      <c r="D33" s="77">
        <f t="shared" ref="D33:J33" ca="1" si="16">IF(D$2&lt;&gt;"",INDIRECT(D$2&amp;"!C54"),"")</f>
        <v>14</v>
      </c>
      <c r="E33" s="77">
        <f t="shared" ca="1" si="16"/>
        <v>14</v>
      </c>
      <c r="F33" s="77">
        <f t="shared" ca="1" si="16"/>
        <v>18</v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28">
        <f ca="1">C33*100</f>
        <v>1500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15</v>
      </c>
      <c r="D34" s="77">
        <f t="shared" ref="D34:J34" ca="1" si="17">IF(D$2&lt;&gt;"",INDIRECT(D$2&amp;"!C55"),"")</f>
        <v>17</v>
      </c>
      <c r="E34" s="77">
        <f t="shared" ca="1" si="17"/>
        <v>14</v>
      </c>
      <c r="F34" s="77">
        <f t="shared" ca="1" si="17"/>
        <v>14</v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29">
        <f ca="1">C34</f>
        <v>15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15</v>
      </c>
      <c r="D35" s="77">
        <f t="shared" ref="D35:J35" ca="1" si="18">IF(D$2&lt;&gt;"",INDIRECT(D$2&amp;"!C56"),"")</f>
        <v>16</v>
      </c>
      <c r="E35" s="77">
        <f t="shared" ca="1" si="18"/>
        <v>16</v>
      </c>
      <c r="F35" s="77">
        <f t="shared" ca="1" si="18"/>
        <v>14</v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29">
        <f ca="1">C35</f>
        <v>15</v>
      </c>
    </row>
    <row r="36" spans="1:21" ht="12.75" customHeight="1" x14ac:dyDescent="0.15">
      <c r="A36" s="108" t="s">
        <v>25</v>
      </c>
      <c r="B36" s="109"/>
      <c r="C36" s="4">
        <f ca="1">ROUND(AVERAGE(D36:J36),3)</f>
        <v>2.387</v>
      </c>
      <c r="D36" s="30">
        <f t="shared" ref="D36:J36" ca="1" si="19">IF(D$2&lt;&gt;"",INDIRECT(D$2&amp;"!C57"),"")</f>
        <v>2.4899999999999998</v>
      </c>
      <c r="E36" s="30">
        <f t="shared" ca="1" si="19"/>
        <v>2.29</v>
      </c>
      <c r="F36" s="30">
        <f t="shared" ca="1" si="19"/>
        <v>2.38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238.7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No.24</v>
      </c>
      <c r="E39" s="26" t="str">
        <f t="shared" si="20"/>
        <v>No.25</v>
      </c>
      <c r="F39" s="26" t="str">
        <f t="shared" si="20"/>
        <v>No.26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2</v>
      </c>
      <c r="D40" s="77">
        <f t="shared" ref="D40:J40" ca="1" si="21">IF(D$2&lt;&gt;"",INDIRECT(D$2&amp;"!D54"),"")</f>
        <v>2</v>
      </c>
      <c r="E40" s="77">
        <f t="shared" ca="1" si="21"/>
        <v>3</v>
      </c>
      <c r="F40" s="77">
        <f t="shared" ca="1" si="21"/>
        <v>0</v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9</v>
      </c>
      <c r="D41" s="77">
        <f t="shared" ref="D41:J41" ca="1" si="22">IF(D$2&lt;&gt;"",INDIRECT(D$2&amp;"!D55"),"")</f>
        <v>9</v>
      </c>
      <c r="E41" s="77">
        <f t="shared" ca="1" si="22"/>
        <v>8</v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9</v>
      </c>
      <c r="D42" s="77">
        <f t="shared" ref="D42:J42" ca="1" si="23">IF(D$2&lt;&gt;"",INDIRECT(D$2&amp;"!D56"),"")</f>
        <v>9</v>
      </c>
      <c r="E42" s="77">
        <f t="shared" ca="1" si="23"/>
        <v>9</v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5.2999999999999999E-2</v>
      </c>
      <c r="D43" s="32">
        <f t="shared" ref="D43:J43" ca="1" si="24">IF(D$2&lt;&gt;"",INDIRECT(D$2&amp;"!D57"),"")</f>
        <v>0.06</v>
      </c>
      <c r="E43" s="32">
        <f t="shared" ca="1" si="24"/>
        <v>0.1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No.24</v>
      </c>
      <c r="E46" s="26" t="str">
        <f t="shared" si="25"/>
        <v>No.25</v>
      </c>
      <c r="F46" s="26" t="str">
        <f t="shared" si="25"/>
        <v>No.26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17</v>
      </c>
      <c r="D47" s="77">
        <f t="shared" ref="D47:J47" ca="1" si="26">IF(D$2&lt;&gt;"",INDIRECT(D$2&amp;"!E54"),"")</f>
        <v>16</v>
      </c>
      <c r="E47" s="77">
        <f t="shared" ca="1" si="26"/>
        <v>17</v>
      </c>
      <c r="F47" s="77">
        <f t="shared" ca="1" si="26"/>
        <v>18</v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14</v>
      </c>
      <c r="D48" s="77">
        <f t="shared" ref="D48:J48" ca="1" si="27">IF(D$2&lt;&gt;"",INDIRECT(D$2&amp;"!E55"),"")</f>
        <v>16</v>
      </c>
      <c r="E48" s="77">
        <f t="shared" ca="1" si="27"/>
        <v>13</v>
      </c>
      <c r="F48" s="77">
        <f t="shared" ca="1" si="27"/>
        <v>14</v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15</v>
      </c>
      <c r="D49" s="77">
        <f t="shared" ref="D49:J49" ca="1" si="28">IF(D$2&lt;&gt;"",INDIRECT(D$2&amp;"!E56"),"")</f>
        <v>15</v>
      </c>
      <c r="E49" s="77">
        <f t="shared" ca="1" si="28"/>
        <v>15</v>
      </c>
      <c r="F49" s="77">
        <f t="shared" ca="1" si="28"/>
        <v>14</v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2.44</v>
      </c>
      <c r="D50" s="30">
        <f t="shared" ref="D50:J50" ca="1" si="29">IF(D$2&lt;&gt;"",INDIRECT(D$2&amp;"!E57"),"")</f>
        <v>2.5499999999999998</v>
      </c>
      <c r="E50" s="30">
        <f t="shared" ca="1" si="29"/>
        <v>2.39</v>
      </c>
      <c r="F50" s="30">
        <f t="shared" ca="1" si="29"/>
        <v>2.38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68.2</v>
      </c>
      <c r="D54" s="14">
        <f ca="1">IF($C$18=0,"",ROUND((C40/C18*100),1))</f>
        <v>100</v>
      </c>
      <c r="E54" s="35">
        <f ca="1">ROUND((C47/C25*100),1)</f>
        <v>73.900000000000006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57.4</v>
      </c>
      <c r="D55" s="14">
        <f ca="1">IF($C$18=0,"",ROUND((C43/C21)*100,1))</f>
        <v>100</v>
      </c>
      <c r="E55" s="35">
        <f ca="1">ROUND((C50/C28)*100,1)</f>
        <v>57.9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No.24</v>
      </c>
      <c r="E59" s="26" t="str">
        <f t="shared" si="30"/>
        <v>No.25</v>
      </c>
      <c r="F59" s="26" t="str">
        <f t="shared" si="30"/>
        <v>No.26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7</v>
      </c>
      <c r="D60" s="77">
        <f t="shared" ref="D60:J60" ca="1" si="31">IF(D$2&lt;&gt;"",INDIRECT(D$2&amp;"!C66"),"")</f>
        <v>6</v>
      </c>
      <c r="E60" s="77">
        <f t="shared" ca="1" si="31"/>
        <v>6</v>
      </c>
      <c r="F60" s="77">
        <f t="shared" ca="1" si="31"/>
        <v>7</v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28">
        <f ca="1">C60*100</f>
        <v>700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17</v>
      </c>
      <c r="D61" s="77">
        <f t="shared" ref="D61:J61" ca="1" si="32">IF(D$2&lt;&gt;"",INDIRECT(D$2&amp;"!C67"),"")</f>
        <v>19</v>
      </c>
      <c r="E61" s="77">
        <f t="shared" ca="1" si="32"/>
        <v>16</v>
      </c>
      <c r="F61" s="77">
        <f t="shared" ca="1" si="32"/>
        <v>16</v>
      </c>
      <c r="G61" s="77" t="str">
        <f t="shared" ca="1" si="32"/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29">
        <f ca="1">C61</f>
        <v>17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21</v>
      </c>
      <c r="D62" s="77">
        <f t="shared" ref="D62:J62" ca="1" si="33">IF(D$2&lt;&gt;"",INDIRECT(D$2&amp;"!C68"),"")</f>
        <v>21</v>
      </c>
      <c r="E62" s="77">
        <f t="shared" ca="1" si="33"/>
        <v>21</v>
      </c>
      <c r="F62" s="77">
        <f t="shared" ca="1" si="33"/>
        <v>20</v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29">
        <f ca="1">C62</f>
        <v>21</v>
      </c>
    </row>
    <row r="63" spans="1:21" ht="12.75" customHeight="1" x14ac:dyDescent="0.15">
      <c r="A63" s="108" t="s">
        <v>25</v>
      </c>
      <c r="B63" s="109"/>
      <c r="C63" s="4">
        <f ca="1">ROUND(AVERAGE(D63:J63),3)</f>
        <v>1.7729999999999999</v>
      </c>
      <c r="D63" s="30">
        <f t="shared" ref="D63:J63" ca="1" si="34">IF(D$2&lt;&gt;"",INDIRECT(D$2&amp;"!C69"),"")</f>
        <v>1.8599999999999999</v>
      </c>
      <c r="E63" s="30">
        <f t="shared" ca="1" si="34"/>
        <v>1.6300000000000003</v>
      </c>
      <c r="F63" s="30">
        <f t="shared" ca="1" si="34"/>
        <v>1.83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177.29999999999998</v>
      </c>
    </row>
    <row r="64" spans="1:21" ht="12.75" customHeight="1" x14ac:dyDescent="0.15">
      <c r="K64" s="18" t="str">
        <f ca="1">"形状比＝"&amp;ROUND(K61/K62*100,0)&amp;"、Sr＝"&amp;ROUND((10000/K60)^0.5/K61*100,0)</f>
        <v>形状比＝81、Sr＝22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No.24</v>
      </c>
      <c r="E67" s="26" t="str">
        <f t="shared" si="35"/>
        <v>No.25</v>
      </c>
      <c r="F67" s="26" t="str">
        <f t="shared" si="35"/>
        <v>No.26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77">
        <f t="shared" ref="D68:J68" ca="1" si="36">IF(D$2&lt;&gt;"",INDIRECT(D$2&amp;"!D66"),"")</f>
        <v>0</v>
      </c>
      <c r="E68" s="77">
        <f t="shared" ca="1" si="36"/>
        <v>0</v>
      </c>
      <c r="F68" s="77">
        <f t="shared" ca="1" si="36"/>
        <v>0</v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No.24</v>
      </c>
      <c r="E74" s="26" t="str">
        <f t="shared" si="40"/>
        <v>No.25</v>
      </c>
      <c r="F74" s="26" t="str">
        <f t="shared" si="40"/>
        <v>No.26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6</v>
      </c>
      <c r="D75" s="77">
        <f t="shared" ref="D75:J75" ca="1" si="41">IF(D$2&lt;&gt;"",INDIRECT(D$2&amp;"!E66"),"")</f>
        <v>6</v>
      </c>
      <c r="E75" s="77">
        <f t="shared" ca="1" si="41"/>
        <v>6</v>
      </c>
      <c r="F75" s="77">
        <f t="shared" ca="1" si="41"/>
        <v>7</v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17</v>
      </c>
      <c r="D76" s="77">
        <f t="shared" ref="D76:J76" ca="1" si="42">IF(D$2&lt;&gt;"",INDIRECT(D$2&amp;"!E67"),"")</f>
        <v>19</v>
      </c>
      <c r="E76" s="77">
        <f t="shared" ca="1" si="42"/>
        <v>16</v>
      </c>
      <c r="F76" s="77">
        <f t="shared" ca="1" si="42"/>
        <v>16</v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21</v>
      </c>
      <c r="D77" s="77">
        <f t="shared" ref="D77:J77" ca="1" si="43">IF(D$2&lt;&gt;"",INDIRECT(D$2&amp;"!E68"),"")</f>
        <v>21</v>
      </c>
      <c r="E77" s="77">
        <f t="shared" ca="1" si="43"/>
        <v>21</v>
      </c>
      <c r="F77" s="77">
        <f t="shared" ca="1" si="43"/>
        <v>20</v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1.7729999999999999</v>
      </c>
      <c r="D78" s="30">
        <f t="shared" ref="D78:J78" ca="1" si="44">IF(D$2&lt;&gt;"",INDIRECT(D$2&amp;"!E69"),"")</f>
        <v>1.8599999999999999</v>
      </c>
      <c r="E78" s="30">
        <f t="shared" ca="1" si="44"/>
        <v>1.6300000000000003</v>
      </c>
      <c r="F78" s="30">
        <f t="shared" ca="1" si="44"/>
        <v>1.83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321</v>
      </c>
    </row>
    <row r="93" spans="1:11" x14ac:dyDescent="0.15">
      <c r="B93" s="10" t="s">
        <v>322</v>
      </c>
    </row>
    <row r="94" spans="1:11" x14ac:dyDescent="0.15">
      <c r="B94" s="10" t="s">
        <v>323</v>
      </c>
    </row>
    <row r="96" spans="1:11" x14ac:dyDescent="0.15">
      <c r="B96" s="10" t="s">
        <v>324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24D1-67BF-4CC3-BA76-71107706B4DB}">
  <sheetPr>
    <tabColor theme="5" tint="0.59999389629810485"/>
  </sheetPr>
  <dimension ref="A1:AJ120"/>
  <sheetViews>
    <sheetView showGridLines="0" tabSelected="1" view="pageBreakPreview" topLeftCell="A28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240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731</v>
      </c>
      <c r="B4" s="143" t="s">
        <v>53</v>
      </c>
      <c r="C4" s="144"/>
      <c r="D4" s="95">
        <v>20</v>
      </c>
      <c r="E4" s="95">
        <v>18</v>
      </c>
      <c r="F4" s="4">
        <f t="shared" ref="F4:F43" si="0">IF(D4&gt;0,IF(B4="スギ",P4,IF(B4="ヒノキ",U4,IF(B4="アカマツ",Z4,IF(B4="カラマツ",AF4,AJ4)))),"")</f>
        <v>0.28000000000000003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0.26</v>
      </c>
      <c r="L4" s="96">
        <f t="shared" ref="L4:L43" si="2">ROUND(10^(-5+0.73504+1.83346*LOG(D4)+1.06569*LOG(E4)),2)</f>
        <v>0.28999999999999998</v>
      </c>
      <c r="M4" s="96">
        <f t="shared" ref="M4:M43" si="3">ROUND(10^(-5+0.71514+1.74357*LOG(D4)+1.17719*LOG(E4)),2)</f>
        <v>0.28999999999999998</v>
      </c>
      <c r="N4" s="96">
        <f t="shared" ref="N4:N43" si="4">ROUND(10^(-5+0.82956+1.76381*LOG(D4)+1.06412*LOG(E4)),2)</f>
        <v>0.28999999999999998</v>
      </c>
      <c r="O4" s="96">
        <f t="shared" ref="O4:O43" si="5">ROUND(10^(-5+0.88226+1.79204*LOG(D4)+0.99303*LOG(E4)),2)</f>
        <v>0.28999999999999998</v>
      </c>
      <c r="P4" s="96">
        <f>HLOOKUP($D4,K$3:O$43,MATCH($A4,$A$3:$A$43,0),1)</f>
        <v>0.28999999999999998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96">
        <f t="shared" ref="R4:R43" si="7">ROUND(10^(1.905709*LOG(D4)+1.011385*LOG(E4)-4.293729),2)</f>
        <v>0.28999999999999998</v>
      </c>
      <c r="S4" s="96">
        <f t="shared" ref="S4:S43" si="8">ROUND(10^(1.771888*LOG(D4)+1.138415*LOG(E4)-4.271259),2)</f>
        <v>0.28999999999999998</v>
      </c>
      <c r="T4" s="96">
        <f t="shared" ref="T4:T43" si="9">ROUND(10^(1.671519*LOG(D4)+1.363617*LOG(E4)-4.404407),2)</f>
        <v>0.3</v>
      </c>
      <c r="U4" s="96">
        <f t="shared" ref="U4:U43" si="10">HLOOKUP($D4,Q$3:T$43,MATCH($A4,$A$3:$A$43,0),1)</f>
        <v>0.28999999999999998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0.28999999999999998</v>
      </c>
      <c r="W4" s="96">
        <f t="shared" ref="W4:W43" si="12">ROUND(10^(-4.155639+1.847898*LOG(D4)+0.951955*LOG(E4)),2)</f>
        <v>0.28000000000000003</v>
      </c>
      <c r="X4" s="96">
        <f t="shared" ref="X4:X43" si="13">ROUND(10^(-4.194535+1.804172*LOG(D4)+1.034248*LOG(E4)),2)</f>
        <v>0.28000000000000003</v>
      </c>
      <c r="Y4" s="96">
        <f t="shared" ref="Y4:Y43" si="14">ROUND(10^(-4.42347+2.006485*LOG(D4)+0.967757*LOG(E4)),2)</f>
        <v>0.25</v>
      </c>
      <c r="Z4" s="96">
        <f t="shared" ref="Z4:Z43" si="15">HLOOKUP($D4,V$3:Y$43,MATCH($A4,$A$3:$A$43,0),1)</f>
        <v>0.28000000000000003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96">
        <f t="shared" ref="AB4:AB43" si="17">ROUND(10^(1.979213*LOG(D4)+0.998347*LOG(E4)-4.369281),2)</f>
        <v>0.28999999999999998</v>
      </c>
      <c r="AC4" s="96">
        <f t="shared" ref="AC4:AC43" si="18">ROUND(10^(1.904401*LOG(D4)+1.062478*LOG(E4)-4.348104),2)</f>
        <v>0.28999999999999998</v>
      </c>
      <c r="AD4" s="96">
        <f t="shared" ref="AD4:AD43" si="19">ROUND(10^(1.640825*LOG(D4)+1.080387*LOG(E4)-3.976731),2)</f>
        <v>0.33</v>
      </c>
      <c r="AE4" s="96">
        <f t="shared" ref="AE4:AE43" si="20">ROUND(10^(1.90887*LOG(D4)+1.088002*LOG(E4)-4.431495),2)</f>
        <v>0.26</v>
      </c>
      <c r="AF4" s="96">
        <f t="shared" ref="AF4:AF43" si="21">HLOOKUP($D4,AA$3:AE$43,MATCH($A4,$A$3:$A$43,0),1)</f>
        <v>0.28999999999999998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0.24</v>
      </c>
      <c r="AH4" s="96">
        <f t="shared" ref="AH4:AH43" si="23">ROUND(10^(1.93813902*LOG(D4)+0.96697002*LOG(E4)-4.32216295),2)</f>
        <v>0.26</v>
      </c>
      <c r="AI4" s="96">
        <f t="shared" ref="AI4:AI43" si="24">ROUND(10^(1.82464098*LOG(D4)+0.97625989*LOG(E4)-4.15096808),2)</f>
        <v>0.28000000000000003</v>
      </c>
      <c r="AJ4" s="96">
        <f t="shared" ref="AJ4:AJ43" si="25">HLOOKUP($D4,AG$3:AI$43,MATCH($A4,$A$3:$A$43,0),1)</f>
        <v>0.26</v>
      </c>
    </row>
    <row r="5" spans="1:36" ht="12.95" customHeight="1" x14ac:dyDescent="0.15">
      <c r="A5" s="95">
        <v>732</v>
      </c>
      <c r="B5" s="143" t="s">
        <v>53</v>
      </c>
      <c r="C5" s="144"/>
      <c r="D5" s="95">
        <v>18</v>
      </c>
      <c r="E5" s="95">
        <v>16</v>
      </c>
      <c r="F5" s="4">
        <f t="shared" si="0"/>
        <v>0.2</v>
      </c>
      <c r="G5" s="95" t="s">
        <v>67</v>
      </c>
      <c r="H5" s="95" t="s">
        <v>62</v>
      </c>
      <c r="I5" s="95"/>
      <c r="J5" s="1" t="s">
        <v>15</v>
      </c>
      <c r="K5" s="96">
        <f t="shared" si="1"/>
        <v>0.19</v>
      </c>
      <c r="L5" s="96">
        <f t="shared" si="2"/>
        <v>0.21</v>
      </c>
      <c r="M5" s="96">
        <f t="shared" si="3"/>
        <v>0.21</v>
      </c>
      <c r="N5" s="96">
        <f t="shared" si="4"/>
        <v>0.21</v>
      </c>
      <c r="O5" s="96">
        <f t="shared" si="5"/>
        <v>0.21</v>
      </c>
      <c r="P5" s="96">
        <f t="shared" ref="P5:P43" si="26">HLOOKUP($D5,K$3:O$43,MATCH(A5,$A$3:$A$43,0),1)</f>
        <v>0.21</v>
      </c>
      <c r="Q5" s="96">
        <f t="shared" si="6"/>
        <v>0.19</v>
      </c>
      <c r="R5" s="96">
        <f t="shared" si="7"/>
        <v>0.21</v>
      </c>
      <c r="S5" s="96">
        <f t="shared" si="8"/>
        <v>0.21</v>
      </c>
      <c r="T5" s="96">
        <f t="shared" si="9"/>
        <v>0.22</v>
      </c>
      <c r="U5" s="96">
        <f t="shared" si="10"/>
        <v>0.21</v>
      </c>
      <c r="V5" s="96">
        <f t="shared" si="11"/>
        <v>0.21</v>
      </c>
      <c r="W5" s="96">
        <f t="shared" si="12"/>
        <v>0.2</v>
      </c>
      <c r="X5" s="96">
        <f t="shared" si="13"/>
        <v>0.21</v>
      </c>
      <c r="Y5" s="96">
        <f t="shared" si="14"/>
        <v>0.18</v>
      </c>
      <c r="Z5" s="96">
        <f t="shared" si="15"/>
        <v>0.2</v>
      </c>
      <c r="AA5" s="96">
        <f t="shared" si="16"/>
        <v>0.19</v>
      </c>
      <c r="AB5" s="96">
        <f t="shared" si="17"/>
        <v>0.21</v>
      </c>
      <c r="AC5" s="96">
        <f t="shared" si="18"/>
        <v>0.21</v>
      </c>
      <c r="AD5" s="96">
        <f t="shared" si="19"/>
        <v>0.24</v>
      </c>
      <c r="AE5" s="96">
        <f t="shared" si="20"/>
        <v>0.19</v>
      </c>
      <c r="AF5" s="96">
        <f t="shared" si="21"/>
        <v>0.21</v>
      </c>
      <c r="AG5" s="96">
        <f t="shared" si="22"/>
        <v>0.18</v>
      </c>
      <c r="AH5" s="96">
        <f t="shared" si="23"/>
        <v>0.19</v>
      </c>
      <c r="AI5" s="96">
        <f t="shared" si="24"/>
        <v>0.21</v>
      </c>
      <c r="AJ5" s="96">
        <f t="shared" si="25"/>
        <v>0.19</v>
      </c>
    </row>
    <row r="6" spans="1:36" ht="12.95" customHeight="1" x14ac:dyDescent="0.15">
      <c r="A6" s="95">
        <v>733</v>
      </c>
      <c r="B6" s="143" t="s">
        <v>53</v>
      </c>
      <c r="C6" s="144"/>
      <c r="D6" s="95">
        <v>34</v>
      </c>
      <c r="E6" s="95">
        <v>16</v>
      </c>
      <c r="F6" s="4">
        <f t="shared" si="0"/>
        <v>0.65</v>
      </c>
      <c r="G6" s="95" t="s">
        <v>68</v>
      </c>
      <c r="H6" s="95" t="s">
        <v>62</v>
      </c>
      <c r="I6" s="95"/>
      <c r="J6" s="1" t="s">
        <v>15</v>
      </c>
      <c r="K6" s="96">
        <f t="shared" si="1"/>
        <v>0.59</v>
      </c>
      <c r="L6" s="96">
        <f t="shared" si="2"/>
        <v>0.67</v>
      </c>
      <c r="M6" s="96">
        <f t="shared" si="3"/>
        <v>0.64</v>
      </c>
      <c r="N6" s="96">
        <f t="shared" si="4"/>
        <v>0.65</v>
      </c>
      <c r="O6" s="96">
        <f t="shared" si="5"/>
        <v>0.66</v>
      </c>
      <c r="P6" s="96">
        <f t="shared" si="26"/>
        <v>0.65</v>
      </c>
      <c r="Q6" s="96">
        <f t="shared" si="6"/>
        <v>0.61</v>
      </c>
      <c r="R6" s="96">
        <f t="shared" si="7"/>
        <v>0.7</v>
      </c>
      <c r="S6" s="96">
        <f t="shared" si="8"/>
        <v>0.65</v>
      </c>
      <c r="T6" s="96">
        <f t="shared" si="9"/>
        <v>0.63</v>
      </c>
      <c r="U6" s="96">
        <f t="shared" si="10"/>
        <v>0.63</v>
      </c>
      <c r="V6" s="96">
        <f t="shared" si="11"/>
        <v>0.74</v>
      </c>
      <c r="W6" s="96">
        <f t="shared" si="12"/>
        <v>0.66</v>
      </c>
      <c r="X6" s="96">
        <f t="shared" si="13"/>
        <v>0.65</v>
      </c>
      <c r="Y6" s="96">
        <f t="shared" si="14"/>
        <v>0.65</v>
      </c>
      <c r="Z6" s="96">
        <f t="shared" si="15"/>
        <v>0.65</v>
      </c>
      <c r="AA6" s="96">
        <f t="shared" si="16"/>
        <v>0.57999999999999996</v>
      </c>
      <c r="AB6" s="96">
        <f t="shared" si="17"/>
        <v>0.73</v>
      </c>
      <c r="AC6" s="96">
        <f t="shared" si="18"/>
        <v>0.7</v>
      </c>
      <c r="AD6" s="96">
        <f t="shared" si="19"/>
        <v>0.69</v>
      </c>
      <c r="AE6" s="96">
        <f t="shared" si="20"/>
        <v>0.63</v>
      </c>
      <c r="AF6" s="96">
        <f t="shared" si="21"/>
        <v>0.69</v>
      </c>
      <c r="AG6" s="96">
        <f t="shared" si="22"/>
        <v>0.62</v>
      </c>
      <c r="AH6" s="96">
        <f t="shared" si="23"/>
        <v>0.65</v>
      </c>
      <c r="AI6" s="96">
        <f t="shared" si="24"/>
        <v>0.66</v>
      </c>
      <c r="AJ6" s="96">
        <f t="shared" si="25"/>
        <v>0.65</v>
      </c>
    </row>
    <row r="7" spans="1:36" ht="12.95" customHeight="1" x14ac:dyDescent="0.15">
      <c r="A7" s="95">
        <v>734</v>
      </c>
      <c r="B7" s="143" t="s">
        <v>53</v>
      </c>
      <c r="C7" s="144"/>
      <c r="D7" s="95">
        <v>18</v>
      </c>
      <c r="E7" s="95">
        <v>16</v>
      </c>
      <c r="F7" s="4">
        <f t="shared" si="0"/>
        <v>0.2</v>
      </c>
      <c r="G7" s="95" t="s">
        <v>67</v>
      </c>
      <c r="H7" s="95" t="s">
        <v>62</v>
      </c>
      <c r="I7" s="95"/>
      <c r="J7" s="1" t="s">
        <v>15</v>
      </c>
      <c r="K7" s="96">
        <f t="shared" si="1"/>
        <v>0.19</v>
      </c>
      <c r="L7" s="96">
        <f t="shared" si="2"/>
        <v>0.21</v>
      </c>
      <c r="M7" s="96">
        <f t="shared" si="3"/>
        <v>0.21</v>
      </c>
      <c r="N7" s="96">
        <f t="shared" si="4"/>
        <v>0.21</v>
      </c>
      <c r="O7" s="96">
        <f t="shared" si="5"/>
        <v>0.21</v>
      </c>
      <c r="P7" s="96">
        <f t="shared" si="26"/>
        <v>0.21</v>
      </c>
      <c r="Q7" s="96">
        <f t="shared" si="6"/>
        <v>0.19</v>
      </c>
      <c r="R7" s="96">
        <f t="shared" si="7"/>
        <v>0.21</v>
      </c>
      <c r="S7" s="96">
        <f t="shared" si="8"/>
        <v>0.21</v>
      </c>
      <c r="T7" s="96">
        <f t="shared" si="9"/>
        <v>0.22</v>
      </c>
      <c r="U7" s="96">
        <f t="shared" si="10"/>
        <v>0.21</v>
      </c>
      <c r="V7" s="96">
        <f t="shared" si="11"/>
        <v>0.21</v>
      </c>
      <c r="W7" s="96">
        <f t="shared" si="12"/>
        <v>0.2</v>
      </c>
      <c r="X7" s="96">
        <f t="shared" si="13"/>
        <v>0.21</v>
      </c>
      <c r="Y7" s="96">
        <f t="shared" si="14"/>
        <v>0.18</v>
      </c>
      <c r="Z7" s="96">
        <f t="shared" si="15"/>
        <v>0.2</v>
      </c>
      <c r="AA7" s="96">
        <f t="shared" si="16"/>
        <v>0.19</v>
      </c>
      <c r="AB7" s="96">
        <f t="shared" si="17"/>
        <v>0.21</v>
      </c>
      <c r="AC7" s="96">
        <f t="shared" si="18"/>
        <v>0.21</v>
      </c>
      <c r="AD7" s="96">
        <f t="shared" si="19"/>
        <v>0.24</v>
      </c>
      <c r="AE7" s="96">
        <f t="shared" si="20"/>
        <v>0.19</v>
      </c>
      <c r="AF7" s="96">
        <f t="shared" si="21"/>
        <v>0.21</v>
      </c>
      <c r="AG7" s="96">
        <f t="shared" si="22"/>
        <v>0.18</v>
      </c>
      <c r="AH7" s="96">
        <f t="shared" si="23"/>
        <v>0.19</v>
      </c>
      <c r="AI7" s="96">
        <f t="shared" si="24"/>
        <v>0.21</v>
      </c>
      <c r="AJ7" s="96">
        <f t="shared" si="25"/>
        <v>0.19</v>
      </c>
    </row>
    <row r="8" spans="1:36" ht="12.95" customHeight="1" x14ac:dyDescent="0.15">
      <c r="A8" s="95">
        <v>735</v>
      </c>
      <c r="B8" s="143" t="s">
        <v>53</v>
      </c>
      <c r="C8" s="144"/>
      <c r="D8" s="95">
        <v>24</v>
      </c>
      <c r="E8" s="95">
        <v>15</v>
      </c>
      <c r="F8" s="4">
        <f t="shared" si="0"/>
        <v>0.33</v>
      </c>
      <c r="G8" s="95" t="s">
        <v>67</v>
      </c>
      <c r="H8" s="95"/>
      <c r="I8" s="95"/>
      <c r="J8" s="1" t="s">
        <v>15</v>
      </c>
      <c r="K8" s="96">
        <f t="shared" si="1"/>
        <v>0.3</v>
      </c>
      <c r="L8" s="96">
        <f t="shared" si="2"/>
        <v>0.33</v>
      </c>
      <c r="M8" s="96">
        <f t="shared" si="3"/>
        <v>0.32</v>
      </c>
      <c r="N8" s="96">
        <f t="shared" si="4"/>
        <v>0.33</v>
      </c>
      <c r="O8" s="96">
        <f t="shared" si="5"/>
        <v>0.33</v>
      </c>
      <c r="P8" s="96">
        <f t="shared" si="26"/>
        <v>0.32</v>
      </c>
      <c r="Q8" s="96">
        <f t="shared" si="6"/>
        <v>0.3</v>
      </c>
      <c r="R8" s="96">
        <f t="shared" si="7"/>
        <v>0.34</v>
      </c>
      <c r="S8" s="96">
        <f t="shared" si="8"/>
        <v>0.33</v>
      </c>
      <c r="T8" s="96">
        <f t="shared" si="9"/>
        <v>0.32</v>
      </c>
      <c r="U8" s="96">
        <f t="shared" si="10"/>
        <v>0.33</v>
      </c>
      <c r="V8" s="96">
        <f t="shared" si="11"/>
        <v>0.35</v>
      </c>
      <c r="W8" s="96">
        <f t="shared" si="12"/>
        <v>0.33</v>
      </c>
      <c r="X8" s="96">
        <f t="shared" si="13"/>
        <v>0.33</v>
      </c>
      <c r="Y8" s="96">
        <f t="shared" si="14"/>
        <v>0.3</v>
      </c>
      <c r="Z8" s="96">
        <f t="shared" si="15"/>
        <v>0.33</v>
      </c>
      <c r="AA8" s="96">
        <f t="shared" si="16"/>
        <v>0.28999999999999998</v>
      </c>
      <c r="AB8" s="96">
        <f t="shared" si="17"/>
        <v>0.34</v>
      </c>
      <c r="AC8" s="96">
        <f t="shared" si="18"/>
        <v>0.34</v>
      </c>
      <c r="AD8" s="96">
        <f t="shared" si="19"/>
        <v>0.36</v>
      </c>
      <c r="AE8" s="96">
        <f t="shared" si="20"/>
        <v>0.3</v>
      </c>
      <c r="AF8" s="96">
        <f t="shared" si="21"/>
        <v>0.34</v>
      </c>
      <c r="AG8" s="96">
        <f t="shared" si="22"/>
        <v>0.3</v>
      </c>
      <c r="AH8" s="96">
        <f t="shared" si="23"/>
        <v>0.31</v>
      </c>
      <c r="AI8" s="96">
        <f t="shared" si="24"/>
        <v>0.33</v>
      </c>
      <c r="AJ8" s="96">
        <f t="shared" si="25"/>
        <v>0.31</v>
      </c>
    </row>
    <row r="9" spans="1:36" ht="12.95" customHeight="1" x14ac:dyDescent="0.15">
      <c r="A9" s="95">
        <v>736</v>
      </c>
      <c r="B9" s="143" t="s">
        <v>53</v>
      </c>
      <c r="C9" s="144"/>
      <c r="D9" s="95">
        <v>32</v>
      </c>
      <c r="E9" s="95">
        <v>18</v>
      </c>
      <c r="F9" s="4">
        <f t="shared" si="0"/>
        <v>0.66</v>
      </c>
      <c r="G9" s="95" t="s">
        <v>59</v>
      </c>
      <c r="H9" s="95" t="s">
        <v>62</v>
      </c>
      <c r="I9" s="95"/>
      <c r="J9" s="1" t="s">
        <v>15</v>
      </c>
      <c r="K9" s="96">
        <f t="shared" si="1"/>
        <v>0.6</v>
      </c>
      <c r="L9" s="96">
        <f t="shared" si="2"/>
        <v>0.68</v>
      </c>
      <c r="M9" s="96">
        <f t="shared" si="3"/>
        <v>0.66</v>
      </c>
      <c r="N9" s="96">
        <f t="shared" si="4"/>
        <v>0.66</v>
      </c>
      <c r="O9" s="96">
        <f t="shared" si="5"/>
        <v>0.67</v>
      </c>
      <c r="P9" s="96">
        <f t="shared" si="26"/>
        <v>0.66</v>
      </c>
      <c r="Q9" s="96">
        <f t="shared" si="6"/>
        <v>0.61</v>
      </c>
      <c r="R9" s="96">
        <f t="shared" si="7"/>
        <v>0.7</v>
      </c>
      <c r="S9" s="96">
        <f t="shared" si="8"/>
        <v>0.67</v>
      </c>
      <c r="T9" s="96">
        <f t="shared" si="9"/>
        <v>0.67</v>
      </c>
      <c r="U9" s="96">
        <f t="shared" si="10"/>
        <v>0.67</v>
      </c>
      <c r="V9" s="96">
        <f t="shared" si="11"/>
        <v>0.73</v>
      </c>
      <c r="W9" s="96">
        <f t="shared" si="12"/>
        <v>0.66</v>
      </c>
      <c r="X9" s="96">
        <f t="shared" si="13"/>
        <v>0.66</v>
      </c>
      <c r="Y9" s="96">
        <f t="shared" si="14"/>
        <v>0.65</v>
      </c>
      <c r="Z9" s="96">
        <f t="shared" si="15"/>
        <v>0.66</v>
      </c>
      <c r="AA9" s="96">
        <f t="shared" si="16"/>
        <v>0.59</v>
      </c>
      <c r="AB9" s="96">
        <f t="shared" si="17"/>
        <v>0.73</v>
      </c>
      <c r="AC9" s="96">
        <f t="shared" si="18"/>
        <v>0.71</v>
      </c>
      <c r="AD9" s="96">
        <f t="shared" si="19"/>
        <v>0.71</v>
      </c>
      <c r="AE9" s="96">
        <f t="shared" si="20"/>
        <v>0.64</v>
      </c>
      <c r="AF9" s="96">
        <f t="shared" si="21"/>
        <v>0.71</v>
      </c>
      <c r="AG9" s="96">
        <f t="shared" si="22"/>
        <v>0.61</v>
      </c>
      <c r="AH9" s="96">
        <f t="shared" si="23"/>
        <v>0.64</v>
      </c>
      <c r="AI9" s="96">
        <f t="shared" si="24"/>
        <v>0.66</v>
      </c>
      <c r="AJ9" s="96">
        <f t="shared" si="25"/>
        <v>0.64</v>
      </c>
    </row>
    <row r="10" spans="1:36" ht="12.95" customHeight="1" x14ac:dyDescent="0.15">
      <c r="A10" s="95">
        <v>737</v>
      </c>
      <c r="B10" s="143" t="s">
        <v>53</v>
      </c>
      <c r="C10" s="144"/>
      <c r="D10" s="95">
        <v>12</v>
      </c>
      <c r="E10" s="95">
        <v>15</v>
      </c>
      <c r="F10" s="4">
        <f t="shared" si="0"/>
        <v>0.09</v>
      </c>
      <c r="G10" s="95" t="s">
        <v>67</v>
      </c>
      <c r="H10" s="95" t="s">
        <v>62</v>
      </c>
      <c r="I10" s="95"/>
      <c r="J10" s="1" t="s">
        <v>15</v>
      </c>
      <c r="K10" s="96">
        <f t="shared" si="1"/>
        <v>0.09</v>
      </c>
      <c r="L10" s="96">
        <f t="shared" si="2"/>
        <v>0.09</v>
      </c>
      <c r="M10" s="96">
        <f t="shared" si="3"/>
        <v>0.1</v>
      </c>
      <c r="N10" s="96">
        <f t="shared" si="4"/>
        <v>0.1</v>
      </c>
      <c r="O10" s="96">
        <f t="shared" si="5"/>
        <v>0.1</v>
      </c>
      <c r="P10" s="96">
        <f t="shared" si="26"/>
        <v>0.09</v>
      </c>
      <c r="Q10" s="96">
        <f t="shared" si="6"/>
        <v>0.09</v>
      </c>
      <c r="R10" s="96">
        <f t="shared" si="7"/>
        <v>0.09</v>
      </c>
      <c r="S10" s="96">
        <f t="shared" si="8"/>
        <v>0.1</v>
      </c>
      <c r="T10" s="96">
        <f t="shared" si="9"/>
        <v>0.1</v>
      </c>
      <c r="U10" s="96">
        <f t="shared" si="10"/>
        <v>0.09</v>
      </c>
      <c r="V10" s="96">
        <f t="shared" si="11"/>
        <v>0.09</v>
      </c>
      <c r="W10" s="96">
        <f t="shared" si="12"/>
        <v>0.09</v>
      </c>
      <c r="X10" s="96">
        <f t="shared" si="13"/>
        <v>0.09</v>
      </c>
      <c r="Y10" s="96">
        <f t="shared" si="14"/>
        <v>0.08</v>
      </c>
      <c r="Z10" s="96">
        <f t="shared" si="15"/>
        <v>0.09</v>
      </c>
      <c r="AA10" s="96">
        <f t="shared" si="16"/>
        <v>0.08</v>
      </c>
      <c r="AB10" s="96">
        <f t="shared" si="17"/>
        <v>0.09</v>
      </c>
      <c r="AC10" s="96">
        <f t="shared" si="18"/>
        <v>0.09</v>
      </c>
      <c r="AD10" s="96">
        <f t="shared" si="19"/>
        <v>0.12</v>
      </c>
      <c r="AE10" s="96">
        <f t="shared" si="20"/>
        <v>0.08</v>
      </c>
      <c r="AF10" s="96">
        <f t="shared" si="21"/>
        <v>0.09</v>
      </c>
      <c r="AG10" s="96">
        <f t="shared" si="22"/>
        <v>0.08</v>
      </c>
      <c r="AH10" s="96">
        <f t="shared" si="23"/>
        <v>0.08</v>
      </c>
      <c r="AI10" s="96">
        <f t="shared" si="24"/>
        <v>0.09</v>
      </c>
      <c r="AJ10" s="96">
        <f t="shared" si="25"/>
        <v>0.08</v>
      </c>
    </row>
    <row r="11" spans="1:36" ht="12.95" customHeight="1" x14ac:dyDescent="0.15">
      <c r="A11" s="95">
        <v>738</v>
      </c>
      <c r="B11" s="143" t="s">
        <v>53</v>
      </c>
      <c r="C11" s="144"/>
      <c r="D11" s="95">
        <v>18</v>
      </c>
      <c r="E11" s="95">
        <v>15</v>
      </c>
      <c r="F11" s="4">
        <f t="shared" si="0"/>
        <v>0.19</v>
      </c>
      <c r="G11" s="95" t="s">
        <v>67</v>
      </c>
      <c r="H11" s="95" t="s">
        <v>62</v>
      </c>
      <c r="I11" s="95"/>
      <c r="J11" s="1" t="s">
        <v>15</v>
      </c>
      <c r="K11" s="96">
        <f t="shared" si="1"/>
        <v>0.18</v>
      </c>
      <c r="L11" s="96">
        <f t="shared" si="2"/>
        <v>0.19</v>
      </c>
      <c r="M11" s="96">
        <f t="shared" si="3"/>
        <v>0.19</v>
      </c>
      <c r="N11" s="96">
        <f t="shared" si="4"/>
        <v>0.2</v>
      </c>
      <c r="O11" s="96">
        <f t="shared" si="5"/>
        <v>0.2</v>
      </c>
      <c r="P11" s="96">
        <f t="shared" si="26"/>
        <v>0.19</v>
      </c>
      <c r="Q11" s="96">
        <f t="shared" si="6"/>
        <v>0.18</v>
      </c>
      <c r="R11" s="96">
        <f t="shared" si="7"/>
        <v>0.19</v>
      </c>
      <c r="S11" s="96">
        <f t="shared" si="8"/>
        <v>0.2</v>
      </c>
      <c r="T11" s="96">
        <f t="shared" si="9"/>
        <v>0.2</v>
      </c>
      <c r="U11" s="96">
        <f t="shared" si="10"/>
        <v>0.19</v>
      </c>
      <c r="V11" s="96">
        <f t="shared" si="11"/>
        <v>0.2</v>
      </c>
      <c r="W11" s="96">
        <f t="shared" si="12"/>
        <v>0.19</v>
      </c>
      <c r="X11" s="96">
        <f t="shared" si="13"/>
        <v>0.19</v>
      </c>
      <c r="Y11" s="96">
        <f t="shared" si="14"/>
        <v>0.17</v>
      </c>
      <c r="Z11" s="96">
        <f t="shared" si="15"/>
        <v>0.19</v>
      </c>
      <c r="AA11" s="96">
        <f t="shared" si="16"/>
        <v>0.17</v>
      </c>
      <c r="AB11" s="96">
        <f t="shared" si="17"/>
        <v>0.19</v>
      </c>
      <c r="AC11" s="96">
        <f t="shared" si="18"/>
        <v>0.2</v>
      </c>
      <c r="AD11" s="96">
        <f t="shared" si="19"/>
        <v>0.23</v>
      </c>
      <c r="AE11" s="96">
        <f t="shared" si="20"/>
        <v>0.18</v>
      </c>
      <c r="AF11" s="96">
        <f t="shared" si="21"/>
        <v>0.19</v>
      </c>
      <c r="AG11" s="96">
        <f t="shared" si="22"/>
        <v>0.17</v>
      </c>
      <c r="AH11" s="96">
        <f t="shared" si="23"/>
        <v>0.18</v>
      </c>
      <c r="AI11" s="96">
        <f t="shared" si="24"/>
        <v>0.19</v>
      </c>
      <c r="AJ11" s="96">
        <f t="shared" si="25"/>
        <v>0.18</v>
      </c>
    </row>
    <row r="12" spans="1:36" ht="12.95" customHeight="1" x14ac:dyDescent="0.15">
      <c r="A12" s="95">
        <v>739</v>
      </c>
      <c r="B12" s="143" t="s">
        <v>53</v>
      </c>
      <c r="C12" s="144"/>
      <c r="D12" s="95">
        <v>10</v>
      </c>
      <c r="E12" s="95">
        <v>9</v>
      </c>
      <c r="F12" s="4">
        <f t="shared" si="0"/>
        <v>0.04</v>
      </c>
      <c r="G12" s="5" t="s">
        <v>90</v>
      </c>
      <c r="H12" s="95" t="s">
        <v>52</v>
      </c>
      <c r="I12" s="95"/>
      <c r="J12" s="1" t="s">
        <v>15</v>
      </c>
      <c r="K12" s="96">
        <f t="shared" si="1"/>
        <v>0.04</v>
      </c>
      <c r="L12" s="96">
        <f t="shared" si="2"/>
        <v>0.04</v>
      </c>
      <c r="M12" s="96">
        <f t="shared" si="3"/>
        <v>0.04</v>
      </c>
      <c r="N12" s="96">
        <f t="shared" si="4"/>
        <v>0.04</v>
      </c>
      <c r="O12" s="96">
        <f t="shared" si="5"/>
        <v>0.04</v>
      </c>
      <c r="P12" s="96">
        <f t="shared" si="26"/>
        <v>0.04</v>
      </c>
      <c r="Q12" s="96">
        <f t="shared" si="6"/>
        <v>0.04</v>
      </c>
      <c r="R12" s="96">
        <f t="shared" si="7"/>
        <v>0.04</v>
      </c>
      <c r="S12" s="96">
        <f t="shared" si="8"/>
        <v>0.04</v>
      </c>
      <c r="T12" s="96">
        <f t="shared" si="9"/>
        <v>0.04</v>
      </c>
      <c r="U12" s="96">
        <f t="shared" si="10"/>
        <v>0.04</v>
      </c>
      <c r="V12" s="96">
        <f t="shared" si="11"/>
        <v>0.04</v>
      </c>
      <c r="W12" s="96">
        <f t="shared" si="12"/>
        <v>0.04</v>
      </c>
      <c r="X12" s="96">
        <f t="shared" si="13"/>
        <v>0.04</v>
      </c>
      <c r="Y12" s="96">
        <f t="shared" si="14"/>
        <v>0.03</v>
      </c>
      <c r="Z12" s="96">
        <f t="shared" si="15"/>
        <v>0.04</v>
      </c>
      <c r="AA12" s="96">
        <f t="shared" si="16"/>
        <v>0.04</v>
      </c>
      <c r="AB12" s="96">
        <f t="shared" si="17"/>
        <v>0.04</v>
      </c>
      <c r="AC12" s="96">
        <f t="shared" si="18"/>
        <v>0.04</v>
      </c>
      <c r="AD12" s="96">
        <f t="shared" si="19"/>
        <v>0.05</v>
      </c>
      <c r="AE12" s="96">
        <f t="shared" si="20"/>
        <v>0.03</v>
      </c>
      <c r="AF12" s="96">
        <f t="shared" si="21"/>
        <v>0.04</v>
      </c>
      <c r="AG12" s="96">
        <f t="shared" si="22"/>
        <v>0.04</v>
      </c>
      <c r="AH12" s="96">
        <f t="shared" si="23"/>
        <v>0.03</v>
      </c>
      <c r="AI12" s="96">
        <f t="shared" si="24"/>
        <v>0.04</v>
      </c>
      <c r="AJ12" s="96">
        <f t="shared" si="25"/>
        <v>0.04</v>
      </c>
    </row>
    <row r="13" spans="1:36" ht="12.95" customHeight="1" x14ac:dyDescent="0.15">
      <c r="A13" s="95">
        <v>740</v>
      </c>
      <c r="B13" s="143" t="s">
        <v>53</v>
      </c>
      <c r="C13" s="144"/>
      <c r="D13" s="95">
        <v>22</v>
      </c>
      <c r="E13" s="95">
        <v>14</v>
      </c>
      <c r="F13" s="4">
        <f t="shared" si="0"/>
        <v>0.26</v>
      </c>
      <c r="G13" s="95" t="s">
        <v>59</v>
      </c>
      <c r="H13" s="95" t="s">
        <v>62</v>
      </c>
      <c r="I13" s="95"/>
      <c r="J13" s="1" t="s">
        <v>15</v>
      </c>
      <c r="K13" s="96">
        <f t="shared" si="1"/>
        <v>0.24</v>
      </c>
      <c r="L13" s="96">
        <f t="shared" si="2"/>
        <v>0.26</v>
      </c>
      <c r="M13" s="96">
        <f t="shared" si="3"/>
        <v>0.25</v>
      </c>
      <c r="N13" s="96">
        <f t="shared" si="4"/>
        <v>0.26</v>
      </c>
      <c r="O13" s="96">
        <f t="shared" si="5"/>
        <v>0.27</v>
      </c>
      <c r="P13" s="96">
        <f t="shared" si="26"/>
        <v>0.25</v>
      </c>
      <c r="Q13" s="96">
        <f t="shared" si="6"/>
        <v>0.24</v>
      </c>
      <c r="R13" s="96">
        <f t="shared" si="7"/>
        <v>0.27</v>
      </c>
      <c r="S13" s="96">
        <f t="shared" si="8"/>
        <v>0.26</v>
      </c>
      <c r="T13" s="96">
        <f t="shared" si="9"/>
        <v>0.25</v>
      </c>
      <c r="U13" s="96">
        <f t="shared" si="10"/>
        <v>0.26</v>
      </c>
      <c r="V13" s="96">
        <f t="shared" si="11"/>
        <v>0.28000000000000003</v>
      </c>
      <c r="W13" s="96">
        <f t="shared" si="12"/>
        <v>0.26</v>
      </c>
      <c r="X13" s="96">
        <f t="shared" si="13"/>
        <v>0.26</v>
      </c>
      <c r="Y13" s="96">
        <f t="shared" si="14"/>
        <v>0.24</v>
      </c>
      <c r="Z13" s="96">
        <f t="shared" si="15"/>
        <v>0.26</v>
      </c>
      <c r="AA13" s="96">
        <f t="shared" si="16"/>
        <v>0.23</v>
      </c>
      <c r="AB13" s="96">
        <f t="shared" si="17"/>
        <v>0.27</v>
      </c>
      <c r="AC13" s="96">
        <f t="shared" si="18"/>
        <v>0.27</v>
      </c>
      <c r="AD13" s="96">
        <f t="shared" si="19"/>
        <v>0.28999999999999998</v>
      </c>
      <c r="AE13" s="96">
        <f t="shared" si="20"/>
        <v>0.24</v>
      </c>
      <c r="AF13" s="96">
        <f t="shared" si="21"/>
        <v>0.27</v>
      </c>
      <c r="AG13" s="96">
        <f t="shared" si="22"/>
        <v>0.24</v>
      </c>
      <c r="AH13" s="96">
        <f t="shared" si="23"/>
        <v>0.24</v>
      </c>
      <c r="AI13" s="96">
        <f t="shared" si="24"/>
        <v>0.26</v>
      </c>
      <c r="AJ13" s="96">
        <f t="shared" si="25"/>
        <v>0.24</v>
      </c>
    </row>
    <row r="14" spans="1:36" ht="12.95" customHeight="1" x14ac:dyDescent="0.15">
      <c r="A14" s="95">
        <v>741</v>
      </c>
      <c r="B14" s="143" t="s">
        <v>58</v>
      </c>
      <c r="C14" s="144"/>
      <c r="D14" s="95">
        <v>12</v>
      </c>
      <c r="E14" s="95">
        <v>9</v>
      </c>
      <c r="F14" s="4">
        <f t="shared" si="0"/>
        <v>0.05</v>
      </c>
      <c r="G14" s="5" t="s">
        <v>307</v>
      </c>
      <c r="H14" s="95" t="s">
        <v>52</v>
      </c>
      <c r="I14" s="95"/>
      <c r="J14" s="1" t="s">
        <v>15</v>
      </c>
      <c r="K14" s="96">
        <f t="shared" si="1"/>
        <v>0.05</v>
      </c>
      <c r="L14" s="96">
        <f t="shared" si="2"/>
        <v>0.05</v>
      </c>
      <c r="M14" s="96">
        <f t="shared" si="3"/>
        <v>0.05</v>
      </c>
      <c r="N14" s="96">
        <f t="shared" si="4"/>
        <v>0.06</v>
      </c>
      <c r="O14" s="96">
        <f t="shared" si="5"/>
        <v>0.06</v>
      </c>
      <c r="P14" s="96">
        <f t="shared" si="26"/>
        <v>0.05</v>
      </c>
      <c r="Q14" s="96">
        <f t="shared" si="6"/>
        <v>0.05</v>
      </c>
      <c r="R14" s="96">
        <f t="shared" si="7"/>
        <v>0.05</v>
      </c>
      <c r="S14" s="96">
        <f t="shared" si="8"/>
        <v>0.05</v>
      </c>
      <c r="T14" s="96">
        <f t="shared" si="9"/>
        <v>0.05</v>
      </c>
      <c r="U14" s="96">
        <f t="shared" si="10"/>
        <v>0.05</v>
      </c>
      <c r="V14" s="96">
        <f t="shared" si="11"/>
        <v>0.06</v>
      </c>
      <c r="W14" s="96">
        <f t="shared" si="12"/>
        <v>0.06</v>
      </c>
      <c r="X14" s="96">
        <f t="shared" si="13"/>
        <v>0.05</v>
      </c>
      <c r="Y14" s="96">
        <f t="shared" si="14"/>
        <v>0.05</v>
      </c>
      <c r="Z14" s="96">
        <f t="shared" si="15"/>
        <v>0.06</v>
      </c>
      <c r="AA14" s="96">
        <f t="shared" si="16"/>
        <v>0.05</v>
      </c>
      <c r="AB14" s="96">
        <f t="shared" si="17"/>
        <v>0.05</v>
      </c>
      <c r="AC14" s="96">
        <f t="shared" si="18"/>
        <v>0.05</v>
      </c>
      <c r="AD14" s="96">
        <f t="shared" si="19"/>
        <v>7.0000000000000007E-2</v>
      </c>
      <c r="AE14" s="96">
        <f t="shared" si="20"/>
        <v>0.05</v>
      </c>
      <c r="AF14" s="96">
        <f t="shared" si="21"/>
        <v>0.05</v>
      </c>
      <c r="AG14" s="96">
        <f t="shared" si="22"/>
        <v>0.05</v>
      </c>
      <c r="AH14" s="96">
        <f t="shared" si="23"/>
        <v>0.05</v>
      </c>
      <c r="AI14" s="96">
        <f t="shared" si="24"/>
        <v>0.06</v>
      </c>
      <c r="AJ14" s="96">
        <f t="shared" si="25"/>
        <v>0.05</v>
      </c>
    </row>
    <row r="15" spans="1:36" ht="12.95" customHeight="1" x14ac:dyDescent="0.15">
      <c r="A15" s="95">
        <v>742</v>
      </c>
      <c r="B15" s="143" t="s">
        <v>58</v>
      </c>
      <c r="C15" s="144"/>
      <c r="D15" s="95">
        <v>10</v>
      </c>
      <c r="E15" s="95">
        <v>9</v>
      </c>
      <c r="F15" s="4">
        <f t="shared" si="0"/>
        <v>0.04</v>
      </c>
      <c r="G15" s="95" t="s">
        <v>307</v>
      </c>
      <c r="H15" s="95" t="s">
        <v>52</v>
      </c>
      <c r="I15" s="95"/>
      <c r="J15" s="1" t="s">
        <v>15</v>
      </c>
      <c r="K15" s="96">
        <f t="shared" si="1"/>
        <v>0.04</v>
      </c>
      <c r="L15" s="96">
        <f t="shared" si="2"/>
        <v>0.04</v>
      </c>
      <c r="M15" s="96">
        <f t="shared" si="3"/>
        <v>0.04</v>
      </c>
      <c r="N15" s="96">
        <f t="shared" si="4"/>
        <v>0.04</v>
      </c>
      <c r="O15" s="96">
        <f t="shared" si="5"/>
        <v>0.04</v>
      </c>
      <c r="P15" s="96">
        <f t="shared" si="26"/>
        <v>0.04</v>
      </c>
      <c r="Q15" s="96">
        <f t="shared" si="6"/>
        <v>0.04</v>
      </c>
      <c r="R15" s="96">
        <f t="shared" si="7"/>
        <v>0.04</v>
      </c>
      <c r="S15" s="96">
        <f t="shared" si="8"/>
        <v>0.04</v>
      </c>
      <c r="T15" s="96">
        <f t="shared" si="9"/>
        <v>0.04</v>
      </c>
      <c r="U15" s="96">
        <f t="shared" si="10"/>
        <v>0.04</v>
      </c>
      <c r="V15" s="96">
        <f t="shared" si="11"/>
        <v>0.04</v>
      </c>
      <c r="W15" s="96">
        <f t="shared" si="12"/>
        <v>0.04</v>
      </c>
      <c r="X15" s="96">
        <f t="shared" si="13"/>
        <v>0.04</v>
      </c>
      <c r="Y15" s="96">
        <f t="shared" si="14"/>
        <v>0.03</v>
      </c>
      <c r="Z15" s="96">
        <f t="shared" si="15"/>
        <v>0.04</v>
      </c>
      <c r="AA15" s="96">
        <f t="shared" si="16"/>
        <v>0.04</v>
      </c>
      <c r="AB15" s="96">
        <f t="shared" si="17"/>
        <v>0.04</v>
      </c>
      <c r="AC15" s="96">
        <f t="shared" si="18"/>
        <v>0.04</v>
      </c>
      <c r="AD15" s="96">
        <f t="shared" si="19"/>
        <v>0.05</v>
      </c>
      <c r="AE15" s="96">
        <f t="shared" si="20"/>
        <v>0.03</v>
      </c>
      <c r="AF15" s="96">
        <f t="shared" si="21"/>
        <v>0.04</v>
      </c>
      <c r="AG15" s="96">
        <f t="shared" si="22"/>
        <v>0.04</v>
      </c>
      <c r="AH15" s="96">
        <f t="shared" si="23"/>
        <v>0.03</v>
      </c>
      <c r="AI15" s="96">
        <f t="shared" si="24"/>
        <v>0.04</v>
      </c>
      <c r="AJ15" s="96">
        <f t="shared" si="25"/>
        <v>0.04</v>
      </c>
    </row>
    <row r="16" spans="1:36" ht="12.95" customHeight="1" x14ac:dyDescent="0.15">
      <c r="A16" s="95">
        <v>743</v>
      </c>
      <c r="B16" s="143" t="s">
        <v>56</v>
      </c>
      <c r="C16" s="144"/>
      <c r="D16" s="95">
        <v>10</v>
      </c>
      <c r="E16" s="95">
        <v>15</v>
      </c>
      <c r="F16" s="4">
        <f t="shared" si="0"/>
        <v>0.05</v>
      </c>
      <c r="G16" s="5"/>
      <c r="H16" s="95"/>
      <c r="I16" s="95"/>
      <c r="J16" s="1" t="s">
        <v>15</v>
      </c>
      <c r="K16" s="96">
        <f t="shared" si="1"/>
        <v>7.0000000000000007E-2</v>
      </c>
      <c r="L16" s="96">
        <f t="shared" si="2"/>
        <v>7.0000000000000007E-2</v>
      </c>
      <c r="M16" s="96">
        <f t="shared" si="3"/>
        <v>7.0000000000000007E-2</v>
      </c>
      <c r="N16" s="96">
        <f t="shared" si="4"/>
        <v>7.0000000000000007E-2</v>
      </c>
      <c r="O16" s="96">
        <f t="shared" si="5"/>
        <v>7.0000000000000007E-2</v>
      </c>
      <c r="P16" s="96">
        <f t="shared" si="26"/>
        <v>7.0000000000000007E-2</v>
      </c>
      <c r="Q16" s="96">
        <f t="shared" si="6"/>
        <v>0.06</v>
      </c>
      <c r="R16" s="96">
        <f t="shared" si="7"/>
        <v>0.06</v>
      </c>
      <c r="S16" s="96">
        <f t="shared" si="8"/>
        <v>7.0000000000000007E-2</v>
      </c>
      <c r="T16" s="96">
        <f t="shared" si="9"/>
        <v>7.0000000000000007E-2</v>
      </c>
      <c r="U16" s="96">
        <f t="shared" si="10"/>
        <v>0.06</v>
      </c>
      <c r="V16" s="96">
        <f t="shared" si="11"/>
        <v>0.06</v>
      </c>
      <c r="W16" s="96">
        <f t="shared" si="12"/>
        <v>0.06</v>
      </c>
      <c r="X16" s="96">
        <f t="shared" si="13"/>
        <v>7.0000000000000007E-2</v>
      </c>
      <c r="Y16" s="96">
        <f t="shared" si="14"/>
        <v>0.05</v>
      </c>
      <c r="Z16" s="96">
        <f t="shared" si="15"/>
        <v>0.06</v>
      </c>
      <c r="AA16" s="96">
        <f t="shared" si="16"/>
        <v>0.06</v>
      </c>
      <c r="AB16" s="96">
        <f t="shared" si="17"/>
        <v>0.06</v>
      </c>
      <c r="AC16" s="96">
        <f t="shared" si="18"/>
        <v>0.06</v>
      </c>
      <c r="AD16" s="96">
        <f t="shared" si="19"/>
        <v>0.09</v>
      </c>
      <c r="AE16" s="96">
        <f t="shared" si="20"/>
        <v>0.06</v>
      </c>
      <c r="AF16" s="96">
        <f t="shared" si="21"/>
        <v>0.06</v>
      </c>
      <c r="AG16" s="96">
        <f t="shared" si="22"/>
        <v>0.05</v>
      </c>
      <c r="AH16" s="96">
        <f t="shared" si="23"/>
        <v>0.06</v>
      </c>
      <c r="AI16" s="96">
        <f t="shared" si="24"/>
        <v>7.0000000000000007E-2</v>
      </c>
      <c r="AJ16" s="96">
        <f t="shared" si="25"/>
        <v>0.05</v>
      </c>
    </row>
    <row r="17" spans="1:36" ht="12.95" customHeight="1" x14ac:dyDescent="0.15">
      <c r="A17" s="95"/>
      <c r="B17" s="143"/>
      <c r="C17" s="144"/>
      <c r="D17" s="95"/>
      <c r="E17" s="95"/>
      <c r="F17" s="4" t="str">
        <f t="shared" si="0"/>
        <v/>
      </c>
      <c r="G17" s="95"/>
      <c r="H17" s="95"/>
      <c r="I17" s="95"/>
      <c r="J17" s="1" t="s">
        <v>15</v>
      </c>
      <c r="K17" s="96" t="e">
        <f t="shared" si="1"/>
        <v>#NUM!</v>
      </c>
      <c r="L17" s="96" t="e">
        <f t="shared" si="2"/>
        <v>#NUM!</v>
      </c>
      <c r="M17" s="96" t="e">
        <f t="shared" si="3"/>
        <v>#NUM!</v>
      </c>
      <c r="N17" s="96" t="e">
        <f t="shared" si="4"/>
        <v>#NUM!</v>
      </c>
      <c r="O17" s="96" t="e">
        <f t="shared" si="5"/>
        <v>#NUM!</v>
      </c>
      <c r="P17" s="96" t="e">
        <f t="shared" si="26"/>
        <v>#N/A</v>
      </c>
      <c r="Q17" s="96" t="e">
        <f t="shared" si="6"/>
        <v>#NUM!</v>
      </c>
      <c r="R17" s="96" t="e">
        <f t="shared" si="7"/>
        <v>#NUM!</v>
      </c>
      <c r="S17" s="96" t="e">
        <f t="shared" si="8"/>
        <v>#NUM!</v>
      </c>
      <c r="T17" s="96" t="e">
        <f t="shared" si="9"/>
        <v>#NUM!</v>
      </c>
      <c r="U17" s="96" t="e">
        <f t="shared" si="10"/>
        <v>#N/A</v>
      </c>
      <c r="V17" s="96" t="e">
        <f t="shared" si="11"/>
        <v>#NUM!</v>
      </c>
      <c r="W17" s="96" t="e">
        <f t="shared" si="12"/>
        <v>#NUM!</v>
      </c>
      <c r="X17" s="96" t="e">
        <f t="shared" si="13"/>
        <v>#NUM!</v>
      </c>
      <c r="Y17" s="96" t="e">
        <f t="shared" si="14"/>
        <v>#NUM!</v>
      </c>
      <c r="Z17" s="96" t="e">
        <f t="shared" si="15"/>
        <v>#N/A</v>
      </c>
      <c r="AA17" s="96" t="e">
        <f t="shared" si="16"/>
        <v>#NUM!</v>
      </c>
      <c r="AB17" s="96" t="e">
        <f t="shared" si="17"/>
        <v>#NUM!</v>
      </c>
      <c r="AC17" s="96" t="e">
        <f t="shared" si="18"/>
        <v>#NUM!</v>
      </c>
      <c r="AD17" s="96" t="e">
        <f t="shared" si="19"/>
        <v>#NUM!</v>
      </c>
      <c r="AE17" s="96" t="e">
        <f t="shared" si="20"/>
        <v>#NUM!</v>
      </c>
      <c r="AF17" s="96" t="e">
        <f t="shared" si="21"/>
        <v>#N/A</v>
      </c>
      <c r="AG17" s="96" t="e">
        <f t="shared" si="22"/>
        <v>#NUM!</v>
      </c>
      <c r="AH17" s="96" t="e">
        <f t="shared" si="23"/>
        <v>#NUM!</v>
      </c>
      <c r="AI17" s="96" t="e">
        <f t="shared" si="24"/>
        <v>#NUM!</v>
      </c>
      <c r="AJ17" s="96" t="e">
        <f t="shared" si="25"/>
        <v>#N/A</v>
      </c>
    </row>
    <row r="18" spans="1:36" ht="12.95" customHeight="1" x14ac:dyDescent="0.15">
      <c r="A18" s="95"/>
      <c r="B18" s="143"/>
      <c r="C18" s="144"/>
      <c r="D18" s="95"/>
      <c r="E18" s="95"/>
      <c r="F18" s="4" t="str">
        <f t="shared" si="0"/>
        <v/>
      </c>
      <c r="G18" s="5"/>
      <c r="H18" s="95"/>
      <c r="I18" s="95"/>
      <c r="J18" s="1" t="s">
        <v>15</v>
      </c>
      <c r="K18" s="96" t="e">
        <f t="shared" si="1"/>
        <v>#NUM!</v>
      </c>
      <c r="L18" s="96" t="e">
        <f t="shared" si="2"/>
        <v>#NUM!</v>
      </c>
      <c r="M18" s="96" t="e">
        <f t="shared" si="3"/>
        <v>#NUM!</v>
      </c>
      <c r="N18" s="96" t="e">
        <f t="shared" si="4"/>
        <v>#NUM!</v>
      </c>
      <c r="O18" s="96" t="e">
        <f t="shared" si="5"/>
        <v>#NUM!</v>
      </c>
      <c r="P18" s="96" t="e">
        <f t="shared" si="26"/>
        <v>#N/A</v>
      </c>
      <c r="Q18" s="96" t="e">
        <f t="shared" si="6"/>
        <v>#NUM!</v>
      </c>
      <c r="R18" s="96" t="e">
        <f t="shared" si="7"/>
        <v>#NUM!</v>
      </c>
      <c r="S18" s="96" t="e">
        <f t="shared" si="8"/>
        <v>#NUM!</v>
      </c>
      <c r="T18" s="96" t="e">
        <f t="shared" si="9"/>
        <v>#NUM!</v>
      </c>
      <c r="U18" s="96" t="e">
        <f t="shared" si="10"/>
        <v>#N/A</v>
      </c>
      <c r="V18" s="96" t="e">
        <f t="shared" si="11"/>
        <v>#NUM!</v>
      </c>
      <c r="W18" s="96" t="e">
        <f t="shared" si="12"/>
        <v>#NUM!</v>
      </c>
      <c r="X18" s="96" t="e">
        <f t="shared" si="13"/>
        <v>#NUM!</v>
      </c>
      <c r="Y18" s="96" t="e">
        <f t="shared" si="14"/>
        <v>#NUM!</v>
      </c>
      <c r="Z18" s="96" t="e">
        <f t="shared" si="15"/>
        <v>#N/A</v>
      </c>
      <c r="AA18" s="96" t="e">
        <f t="shared" si="16"/>
        <v>#NUM!</v>
      </c>
      <c r="AB18" s="96" t="e">
        <f t="shared" si="17"/>
        <v>#NUM!</v>
      </c>
      <c r="AC18" s="96" t="e">
        <f t="shared" si="18"/>
        <v>#NUM!</v>
      </c>
      <c r="AD18" s="96" t="e">
        <f t="shared" si="19"/>
        <v>#NUM!</v>
      </c>
      <c r="AE18" s="96" t="e">
        <f t="shared" si="20"/>
        <v>#NUM!</v>
      </c>
      <c r="AF18" s="96" t="e">
        <f t="shared" si="21"/>
        <v>#N/A</v>
      </c>
      <c r="AG18" s="96" t="e">
        <f t="shared" si="22"/>
        <v>#NUM!</v>
      </c>
      <c r="AH18" s="96" t="e">
        <f t="shared" si="23"/>
        <v>#NUM!</v>
      </c>
      <c r="AI18" s="96" t="e">
        <f t="shared" si="24"/>
        <v>#NUM!</v>
      </c>
      <c r="AJ18" s="96" t="e">
        <f t="shared" si="25"/>
        <v>#N/A</v>
      </c>
    </row>
    <row r="19" spans="1:36" ht="12.95" customHeight="1" x14ac:dyDescent="0.15">
      <c r="A19" s="95"/>
      <c r="B19" s="143"/>
      <c r="C19" s="144"/>
      <c r="D19" s="95"/>
      <c r="E19" s="95"/>
      <c r="F19" s="4" t="str">
        <f t="shared" si="0"/>
        <v/>
      </c>
      <c r="G19" s="5"/>
      <c r="H19" s="95"/>
      <c r="I19" s="95"/>
      <c r="J19" s="1" t="s">
        <v>15</v>
      </c>
      <c r="K19" s="96" t="e">
        <f t="shared" si="1"/>
        <v>#NUM!</v>
      </c>
      <c r="L19" s="96" t="e">
        <f t="shared" si="2"/>
        <v>#NUM!</v>
      </c>
      <c r="M19" s="96" t="e">
        <f t="shared" si="3"/>
        <v>#NUM!</v>
      </c>
      <c r="N19" s="96" t="e">
        <f t="shared" si="4"/>
        <v>#NUM!</v>
      </c>
      <c r="O19" s="96" t="e">
        <f t="shared" si="5"/>
        <v>#NUM!</v>
      </c>
      <c r="P19" s="96" t="e">
        <f t="shared" si="26"/>
        <v>#N/A</v>
      </c>
      <c r="Q19" s="96" t="e">
        <f t="shared" si="6"/>
        <v>#NUM!</v>
      </c>
      <c r="R19" s="96" t="e">
        <f t="shared" si="7"/>
        <v>#NUM!</v>
      </c>
      <c r="S19" s="96" t="e">
        <f t="shared" si="8"/>
        <v>#NUM!</v>
      </c>
      <c r="T19" s="96" t="e">
        <f t="shared" si="9"/>
        <v>#NUM!</v>
      </c>
      <c r="U19" s="96" t="e">
        <f t="shared" si="10"/>
        <v>#N/A</v>
      </c>
      <c r="V19" s="96" t="e">
        <f t="shared" si="11"/>
        <v>#NUM!</v>
      </c>
      <c r="W19" s="96" t="e">
        <f t="shared" si="12"/>
        <v>#NUM!</v>
      </c>
      <c r="X19" s="96" t="e">
        <f t="shared" si="13"/>
        <v>#NUM!</v>
      </c>
      <c r="Y19" s="96" t="e">
        <f t="shared" si="14"/>
        <v>#NUM!</v>
      </c>
      <c r="Z19" s="96" t="e">
        <f t="shared" si="15"/>
        <v>#N/A</v>
      </c>
      <c r="AA19" s="96" t="e">
        <f t="shared" si="16"/>
        <v>#NUM!</v>
      </c>
      <c r="AB19" s="96" t="e">
        <f t="shared" si="17"/>
        <v>#NUM!</v>
      </c>
      <c r="AC19" s="96" t="e">
        <f t="shared" si="18"/>
        <v>#NUM!</v>
      </c>
      <c r="AD19" s="96" t="e">
        <f t="shared" si="19"/>
        <v>#NUM!</v>
      </c>
      <c r="AE19" s="96" t="e">
        <f t="shared" si="20"/>
        <v>#NUM!</v>
      </c>
      <c r="AF19" s="96" t="e">
        <f t="shared" si="21"/>
        <v>#N/A</v>
      </c>
      <c r="AG19" s="96" t="e">
        <f t="shared" si="22"/>
        <v>#NUM!</v>
      </c>
      <c r="AH19" s="96" t="e">
        <f t="shared" si="23"/>
        <v>#NUM!</v>
      </c>
      <c r="AI19" s="96" t="e">
        <f t="shared" si="24"/>
        <v>#NUM!</v>
      </c>
      <c r="AJ19" s="96" t="e">
        <f t="shared" si="25"/>
        <v>#N/A</v>
      </c>
    </row>
    <row r="20" spans="1:36" ht="12.95" customHeight="1" x14ac:dyDescent="0.15">
      <c r="A20" s="95"/>
      <c r="B20" s="143"/>
      <c r="C20" s="144"/>
      <c r="D20" s="95"/>
      <c r="E20" s="95"/>
      <c r="F20" s="4" t="str">
        <f t="shared" si="0"/>
        <v/>
      </c>
      <c r="G20" s="5"/>
      <c r="H20" s="95"/>
      <c r="I20" s="95"/>
      <c r="J20" s="1" t="s">
        <v>15</v>
      </c>
      <c r="K20" s="96" t="e">
        <f t="shared" si="1"/>
        <v>#NUM!</v>
      </c>
      <c r="L20" s="96" t="e">
        <f t="shared" si="2"/>
        <v>#NUM!</v>
      </c>
      <c r="M20" s="96" t="e">
        <f t="shared" si="3"/>
        <v>#NUM!</v>
      </c>
      <c r="N20" s="96" t="e">
        <f t="shared" si="4"/>
        <v>#NUM!</v>
      </c>
      <c r="O20" s="96" t="e">
        <f t="shared" si="5"/>
        <v>#NUM!</v>
      </c>
      <c r="P20" s="96" t="e">
        <f t="shared" si="26"/>
        <v>#N/A</v>
      </c>
      <c r="Q20" s="96" t="e">
        <f t="shared" si="6"/>
        <v>#NUM!</v>
      </c>
      <c r="R20" s="96" t="e">
        <f t="shared" si="7"/>
        <v>#NUM!</v>
      </c>
      <c r="S20" s="96" t="e">
        <f t="shared" si="8"/>
        <v>#NUM!</v>
      </c>
      <c r="T20" s="96" t="e">
        <f t="shared" si="9"/>
        <v>#NUM!</v>
      </c>
      <c r="U20" s="96" t="e">
        <f t="shared" si="10"/>
        <v>#N/A</v>
      </c>
      <c r="V20" s="96" t="e">
        <f t="shared" si="11"/>
        <v>#NUM!</v>
      </c>
      <c r="W20" s="96" t="e">
        <f t="shared" si="12"/>
        <v>#NUM!</v>
      </c>
      <c r="X20" s="96" t="e">
        <f t="shared" si="13"/>
        <v>#NUM!</v>
      </c>
      <c r="Y20" s="96" t="e">
        <f t="shared" si="14"/>
        <v>#NUM!</v>
      </c>
      <c r="Z20" s="96" t="e">
        <f t="shared" si="15"/>
        <v>#N/A</v>
      </c>
      <c r="AA20" s="96" t="e">
        <f t="shared" si="16"/>
        <v>#NUM!</v>
      </c>
      <c r="AB20" s="96" t="e">
        <f t="shared" si="17"/>
        <v>#NUM!</v>
      </c>
      <c r="AC20" s="96" t="e">
        <f t="shared" si="18"/>
        <v>#NUM!</v>
      </c>
      <c r="AD20" s="96" t="e">
        <f t="shared" si="19"/>
        <v>#NUM!</v>
      </c>
      <c r="AE20" s="96" t="e">
        <f t="shared" si="20"/>
        <v>#NUM!</v>
      </c>
      <c r="AF20" s="96" t="e">
        <f t="shared" si="21"/>
        <v>#N/A</v>
      </c>
      <c r="AG20" s="96" t="e">
        <f t="shared" si="22"/>
        <v>#NUM!</v>
      </c>
      <c r="AH20" s="96" t="e">
        <f t="shared" si="23"/>
        <v>#NUM!</v>
      </c>
      <c r="AI20" s="96" t="e">
        <f t="shared" si="24"/>
        <v>#NUM!</v>
      </c>
      <c r="AJ20" s="96" t="e">
        <f t="shared" si="25"/>
        <v>#N/A</v>
      </c>
    </row>
    <row r="21" spans="1:36" ht="12.95" customHeight="1" x14ac:dyDescent="0.15">
      <c r="A21" s="95"/>
      <c r="B21" s="115"/>
      <c r="C21" s="115"/>
      <c r="D21" s="95"/>
      <c r="E21" s="95"/>
      <c r="F21" s="4" t="str">
        <f t="shared" si="0"/>
        <v/>
      </c>
      <c r="G21" s="5"/>
      <c r="H21" s="95"/>
      <c r="I21" s="95"/>
      <c r="J21" s="1" t="s">
        <v>15</v>
      </c>
      <c r="K21" s="96" t="e">
        <f t="shared" si="1"/>
        <v>#NUM!</v>
      </c>
      <c r="L21" s="96" t="e">
        <f t="shared" si="2"/>
        <v>#NUM!</v>
      </c>
      <c r="M21" s="96" t="e">
        <f t="shared" si="3"/>
        <v>#NUM!</v>
      </c>
      <c r="N21" s="96" t="e">
        <f t="shared" si="4"/>
        <v>#NUM!</v>
      </c>
      <c r="O21" s="96" t="e">
        <f t="shared" si="5"/>
        <v>#NUM!</v>
      </c>
      <c r="P21" s="96" t="e">
        <f t="shared" si="26"/>
        <v>#N/A</v>
      </c>
      <c r="Q21" s="96" t="e">
        <f t="shared" si="6"/>
        <v>#NUM!</v>
      </c>
      <c r="R21" s="96" t="e">
        <f t="shared" si="7"/>
        <v>#NUM!</v>
      </c>
      <c r="S21" s="96" t="e">
        <f t="shared" si="8"/>
        <v>#NUM!</v>
      </c>
      <c r="T21" s="96" t="e">
        <f t="shared" si="9"/>
        <v>#NUM!</v>
      </c>
      <c r="U21" s="96" t="e">
        <f t="shared" si="10"/>
        <v>#N/A</v>
      </c>
      <c r="V21" s="96" t="e">
        <f t="shared" si="11"/>
        <v>#NUM!</v>
      </c>
      <c r="W21" s="96" t="e">
        <f t="shared" si="12"/>
        <v>#NUM!</v>
      </c>
      <c r="X21" s="96" t="e">
        <f t="shared" si="13"/>
        <v>#NUM!</v>
      </c>
      <c r="Y21" s="96" t="e">
        <f t="shared" si="14"/>
        <v>#NUM!</v>
      </c>
      <c r="Z21" s="96" t="e">
        <f t="shared" si="15"/>
        <v>#N/A</v>
      </c>
      <c r="AA21" s="96" t="e">
        <f t="shared" si="16"/>
        <v>#NUM!</v>
      </c>
      <c r="AB21" s="96" t="e">
        <f t="shared" si="17"/>
        <v>#NUM!</v>
      </c>
      <c r="AC21" s="96" t="e">
        <f t="shared" si="18"/>
        <v>#NUM!</v>
      </c>
      <c r="AD21" s="96" t="e">
        <f t="shared" si="19"/>
        <v>#NUM!</v>
      </c>
      <c r="AE21" s="96" t="e">
        <f t="shared" si="20"/>
        <v>#NUM!</v>
      </c>
      <c r="AF21" s="96" t="e">
        <f t="shared" si="21"/>
        <v>#N/A</v>
      </c>
      <c r="AG21" s="96" t="e">
        <f t="shared" si="22"/>
        <v>#NUM!</v>
      </c>
      <c r="AH21" s="96" t="e">
        <f t="shared" si="23"/>
        <v>#NUM!</v>
      </c>
      <c r="AI21" s="96" t="e">
        <f t="shared" si="24"/>
        <v>#NUM!</v>
      </c>
      <c r="AJ21" s="96" t="e">
        <f t="shared" si="25"/>
        <v>#N/A</v>
      </c>
    </row>
    <row r="22" spans="1:36" ht="12.95" customHeight="1" x14ac:dyDescent="0.15">
      <c r="A22" s="95"/>
      <c r="B22" s="115"/>
      <c r="C22" s="115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95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95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9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197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3</v>
      </c>
      <c r="E47" s="14">
        <f>COUNTA(A4:A43)</f>
        <v>13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>
        <f>IF(D47&gt;0,ROUND(SUMIF(G4:G43,"*下層*",E4:E43)/D47,0),"")</f>
        <v>9</v>
      </c>
      <c r="E48" s="14">
        <f>ROUND(SUM(E4:E43)/E47,0)</f>
        <v>14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21</v>
      </c>
      <c r="D49" s="14">
        <f>IF(D47&gt;0,ROUND(SUMIF(G4:G43,"*下層*",D4:D43)/D47,0),"")</f>
        <v>11</v>
      </c>
      <c r="E49" s="14">
        <f>ROUND(SUM(D4:D43)/E47,0)</f>
        <v>18</v>
      </c>
      <c r="F49" s="13"/>
      <c r="G49" s="15">
        <f>C49</f>
        <v>21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2.91</v>
      </c>
      <c r="D50" s="16">
        <f>SUMIF(G4:G43,"*下層*",F4:F43)</f>
        <v>0.13</v>
      </c>
      <c r="E50" s="4">
        <f>SUM(F4:F43)</f>
        <v>3.04</v>
      </c>
      <c r="F50" s="13"/>
      <c r="G50" s="17">
        <f>C50*100</f>
        <v>291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形状比＝76、Sr＝20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7</v>
      </c>
      <c r="D54" s="14">
        <f>COUNTIF(H4:H43,"▲")</f>
        <v>3</v>
      </c>
      <c r="E54" s="14">
        <f>COUNTA(H4:H43)</f>
        <v>10</v>
      </c>
      <c r="F54" s="10"/>
      <c r="G54" s="15">
        <f>C54*100</f>
        <v>700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16</v>
      </c>
      <c r="D55" s="14">
        <f>IF(D54&gt;0,ROUND(SUMIF(H4:H43,"▲",E4:E43)/D54,0),"")</f>
        <v>9</v>
      </c>
      <c r="E55" s="14">
        <f>ROUND(SUMIF(H4:H43,"*",E4:E43)/E54,0)</f>
        <v>14</v>
      </c>
      <c r="F55" s="13"/>
      <c r="G55" s="15">
        <f>C55</f>
        <v>16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22</v>
      </c>
      <c r="D56" s="14">
        <f>IF(D54&gt;0,ROUND(SUMIF(H4:H43,"▲",D4:D43)/D54,0),"")</f>
        <v>11</v>
      </c>
      <c r="E56" s="14">
        <f>ROUND(SUMIF(H4:H43,"*",D4:D43)/E54,0)</f>
        <v>19</v>
      </c>
      <c r="F56" s="13"/>
      <c r="G56" s="15">
        <f>C56</f>
        <v>22</v>
      </c>
      <c r="H56" s="13"/>
      <c r="I56" s="1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2.25</v>
      </c>
      <c r="D57" s="16">
        <f>SUMIF(H4:H43,"▲",F4:F43)</f>
        <v>0.13</v>
      </c>
      <c r="E57" s="16">
        <f>SUM(C57:D57)</f>
        <v>2.38</v>
      </c>
      <c r="F57" s="13"/>
      <c r="G57" s="19">
        <f>C57*100</f>
        <v>225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70</v>
      </c>
      <c r="D61" s="20">
        <f>IF(D47&gt;0,ROUND(D54/D47*100,1),"")</f>
        <v>100</v>
      </c>
      <c r="E61" s="20">
        <f>ROUND(E54/E47*100,1)</f>
        <v>76.900000000000006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77.3</v>
      </c>
      <c r="D62" s="20">
        <f>IF(D47&gt;0,ROUND(D57/D50*100,1),"")</f>
        <v>100</v>
      </c>
      <c r="E62" s="20">
        <f>ROUND(E57/E50*100,1)</f>
        <v>78.3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0.66000000000000014</v>
      </c>
      <c r="D69" s="16" t="str">
        <f>IF(D66&gt;0,D50-D57,"")</f>
        <v/>
      </c>
      <c r="E69" s="4">
        <f>SUM(C69:D69)</f>
        <v>0.66000000000000014</v>
      </c>
      <c r="F69" s="13"/>
      <c r="G69" s="17">
        <f>C69*100</f>
        <v>66.000000000000014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形状比＝89、Sr＝36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11" priority="16" stopIfTrue="1">
      <formula>AND(($H4="スギ"),(#REF!&lt;12))</formula>
    </cfRule>
  </conditionalFormatting>
  <conditionalFormatting sqref="L4:L43">
    <cfRule type="expression" dxfId="510" priority="15" stopIfTrue="1">
      <formula>AND(($H4="スギ"),(#REF!&lt;22),(#REF!&gt;=12))</formula>
    </cfRule>
  </conditionalFormatting>
  <conditionalFormatting sqref="M4:M43">
    <cfRule type="expression" dxfId="509" priority="14" stopIfTrue="1">
      <formula>AND(($H4="スギ"),(#REF!&lt;32),(#REF!&gt;=22))</formula>
    </cfRule>
  </conditionalFormatting>
  <conditionalFormatting sqref="N4:N43">
    <cfRule type="expression" dxfId="508" priority="13" stopIfTrue="1">
      <formula>AND(($H4="スギ"),(#REF!&lt;42),(#REF!&gt;=32))</formula>
    </cfRule>
  </conditionalFormatting>
  <conditionalFormatting sqref="U4:U43 Z4:AF43 AJ4:AJ43 O4:P43">
    <cfRule type="expression" dxfId="507" priority="12" stopIfTrue="1">
      <formula>AND(($H4="スギ"),(#REF!&gt;=42))</formula>
    </cfRule>
  </conditionalFormatting>
  <conditionalFormatting sqref="Q4:Q43 AA4:AA43">
    <cfRule type="expression" dxfId="506" priority="11" stopIfTrue="1">
      <formula>AND(($H4="ヒノキ"),(#REF!&lt;12))</formula>
    </cfRule>
  </conditionalFormatting>
  <conditionalFormatting sqref="R4:R43 AB4:AE43">
    <cfRule type="expression" dxfId="505" priority="10" stopIfTrue="1">
      <formula>AND(($H4="ヒノキ"),(#REF!&lt;22),(#REF!&gt;=12))</formula>
    </cfRule>
  </conditionalFormatting>
  <conditionalFormatting sqref="S4:S43">
    <cfRule type="expression" dxfId="504" priority="9" stopIfTrue="1">
      <formula>AND(($H4="ヒノキ"),(#REF!&lt;32),(#REF!&gt;=22))</formula>
    </cfRule>
  </conditionalFormatting>
  <conditionalFormatting sqref="T4:U43 Z4:AF43 AJ4:AJ43">
    <cfRule type="expression" dxfId="503" priority="8" stopIfTrue="1">
      <formula>AND(($H4="ヒノキ"),(#REF!&gt;=32))</formula>
    </cfRule>
  </conditionalFormatting>
  <conditionalFormatting sqref="V4:V43 AA4:AA43">
    <cfRule type="expression" dxfId="502" priority="7" stopIfTrue="1">
      <formula>AND(($H4="アカマツ"),(#REF!&lt;12))</formula>
    </cfRule>
  </conditionalFormatting>
  <conditionalFormatting sqref="W4:W43 AB4:AB43">
    <cfRule type="expression" dxfId="501" priority="6" stopIfTrue="1">
      <formula>AND(($H4="アカマツ"),(#REF!&lt;22),(#REF!&gt;=12))</formula>
    </cfRule>
  </conditionalFormatting>
  <conditionalFormatting sqref="X4:X43 AC4:AC43">
    <cfRule type="expression" dxfId="500" priority="5" stopIfTrue="1">
      <formula>AND(($H4="アカマツ"),(#REF!&lt;42),(#REF!&gt;=22))</formula>
    </cfRule>
  </conditionalFormatting>
  <conditionalFormatting sqref="Y4:AF43 AJ4:AJ43">
    <cfRule type="expression" dxfId="499" priority="4" stopIfTrue="1">
      <formula>AND(($H4="アカマツ"),(#REF!&gt;=42))</formula>
    </cfRule>
  </conditionalFormatting>
  <conditionalFormatting sqref="AG4:AG43">
    <cfRule type="expression" dxfId="498" priority="3" stopIfTrue="1">
      <formula>AND(($H4&lt;&gt;"スギ"),($H4&lt;&gt;"ヒノキ"),($H4&lt;&gt;"アカマツ"),(#REF!&lt;12))</formula>
    </cfRule>
  </conditionalFormatting>
  <conditionalFormatting sqref="AH4:AH43">
    <cfRule type="expression" dxfId="4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BC9E4-892E-42E3-82C7-18FCFDA61ED8}">
  <sheetPr>
    <tabColor theme="5" tint="0.59999389629810485"/>
  </sheetPr>
  <dimension ref="A1:AJ120"/>
  <sheetViews>
    <sheetView showGridLines="0" tabSelected="1" view="pageBreakPreview" topLeftCell="A34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198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751</v>
      </c>
      <c r="B4" s="143" t="s">
        <v>53</v>
      </c>
      <c r="C4" s="144"/>
      <c r="D4" s="95">
        <v>30</v>
      </c>
      <c r="E4" s="95">
        <v>23</v>
      </c>
      <c r="F4" s="4">
        <f t="shared" ref="F4:F43" si="0">IF(D4&gt;0,IF(B4="スギ",P4,IF(B4="ヒノキ",U4,IF(B4="アカマツ",Z4,IF(B4="カラマツ",AF4,AJ4)))),"")</f>
        <v>0.76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0.69</v>
      </c>
      <c r="L4" s="96">
        <f t="shared" ref="L4:L43" si="2">ROUND(10^(-5+0.73504+1.83346*LOG(D4)+1.06569*LOG(E4)),2)</f>
        <v>0.78</v>
      </c>
      <c r="M4" s="96">
        <f t="shared" ref="M4:M43" si="3">ROUND(10^(-5+0.71514+1.74357*LOG(D4)+1.17719*LOG(E4)),2)</f>
        <v>0.78</v>
      </c>
      <c r="N4" s="96">
        <f t="shared" ref="N4:N43" si="4">ROUND(10^(-5+0.82956+1.76381*LOG(D4)+1.06412*LOG(E4)),2)</f>
        <v>0.77</v>
      </c>
      <c r="O4" s="96">
        <f t="shared" ref="O4:O43" si="5">ROUND(10^(-5+0.88226+1.79204*LOG(D4)+0.99303*LOG(E4)),2)</f>
        <v>0.76</v>
      </c>
      <c r="P4" s="96">
        <f>HLOOKUP($D4,K$3:O$43,MATCH($A4,$A$3:$A$43,0),1)</f>
        <v>0.78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0.69</v>
      </c>
      <c r="R4" s="96">
        <f t="shared" ref="R4:R43" si="7">ROUND(10^(1.905709*LOG(D4)+1.011385*LOG(E4)-4.293729),2)</f>
        <v>0.79</v>
      </c>
      <c r="S4" s="96">
        <f t="shared" ref="S4:S43" si="8">ROUND(10^(1.771888*LOG(D4)+1.138415*LOG(E4)-4.271259),2)</f>
        <v>0.79</v>
      </c>
      <c r="T4" s="96">
        <f t="shared" ref="T4:T43" si="9">ROUND(10^(1.671519*LOG(D4)+1.363617*LOG(E4)-4.404407),2)</f>
        <v>0.83</v>
      </c>
      <c r="U4" s="96">
        <f t="shared" ref="U4:U43" si="10">HLOOKUP($D4,Q$3:T$43,MATCH($A4,$A$3:$A$43,0),1)</f>
        <v>0.79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0.81</v>
      </c>
      <c r="W4" s="96">
        <f t="shared" ref="W4:W43" si="12">ROUND(10^(-4.155639+1.847898*LOG(D4)+0.951955*LOG(E4)),2)</f>
        <v>0.74</v>
      </c>
      <c r="X4" s="96">
        <f t="shared" ref="X4:X43" si="13">ROUND(10^(-4.194535+1.804172*LOG(D4)+1.034248*LOG(E4)),2)</f>
        <v>0.76</v>
      </c>
      <c r="Y4" s="96">
        <f t="shared" ref="Y4:Y43" si="14">ROUND(10^(-4.42347+2.006485*LOG(D4)+0.967757*LOG(E4)),2)</f>
        <v>0.72</v>
      </c>
      <c r="Z4" s="96">
        <f t="shared" ref="Z4:Z43" si="15">HLOOKUP($D4,V$3:Y$43,MATCH($A4,$A$3:$A$43,0),1)</f>
        <v>0.76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0.66</v>
      </c>
      <c r="AB4" s="96">
        <f t="shared" ref="AB4:AB43" si="17">ROUND(10^(1.979213*LOG(D4)+0.998347*LOG(E4)-4.369281),2)</f>
        <v>0.82</v>
      </c>
      <c r="AC4" s="96">
        <f t="shared" ref="AC4:AC43" si="18">ROUND(10^(1.904401*LOG(D4)+1.062478*LOG(E4)-4.348104),2)</f>
        <v>0.82</v>
      </c>
      <c r="AD4" s="96">
        <f t="shared" ref="AD4:AD43" si="19">ROUND(10^(1.640825*LOG(D4)+1.080387*LOG(E4)-3.976731),2)</f>
        <v>0.83</v>
      </c>
      <c r="AE4" s="96">
        <f t="shared" ref="AE4:AE43" si="20">ROUND(10^(1.90887*LOG(D4)+1.088002*LOG(E4)-4.431495),2)</f>
        <v>0.74</v>
      </c>
      <c r="AF4" s="96">
        <f t="shared" ref="AF4:AF43" si="21">HLOOKUP($D4,AA$3:AE$43,MATCH($A4,$A$3:$A$43,0),1)</f>
        <v>0.82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0.66</v>
      </c>
      <c r="AH4" s="96">
        <f t="shared" ref="AH4:AH43" si="23">ROUND(10^(1.93813902*LOG(D4)+0.96697002*LOG(E4)-4.32216295),2)</f>
        <v>0.72</v>
      </c>
      <c r="AI4" s="96">
        <f t="shared" ref="AI4:AI43" si="24">ROUND(10^(1.82464098*LOG(D4)+0.97625989*LOG(E4)-4.15096808),2)</f>
        <v>0.75</v>
      </c>
      <c r="AJ4" s="96">
        <f t="shared" ref="AJ4:AJ43" si="25">HLOOKUP($D4,AG$3:AI$43,MATCH($A4,$A$3:$A$43,0),1)</f>
        <v>0.72</v>
      </c>
    </row>
    <row r="5" spans="1:36" ht="12.95" customHeight="1" x14ac:dyDescent="0.15">
      <c r="A5" s="95">
        <v>752</v>
      </c>
      <c r="B5" s="143" t="s">
        <v>53</v>
      </c>
      <c r="C5" s="144"/>
      <c r="D5" s="95">
        <v>34</v>
      </c>
      <c r="E5" s="95">
        <v>23</v>
      </c>
      <c r="F5" s="4">
        <f t="shared" si="0"/>
        <v>0.95</v>
      </c>
      <c r="G5" s="95" t="s">
        <v>59</v>
      </c>
      <c r="H5" s="95" t="s">
        <v>62</v>
      </c>
      <c r="I5" s="95"/>
      <c r="J5" s="1" t="s">
        <v>15</v>
      </c>
      <c r="K5" s="96">
        <f t="shared" si="1"/>
        <v>0.85</v>
      </c>
      <c r="L5" s="96">
        <f t="shared" si="2"/>
        <v>0.99</v>
      </c>
      <c r="M5" s="96">
        <f t="shared" si="3"/>
        <v>0.97</v>
      </c>
      <c r="N5" s="96">
        <f t="shared" si="4"/>
        <v>0.95</v>
      </c>
      <c r="O5" s="96">
        <f t="shared" si="5"/>
        <v>0.95</v>
      </c>
      <c r="P5" s="96">
        <f t="shared" ref="P5:P43" si="26">HLOOKUP($D5,K$3:O$43,MATCH(A5,$A$3:$A$43,0),1)</f>
        <v>0.95</v>
      </c>
      <c r="Q5" s="96">
        <f t="shared" si="6"/>
        <v>0.87</v>
      </c>
      <c r="R5" s="96">
        <f t="shared" si="7"/>
        <v>1</v>
      </c>
      <c r="S5" s="96">
        <f t="shared" si="8"/>
        <v>0.98</v>
      </c>
      <c r="T5" s="96">
        <f t="shared" si="9"/>
        <v>1.03</v>
      </c>
      <c r="U5" s="96">
        <f t="shared" si="10"/>
        <v>1.03</v>
      </c>
      <c r="V5" s="96">
        <f t="shared" si="11"/>
        <v>1.04</v>
      </c>
      <c r="W5" s="96">
        <f t="shared" si="12"/>
        <v>0.93</v>
      </c>
      <c r="X5" s="96">
        <f t="shared" si="13"/>
        <v>0.95</v>
      </c>
      <c r="Y5" s="96">
        <f t="shared" si="14"/>
        <v>0.93</v>
      </c>
      <c r="Z5" s="96">
        <f t="shared" si="15"/>
        <v>0.95</v>
      </c>
      <c r="AA5" s="96">
        <f t="shared" si="16"/>
        <v>0.83</v>
      </c>
      <c r="AB5" s="96">
        <f t="shared" si="17"/>
        <v>1.05</v>
      </c>
      <c r="AC5" s="96">
        <f t="shared" si="18"/>
        <v>1.04</v>
      </c>
      <c r="AD5" s="96">
        <f t="shared" si="19"/>
        <v>1.02</v>
      </c>
      <c r="AE5" s="96">
        <f t="shared" si="20"/>
        <v>0.94</v>
      </c>
      <c r="AF5" s="96">
        <f t="shared" si="21"/>
        <v>1.02</v>
      </c>
      <c r="AG5" s="96">
        <f t="shared" si="22"/>
        <v>0.84</v>
      </c>
      <c r="AH5" s="96">
        <f t="shared" si="23"/>
        <v>0.92</v>
      </c>
      <c r="AI5" s="96">
        <f t="shared" si="24"/>
        <v>0.94</v>
      </c>
      <c r="AJ5" s="96">
        <f t="shared" si="25"/>
        <v>0.92</v>
      </c>
    </row>
    <row r="6" spans="1:36" ht="12.95" customHeight="1" x14ac:dyDescent="0.15">
      <c r="A6" s="95">
        <v>753</v>
      </c>
      <c r="B6" s="143" t="s">
        <v>53</v>
      </c>
      <c r="C6" s="144"/>
      <c r="D6" s="95">
        <v>22</v>
      </c>
      <c r="E6" s="95">
        <v>22</v>
      </c>
      <c r="F6" s="4">
        <f t="shared" si="0"/>
        <v>0.41</v>
      </c>
      <c r="G6" s="95" t="s">
        <v>189</v>
      </c>
      <c r="H6" s="95" t="s">
        <v>62</v>
      </c>
      <c r="I6" s="95"/>
      <c r="J6" s="1" t="s">
        <v>15</v>
      </c>
      <c r="K6" s="96">
        <f t="shared" si="1"/>
        <v>0.38</v>
      </c>
      <c r="L6" s="96">
        <f t="shared" si="2"/>
        <v>0.42</v>
      </c>
      <c r="M6" s="96">
        <f t="shared" si="3"/>
        <v>0.43</v>
      </c>
      <c r="N6" s="96">
        <f t="shared" si="4"/>
        <v>0.42</v>
      </c>
      <c r="O6" s="96">
        <f t="shared" si="5"/>
        <v>0.42</v>
      </c>
      <c r="P6" s="96">
        <f t="shared" si="26"/>
        <v>0.43</v>
      </c>
      <c r="Q6" s="96">
        <f t="shared" si="6"/>
        <v>0.38</v>
      </c>
      <c r="R6" s="96">
        <f t="shared" si="7"/>
        <v>0.42</v>
      </c>
      <c r="S6" s="96">
        <f t="shared" si="8"/>
        <v>0.43</v>
      </c>
      <c r="T6" s="96">
        <f t="shared" si="9"/>
        <v>0.47</v>
      </c>
      <c r="U6" s="96">
        <f t="shared" si="10"/>
        <v>0.43</v>
      </c>
      <c r="V6" s="96">
        <f t="shared" si="11"/>
        <v>0.43</v>
      </c>
      <c r="W6" s="96">
        <f t="shared" si="12"/>
        <v>0.4</v>
      </c>
      <c r="X6" s="96">
        <f t="shared" si="13"/>
        <v>0.41</v>
      </c>
      <c r="Y6" s="96">
        <f t="shared" si="14"/>
        <v>0.37</v>
      </c>
      <c r="Z6" s="96">
        <f t="shared" si="15"/>
        <v>0.41</v>
      </c>
      <c r="AA6" s="96">
        <f t="shared" si="16"/>
        <v>0.36</v>
      </c>
      <c r="AB6" s="96">
        <f t="shared" si="17"/>
        <v>0.42</v>
      </c>
      <c r="AC6" s="96">
        <f t="shared" si="18"/>
        <v>0.43</v>
      </c>
      <c r="AD6" s="96">
        <f t="shared" si="19"/>
        <v>0.47</v>
      </c>
      <c r="AE6" s="96">
        <f t="shared" si="20"/>
        <v>0.39</v>
      </c>
      <c r="AF6" s="96">
        <f t="shared" si="21"/>
        <v>0.43</v>
      </c>
      <c r="AG6" s="96">
        <f t="shared" si="22"/>
        <v>0.35</v>
      </c>
      <c r="AH6" s="96">
        <f t="shared" si="23"/>
        <v>0.38</v>
      </c>
      <c r="AI6" s="96">
        <f t="shared" si="24"/>
        <v>0.41</v>
      </c>
      <c r="AJ6" s="96">
        <f t="shared" si="25"/>
        <v>0.38</v>
      </c>
    </row>
    <row r="7" spans="1:36" ht="12.95" customHeight="1" x14ac:dyDescent="0.15">
      <c r="A7" s="95">
        <v>754</v>
      </c>
      <c r="B7" s="143" t="s">
        <v>53</v>
      </c>
      <c r="C7" s="144"/>
      <c r="D7" s="95">
        <v>14</v>
      </c>
      <c r="E7" s="95">
        <v>18</v>
      </c>
      <c r="F7" s="4">
        <f t="shared" si="0"/>
        <v>0.14000000000000001</v>
      </c>
      <c r="G7" s="95" t="s">
        <v>67</v>
      </c>
      <c r="H7" s="95" t="s">
        <v>62</v>
      </c>
      <c r="I7" s="95"/>
      <c r="J7" s="1" t="s">
        <v>15</v>
      </c>
      <c r="K7" s="96">
        <f t="shared" si="1"/>
        <v>0.14000000000000001</v>
      </c>
      <c r="L7" s="96">
        <f t="shared" si="2"/>
        <v>0.15</v>
      </c>
      <c r="M7" s="96">
        <f t="shared" si="3"/>
        <v>0.16</v>
      </c>
      <c r="N7" s="96">
        <f t="shared" si="4"/>
        <v>0.15</v>
      </c>
      <c r="O7" s="96">
        <f t="shared" si="5"/>
        <v>0.15</v>
      </c>
      <c r="P7" s="96">
        <f t="shared" si="26"/>
        <v>0.15</v>
      </c>
      <c r="Q7" s="96">
        <f t="shared" si="6"/>
        <v>0.14000000000000001</v>
      </c>
      <c r="R7" s="96">
        <f t="shared" si="7"/>
        <v>0.14000000000000001</v>
      </c>
      <c r="S7" s="96">
        <f t="shared" si="8"/>
        <v>0.15</v>
      </c>
      <c r="T7" s="96">
        <f t="shared" si="9"/>
        <v>0.17</v>
      </c>
      <c r="U7" s="96">
        <f t="shared" si="10"/>
        <v>0.14000000000000001</v>
      </c>
      <c r="V7" s="96">
        <f t="shared" si="11"/>
        <v>0.15</v>
      </c>
      <c r="W7" s="96">
        <f t="shared" si="12"/>
        <v>0.14000000000000001</v>
      </c>
      <c r="X7" s="96">
        <f t="shared" si="13"/>
        <v>0.15</v>
      </c>
      <c r="Y7" s="96">
        <f t="shared" si="14"/>
        <v>0.12</v>
      </c>
      <c r="Z7" s="96">
        <f t="shared" si="15"/>
        <v>0.14000000000000001</v>
      </c>
      <c r="AA7" s="96">
        <f t="shared" si="16"/>
        <v>0.13</v>
      </c>
      <c r="AB7" s="96">
        <f t="shared" si="17"/>
        <v>0.14000000000000001</v>
      </c>
      <c r="AC7" s="96">
        <f t="shared" si="18"/>
        <v>0.15</v>
      </c>
      <c r="AD7" s="96">
        <f t="shared" si="19"/>
        <v>0.18</v>
      </c>
      <c r="AE7" s="96">
        <f t="shared" si="20"/>
        <v>0.13</v>
      </c>
      <c r="AF7" s="96">
        <f t="shared" si="21"/>
        <v>0.14000000000000001</v>
      </c>
      <c r="AG7" s="96">
        <f t="shared" si="22"/>
        <v>0.12</v>
      </c>
      <c r="AH7" s="96">
        <f t="shared" si="23"/>
        <v>0.13</v>
      </c>
      <c r="AI7" s="96">
        <f t="shared" si="24"/>
        <v>0.15</v>
      </c>
      <c r="AJ7" s="96">
        <f t="shared" si="25"/>
        <v>0.13</v>
      </c>
    </row>
    <row r="8" spans="1:36" ht="12.95" customHeight="1" x14ac:dyDescent="0.15">
      <c r="A8" s="95">
        <v>755</v>
      </c>
      <c r="B8" s="143" t="s">
        <v>53</v>
      </c>
      <c r="C8" s="144"/>
      <c r="D8" s="95">
        <v>18</v>
      </c>
      <c r="E8" s="95">
        <v>16</v>
      </c>
      <c r="F8" s="4">
        <f t="shared" si="0"/>
        <v>0.2</v>
      </c>
      <c r="G8" s="5" t="s">
        <v>68</v>
      </c>
      <c r="H8" s="95" t="s">
        <v>62</v>
      </c>
      <c r="I8" s="95"/>
      <c r="J8" s="1" t="s">
        <v>15</v>
      </c>
      <c r="K8" s="96">
        <f t="shared" si="1"/>
        <v>0.19</v>
      </c>
      <c r="L8" s="96">
        <f t="shared" si="2"/>
        <v>0.21</v>
      </c>
      <c r="M8" s="96">
        <f t="shared" si="3"/>
        <v>0.21</v>
      </c>
      <c r="N8" s="96">
        <f t="shared" si="4"/>
        <v>0.21</v>
      </c>
      <c r="O8" s="96">
        <f t="shared" si="5"/>
        <v>0.21</v>
      </c>
      <c r="P8" s="96">
        <f t="shared" si="26"/>
        <v>0.21</v>
      </c>
      <c r="Q8" s="96">
        <f t="shared" si="6"/>
        <v>0.19</v>
      </c>
      <c r="R8" s="96">
        <f t="shared" si="7"/>
        <v>0.21</v>
      </c>
      <c r="S8" s="96">
        <f t="shared" si="8"/>
        <v>0.21</v>
      </c>
      <c r="T8" s="96">
        <f t="shared" si="9"/>
        <v>0.22</v>
      </c>
      <c r="U8" s="96">
        <f t="shared" si="10"/>
        <v>0.21</v>
      </c>
      <c r="V8" s="96">
        <f t="shared" si="11"/>
        <v>0.21</v>
      </c>
      <c r="W8" s="96">
        <f t="shared" si="12"/>
        <v>0.2</v>
      </c>
      <c r="X8" s="96">
        <f t="shared" si="13"/>
        <v>0.21</v>
      </c>
      <c r="Y8" s="96">
        <f t="shared" si="14"/>
        <v>0.18</v>
      </c>
      <c r="Z8" s="96">
        <f t="shared" si="15"/>
        <v>0.2</v>
      </c>
      <c r="AA8" s="96">
        <f t="shared" si="16"/>
        <v>0.19</v>
      </c>
      <c r="AB8" s="96">
        <f t="shared" si="17"/>
        <v>0.21</v>
      </c>
      <c r="AC8" s="96">
        <f t="shared" si="18"/>
        <v>0.21</v>
      </c>
      <c r="AD8" s="96">
        <f t="shared" si="19"/>
        <v>0.24</v>
      </c>
      <c r="AE8" s="96">
        <f t="shared" si="20"/>
        <v>0.19</v>
      </c>
      <c r="AF8" s="96">
        <f t="shared" si="21"/>
        <v>0.21</v>
      </c>
      <c r="AG8" s="96">
        <f t="shared" si="22"/>
        <v>0.18</v>
      </c>
      <c r="AH8" s="96">
        <f t="shared" si="23"/>
        <v>0.19</v>
      </c>
      <c r="AI8" s="96">
        <f t="shared" si="24"/>
        <v>0.21</v>
      </c>
      <c r="AJ8" s="96">
        <f t="shared" si="25"/>
        <v>0.19</v>
      </c>
    </row>
    <row r="9" spans="1:36" ht="12.95" customHeight="1" x14ac:dyDescent="0.15">
      <c r="A9" s="95">
        <v>756</v>
      </c>
      <c r="B9" s="143" t="s">
        <v>53</v>
      </c>
      <c r="C9" s="144"/>
      <c r="D9" s="95">
        <v>26</v>
      </c>
      <c r="E9" s="95">
        <v>23</v>
      </c>
      <c r="F9" s="4">
        <f t="shared" si="0"/>
        <v>0.57999999999999996</v>
      </c>
      <c r="G9" s="95" t="s">
        <v>59</v>
      </c>
      <c r="H9" s="95" t="s">
        <v>62</v>
      </c>
      <c r="I9" s="95"/>
      <c r="J9" s="1" t="s">
        <v>15</v>
      </c>
      <c r="K9" s="96">
        <f t="shared" si="1"/>
        <v>0.53</v>
      </c>
      <c r="L9" s="96">
        <f t="shared" si="2"/>
        <v>0.6</v>
      </c>
      <c r="M9" s="96">
        <f t="shared" si="3"/>
        <v>0.61</v>
      </c>
      <c r="N9" s="96">
        <f t="shared" si="4"/>
        <v>0.59</v>
      </c>
      <c r="O9" s="96">
        <f t="shared" si="5"/>
        <v>0.59</v>
      </c>
      <c r="P9" s="96">
        <f t="shared" si="26"/>
        <v>0.61</v>
      </c>
      <c r="Q9" s="96">
        <f t="shared" si="6"/>
        <v>0.53</v>
      </c>
      <c r="R9" s="96">
        <f t="shared" si="7"/>
        <v>0.6</v>
      </c>
      <c r="S9" s="96">
        <f t="shared" si="8"/>
        <v>0.61</v>
      </c>
      <c r="T9" s="96">
        <f t="shared" si="9"/>
        <v>0.66</v>
      </c>
      <c r="U9" s="96">
        <f t="shared" si="10"/>
        <v>0.61</v>
      </c>
      <c r="V9" s="96">
        <f t="shared" si="11"/>
        <v>0.61</v>
      </c>
      <c r="W9" s="96">
        <f t="shared" si="12"/>
        <v>0.56999999999999995</v>
      </c>
      <c r="X9" s="96">
        <f t="shared" si="13"/>
        <v>0.57999999999999996</v>
      </c>
      <c r="Y9" s="96">
        <f t="shared" si="14"/>
        <v>0.54</v>
      </c>
      <c r="Z9" s="96">
        <f t="shared" si="15"/>
        <v>0.57999999999999996</v>
      </c>
      <c r="AA9" s="96">
        <f t="shared" si="16"/>
        <v>0.51</v>
      </c>
      <c r="AB9" s="96">
        <f t="shared" si="17"/>
        <v>0.62</v>
      </c>
      <c r="AC9" s="96">
        <f t="shared" si="18"/>
        <v>0.62</v>
      </c>
      <c r="AD9" s="96">
        <f t="shared" si="19"/>
        <v>0.65</v>
      </c>
      <c r="AE9" s="96">
        <f t="shared" si="20"/>
        <v>0.56000000000000005</v>
      </c>
      <c r="AF9" s="96">
        <f t="shared" si="21"/>
        <v>0.62</v>
      </c>
      <c r="AG9" s="96">
        <f t="shared" si="22"/>
        <v>0.5</v>
      </c>
      <c r="AH9" s="96">
        <f t="shared" si="23"/>
        <v>0.55000000000000004</v>
      </c>
      <c r="AI9" s="96">
        <f t="shared" si="24"/>
        <v>0.57999999999999996</v>
      </c>
      <c r="AJ9" s="96">
        <f t="shared" si="25"/>
        <v>0.55000000000000004</v>
      </c>
    </row>
    <row r="10" spans="1:36" ht="12.95" customHeight="1" x14ac:dyDescent="0.15">
      <c r="A10" s="95">
        <v>757</v>
      </c>
      <c r="B10" s="143" t="s">
        <v>53</v>
      </c>
      <c r="C10" s="144"/>
      <c r="D10" s="95">
        <v>22</v>
      </c>
      <c r="E10" s="95">
        <v>22</v>
      </c>
      <c r="F10" s="4">
        <f t="shared" si="0"/>
        <v>0.41</v>
      </c>
      <c r="G10" s="95"/>
      <c r="H10" s="95"/>
      <c r="I10" s="95"/>
      <c r="J10" s="1" t="s">
        <v>15</v>
      </c>
      <c r="K10" s="96">
        <f t="shared" si="1"/>
        <v>0.38</v>
      </c>
      <c r="L10" s="96">
        <f t="shared" si="2"/>
        <v>0.42</v>
      </c>
      <c r="M10" s="96">
        <f t="shared" si="3"/>
        <v>0.43</v>
      </c>
      <c r="N10" s="96">
        <f t="shared" si="4"/>
        <v>0.42</v>
      </c>
      <c r="O10" s="96">
        <f t="shared" si="5"/>
        <v>0.42</v>
      </c>
      <c r="P10" s="96">
        <f t="shared" si="26"/>
        <v>0.43</v>
      </c>
      <c r="Q10" s="96">
        <f t="shared" si="6"/>
        <v>0.38</v>
      </c>
      <c r="R10" s="96">
        <f t="shared" si="7"/>
        <v>0.42</v>
      </c>
      <c r="S10" s="96">
        <f t="shared" si="8"/>
        <v>0.43</v>
      </c>
      <c r="T10" s="96">
        <f t="shared" si="9"/>
        <v>0.47</v>
      </c>
      <c r="U10" s="96">
        <f t="shared" si="10"/>
        <v>0.43</v>
      </c>
      <c r="V10" s="96">
        <f t="shared" si="11"/>
        <v>0.43</v>
      </c>
      <c r="W10" s="96">
        <f t="shared" si="12"/>
        <v>0.4</v>
      </c>
      <c r="X10" s="96">
        <f t="shared" si="13"/>
        <v>0.41</v>
      </c>
      <c r="Y10" s="96">
        <f t="shared" si="14"/>
        <v>0.37</v>
      </c>
      <c r="Z10" s="96">
        <f t="shared" si="15"/>
        <v>0.41</v>
      </c>
      <c r="AA10" s="96">
        <f t="shared" si="16"/>
        <v>0.36</v>
      </c>
      <c r="AB10" s="96">
        <f t="shared" si="17"/>
        <v>0.42</v>
      </c>
      <c r="AC10" s="96">
        <f t="shared" si="18"/>
        <v>0.43</v>
      </c>
      <c r="AD10" s="96">
        <f t="shared" si="19"/>
        <v>0.47</v>
      </c>
      <c r="AE10" s="96">
        <f t="shared" si="20"/>
        <v>0.39</v>
      </c>
      <c r="AF10" s="96">
        <f t="shared" si="21"/>
        <v>0.43</v>
      </c>
      <c r="AG10" s="96">
        <f t="shared" si="22"/>
        <v>0.35</v>
      </c>
      <c r="AH10" s="96">
        <f t="shared" si="23"/>
        <v>0.38</v>
      </c>
      <c r="AI10" s="96">
        <f t="shared" si="24"/>
        <v>0.41</v>
      </c>
      <c r="AJ10" s="96">
        <f t="shared" si="25"/>
        <v>0.38</v>
      </c>
    </row>
    <row r="11" spans="1:36" ht="12.95" customHeight="1" x14ac:dyDescent="0.15">
      <c r="A11" s="95">
        <v>758</v>
      </c>
      <c r="B11" s="143" t="s">
        <v>53</v>
      </c>
      <c r="C11" s="144"/>
      <c r="D11" s="95">
        <v>12</v>
      </c>
      <c r="E11" s="95">
        <v>16</v>
      </c>
      <c r="F11" s="4">
        <f t="shared" si="0"/>
        <v>0.1</v>
      </c>
      <c r="G11" s="95" t="s">
        <v>67</v>
      </c>
      <c r="H11" s="95" t="s">
        <v>62</v>
      </c>
      <c r="I11" s="95"/>
      <c r="J11" s="1" t="s">
        <v>15</v>
      </c>
      <c r="K11" s="96">
        <f t="shared" si="1"/>
        <v>0.1</v>
      </c>
      <c r="L11" s="96">
        <f t="shared" si="2"/>
        <v>0.1</v>
      </c>
      <c r="M11" s="96">
        <f t="shared" si="3"/>
        <v>0.1</v>
      </c>
      <c r="N11" s="96">
        <f t="shared" si="4"/>
        <v>0.1</v>
      </c>
      <c r="O11" s="96">
        <f t="shared" si="5"/>
        <v>0.1</v>
      </c>
      <c r="P11" s="96">
        <f t="shared" si="26"/>
        <v>0.1</v>
      </c>
      <c r="Q11" s="96">
        <f t="shared" si="6"/>
        <v>0.09</v>
      </c>
      <c r="R11" s="96">
        <f t="shared" si="7"/>
        <v>0.1</v>
      </c>
      <c r="S11" s="96">
        <f t="shared" si="8"/>
        <v>0.1</v>
      </c>
      <c r="T11" s="96">
        <f t="shared" si="9"/>
        <v>0.11</v>
      </c>
      <c r="U11" s="96">
        <f t="shared" si="10"/>
        <v>0.1</v>
      </c>
      <c r="V11" s="96">
        <f t="shared" si="11"/>
        <v>0.1</v>
      </c>
      <c r="W11" s="96">
        <f t="shared" si="12"/>
        <v>0.1</v>
      </c>
      <c r="X11" s="96">
        <f t="shared" si="13"/>
        <v>0.1</v>
      </c>
      <c r="Y11" s="96">
        <f t="shared" si="14"/>
        <v>0.08</v>
      </c>
      <c r="Z11" s="96">
        <f t="shared" si="15"/>
        <v>0.1</v>
      </c>
      <c r="AA11" s="96">
        <f t="shared" si="16"/>
        <v>0.09</v>
      </c>
      <c r="AB11" s="96">
        <f t="shared" si="17"/>
        <v>0.09</v>
      </c>
      <c r="AC11" s="96">
        <f t="shared" si="18"/>
        <v>0.1</v>
      </c>
      <c r="AD11" s="96">
        <f t="shared" si="19"/>
        <v>0.12</v>
      </c>
      <c r="AE11" s="96">
        <f t="shared" si="20"/>
        <v>0.09</v>
      </c>
      <c r="AF11" s="96">
        <f t="shared" si="21"/>
        <v>0.09</v>
      </c>
      <c r="AG11" s="96">
        <f t="shared" si="22"/>
        <v>0.08</v>
      </c>
      <c r="AH11" s="96">
        <f t="shared" si="23"/>
        <v>0.09</v>
      </c>
      <c r="AI11" s="96">
        <f t="shared" si="24"/>
        <v>0.1</v>
      </c>
      <c r="AJ11" s="96">
        <f t="shared" si="25"/>
        <v>0.09</v>
      </c>
    </row>
    <row r="12" spans="1:36" ht="12.95" customHeight="1" x14ac:dyDescent="0.15">
      <c r="A12" s="95">
        <v>759</v>
      </c>
      <c r="B12" s="143" t="s">
        <v>53</v>
      </c>
      <c r="C12" s="144"/>
      <c r="D12" s="95">
        <v>22</v>
      </c>
      <c r="E12" s="95">
        <v>22</v>
      </c>
      <c r="F12" s="4">
        <f t="shared" si="0"/>
        <v>0.41</v>
      </c>
      <c r="G12" s="95"/>
      <c r="H12" s="95"/>
      <c r="I12" s="95"/>
      <c r="J12" s="1" t="s">
        <v>15</v>
      </c>
      <c r="K12" s="96">
        <f t="shared" si="1"/>
        <v>0.38</v>
      </c>
      <c r="L12" s="96">
        <f t="shared" si="2"/>
        <v>0.42</v>
      </c>
      <c r="M12" s="96">
        <f t="shared" si="3"/>
        <v>0.43</v>
      </c>
      <c r="N12" s="96">
        <f t="shared" si="4"/>
        <v>0.42</v>
      </c>
      <c r="O12" s="96">
        <f t="shared" si="5"/>
        <v>0.42</v>
      </c>
      <c r="P12" s="96">
        <f t="shared" si="26"/>
        <v>0.43</v>
      </c>
      <c r="Q12" s="96">
        <f t="shared" si="6"/>
        <v>0.38</v>
      </c>
      <c r="R12" s="96">
        <f t="shared" si="7"/>
        <v>0.42</v>
      </c>
      <c r="S12" s="96">
        <f t="shared" si="8"/>
        <v>0.43</v>
      </c>
      <c r="T12" s="96">
        <f t="shared" si="9"/>
        <v>0.47</v>
      </c>
      <c r="U12" s="96">
        <f t="shared" si="10"/>
        <v>0.43</v>
      </c>
      <c r="V12" s="96">
        <f t="shared" si="11"/>
        <v>0.43</v>
      </c>
      <c r="W12" s="96">
        <f t="shared" si="12"/>
        <v>0.4</v>
      </c>
      <c r="X12" s="96">
        <f t="shared" si="13"/>
        <v>0.41</v>
      </c>
      <c r="Y12" s="96">
        <f t="shared" si="14"/>
        <v>0.37</v>
      </c>
      <c r="Z12" s="96">
        <f t="shared" si="15"/>
        <v>0.41</v>
      </c>
      <c r="AA12" s="96">
        <f t="shared" si="16"/>
        <v>0.36</v>
      </c>
      <c r="AB12" s="96">
        <f t="shared" si="17"/>
        <v>0.42</v>
      </c>
      <c r="AC12" s="96">
        <f t="shared" si="18"/>
        <v>0.43</v>
      </c>
      <c r="AD12" s="96">
        <f t="shared" si="19"/>
        <v>0.47</v>
      </c>
      <c r="AE12" s="96">
        <f t="shared" si="20"/>
        <v>0.39</v>
      </c>
      <c r="AF12" s="96">
        <f t="shared" si="21"/>
        <v>0.43</v>
      </c>
      <c r="AG12" s="96">
        <f t="shared" si="22"/>
        <v>0.35</v>
      </c>
      <c r="AH12" s="96">
        <f t="shared" si="23"/>
        <v>0.38</v>
      </c>
      <c r="AI12" s="96">
        <f t="shared" si="24"/>
        <v>0.41</v>
      </c>
      <c r="AJ12" s="96">
        <f t="shared" si="25"/>
        <v>0.38</v>
      </c>
    </row>
    <row r="13" spans="1:36" ht="12.95" customHeight="1" x14ac:dyDescent="0.15">
      <c r="A13" s="95">
        <v>760</v>
      </c>
      <c r="B13" s="143" t="s">
        <v>56</v>
      </c>
      <c r="C13" s="144"/>
      <c r="D13" s="95">
        <v>22</v>
      </c>
      <c r="E13" s="95">
        <v>18</v>
      </c>
      <c r="F13" s="4">
        <f t="shared" si="0"/>
        <v>0.31</v>
      </c>
      <c r="G13" s="5" t="s">
        <v>65</v>
      </c>
      <c r="H13" s="95"/>
      <c r="I13" s="95"/>
      <c r="J13" s="1" t="s">
        <v>15</v>
      </c>
      <c r="K13" s="96">
        <f t="shared" si="1"/>
        <v>0.31</v>
      </c>
      <c r="L13" s="96">
        <f t="shared" si="2"/>
        <v>0.34</v>
      </c>
      <c r="M13" s="96">
        <f t="shared" si="3"/>
        <v>0.34</v>
      </c>
      <c r="N13" s="96">
        <f t="shared" si="4"/>
        <v>0.34</v>
      </c>
      <c r="O13" s="96">
        <f t="shared" si="5"/>
        <v>0.34</v>
      </c>
      <c r="P13" s="96">
        <f t="shared" si="26"/>
        <v>0.34</v>
      </c>
      <c r="Q13" s="96">
        <f t="shared" si="6"/>
        <v>0.31</v>
      </c>
      <c r="R13" s="96">
        <f t="shared" si="7"/>
        <v>0.34</v>
      </c>
      <c r="S13" s="96">
        <f t="shared" si="8"/>
        <v>0.34</v>
      </c>
      <c r="T13" s="96">
        <f t="shared" si="9"/>
        <v>0.36</v>
      </c>
      <c r="U13" s="96">
        <f t="shared" si="10"/>
        <v>0.34</v>
      </c>
      <c r="V13" s="96">
        <f t="shared" si="11"/>
        <v>0.35</v>
      </c>
      <c r="W13" s="96">
        <f t="shared" si="12"/>
        <v>0.33</v>
      </c>
      <c r="X13" s="96">
        <f t="shared" si="13"/>
        <v>0.34</v>
      </c>
      <c r="Y13" s="96">
        <f t="shared" si="14"/>
        <v>0.31</v>
      </c>
      <c r="Z13" s="96">
        <f t="shared" si="15"/>
        <v>0.34</v>
      </c>
      <c r="AA13" s="96">
        <f t="shared" si="16"/>
        <v>0.3</v>
      </c>
      <c r="AB13" s="96">
        <f t="shared" si="17"/>
        <v>0.35</v>
      </c>
      <c r="AC13" s="96">
        <f t="shared" si="18"/>
        <v>0.35</v>
      </c>
      <c r="AD13" s="96">
        <f t="shared" si="19"/>
        <v>0.38</v>
      </c>
      <c r="AE13" s="96">
        <f t="shared" si="20"/>
        <v>0.31</v>
      </c>
      <c r="AF13" s="96">
        <f t="shared" si="21"/>
        <v>0.35</v>
      </c>
      <c r="AG13" s="96">
        <f t="shared" si="22"/>
        <v>0.28999999999999998</v>
      </c>
      <c r="AH13" s="96">
        <f t="shared" si="23"/>
        <v>0.31</v>
      </c>
      <c r="AI13" s="96">
        <f t="shared" si="24"/>
        <v>0.33</v>
      </c>
      <c r="AJ13" s="96">
        <f t="shared" si="25"/>
        <v>0.31</v>
      </c>
    </row>
    <row r="14" spans="1:36" ht="12.95" customHeight="1" x14ac:dyDescent="0.15">
      <c r="A14" s="95">
        <v>761</v>
      </c>
      <c r="B14" s="143" t="s">
        <v>56</v>
      </c>
      <c r="C14" s="144"/>
      <c r="D14" s="95">
        <v>14</v>
      </c>
      <c r="E14" s="95">
        <v>13</v>
      </c>
      <c r="F14" s="4">
        <f t="shared" si="0"/>
        <v>0.09</v>
      </c>
      <c r="G14" s="95" t="s">
        <v>65</v>
      </c>
      <c r="H14" s="95"/>
      <c r="I14" s="95"/>
      <c r="J14" s="1" t="s">
        <v>15</v>
      </c>
      <c r="K14" s="96">
        <f t="shared" si="1"/>
        <v>0.1</v>
      </c>
      <c r="L14" s="96">
        <f t="shared" si="2"/>
        <v>0.11</v>
      </c>
      <c r="M14" s="96">
        <f t="shared" si="3"/>
        <v>0.11</v>
      </c>
      <c r="N14" s="96">
        <f t="shared" si="4"/>
        <v>0.11</v>
      </c>
      <c r="O14" s="96">
        <f t="shared" si="5"/>
        <v>0.11</v>
      </c>
      <c r="P14" s="96">
        <f t="shared" si="26"/>
        <v>0.11</v>
      </c>
      <c r="Q14" s="96">
        <f t="shared" si="6"/>
        <v>0.1</v>
      </c>
      <c r="R14" s="96">
        <f t="shared" si="7"/>
        <v>0.1</v>
      </c>
      <c r="S14" s="96">
        <f t="shared" si="8"/>
        <v>0.11</v>
      </c>
      <c r="T14" s="96">
        <f t="shared" si="9"/>
        <v>0.11</v>
      </c>
      <c r="U14" s="96">
        <f t="shared" si="10"/>
        <v>0.1</v>
      </c>
      <c r="V14" s="96">
        <f t="shared" si="11"/>
        <v>0.11</v>
      </c>
      <c r="W14" s="96">
        <f t="shared" si="12"/>
        <v>0.11</v>
      </c>
      <c r="X14" s="96">
        <f t="shared" si="13"/>
        <v>0.11</v>
      </c>
      <c r="Y14" s="96">
        <f t="shared" si="14"/>
        <v>0.09</v>
      </c>
      <c r="Z14" s="96">
        <f t="shared" si="15"/>
        <v>0.11</v>
      </c>
      <c r="AA14" s="96">
        <f t="shared" si="16"/>
        <v>0.1</v>
      </c>
      <c r="AB14" s="96">
        <f t="shared" si="17"/>
        <v>0.1</v>
      </c>
      <c r="AC14" s="96">
        <f t="shared" si="18"/>
        <v>0.1</v>
      </c>
      <c r="AD14" s="96">
        <f t="shared" si="19"/>
        <v>0.13</v>
      </c>
      <c r="AE14" s="96">
        <f t="shared" si="20"/>
        <v>0.09</v>
      </c>
      <c r="AF14" s="96">
        <f t="shared" si="21"/>
        <v>0.1</v>
      </c>
      <c r="AG14" s="96">
        <f t="shared" si="22"/>
        <v>0.09</v>
      </c>
      <c r="AH14" s="96">
        <f t="shared" si="23"/>
        <v>0.09</v>
      </c>
      <c r="AI14" s="96">
        <f t="shared" si="24"/>
        <v>0.11</v>
      </c>
      <c r="AJ14" s="96">
        <f t="shared" si="25"/>
        <v>0.09</v>
      </c>
    </row>
    <row r="15" spans="1:36" ht="12.95" customHeight="1" x14ac:dyDescent="0.15">
      <c r="A15" s="95">
        <v>762</v>
      </c>
      <c r="B15" s="143" t="s">
        <v>56</v>
      </c>
      <c r="C15" s="144"/>
      <c r="D15" s="95">
        <v>10</v>
      </c>
      <c r="E15" s="95">
        <v>9</v>
      </c>
      <c r="F15" s="4">
        <f t="shared" si="0"/>
        <v>0.04</v>
      </c>
      <c r="G15" s="95" t="s">
        <v>90</v>
      </c>
      <c r="H15" s="95" t="s">
        <v>52</v>
      </c>
      <c r="I15" s="95"/>
      <c r="J15" s="1" t="s">
        <v>15</v>
      </c>
      <c r="K15" s="96">
        <f t="shared" si="1"/>
        <v>0.04</v>
      </c>
      <c r="L15" s="96">
        <f t="shared" si="2"/>
        <v>0.04</v>
      </c>
      <c r="M15" s="96">
        <f t="shared" si="3"/>
        <v>0.04</v>
      </c>
      <c r="N15" s="96">
        <f t="shared" si="4"/>
        <v>0.04</v>
      </c>
      <c r="O15" s="96">
        <f t="shared" si="5"/>
        <v>0.04</v>
      </c>
      <c r="P15" s="96">
        <f t="shared" si="26"/>
        <v>0.04</v>
      </c>
      <c r="Q15" s="96">
        <f t="shared" si="6"/>
        <v>0.04</v>
      </c>
      <c r="R15" s="96">
        <f t="shared" si="7"/>
        <v>0.04</v>
      </c>
      <c r="S15" s="96">
        <f t="shared" si="8"/>
        <v>0.04</v>
      </c>
      <c r="T15" s="96">
        <f t="shared" si="9"/>
        <v>0.04</v>
      </c>
      <c r="U15" s="96">
        <f t="shared" si="10"/>
        <v>0.04</v>
      </c>
      <c r="V15" s="96">
        <f t="shared" si="11"/>
        <v>0.04</v>
      </c>
      <c r="W15" s="96">
        <f t="shared" si="12"/>
        <v>0.04</v>
      </c>
      <c r="X15" s="96">
        <f t="shared" si="13"/>
        <v>0.04</v>
      </c>
      <c r="Y15" s="96">
        <f t="shared" si="14"/>
        <v>0.03</v>
      </c>
      <c r="Z15" s="96">
        <f t="shared" si="15"/>
        <v>0.04</v>
      </c>
      <c r="AA15" s="96">
        <f t="shared" si="16"/>
        <v>0.04</v>
      </c>
      <c r="AB15" s="96">
        <f t="shared" si="17"/>
        <v>0.04</v>
      </c>
      <c r="AC15" s="96">
        <f t="shared" si="18"/>
        <v>0.04</v>
      </c>
      <c r="AD15" s="96">
        <f t="shared" si="19"/>
        <v>0.05</v>
      </c>
      <c r="AE15" s="96">
        <f t="shared" si="20"/>
        <v>0.03</v>
      </c>
      <c r="AF15" s="96">
        <f t="shared" si="21"/>
        <v>0.04</v>
      </c>
      <c r="AG15" s="96">
        <f t="shared" si="22"/>
        <v>0.04</v>
      </c>
      <c r="AH15" s="96">
        <f t="shared" si="23"/>
        <v>0.03</v>
      </c>
      <c r="AI15" s="96">
        <f t="shared" si="24"/>
        <v>0.04</v>
      </c>
      <c r="AJ15" s="96">
        <f t="shared" si="25"/>
        <v>0.04</v>
      </c>
    </row>
    <row r="16" spans="1:36" ht="12.95" customHeight="1" x14ac:dyDescent="0.15">
      <c r="A16" s="95">
        <v>763</v>
      </c>
      <c r="B16" s="143" t="s">
        <v>60</v>
      </c>
      <c r="C16" s="144"/>
      <c r="D16" s="95">
        <v>10</v>
      </c>
      <c r="E16" s="95">
        <v>9</v>
      </c>
      <c r="F16" s="4">
        <f t="shared" si="0"/>
        <v>0.04</v>
      </c>
      <c r="G16" s="5" t="s">
        <v>90</v>
      </c>
      <c r="H16" s="95" t="s">
        <v>52</v>
      </c>
      <c r="I16" s="95"/>
      <c r="J16" s="1" t="s">
        <v>15</v>
      </c>
      <c r="K16" s="96">
        <f t="shared" si="1"/>
        <v>0.04</v>
      </c>
      <c r="L16" s="96">
        <f t="shared" si="2"/>
        <v>0.04</v>
      </c>
      <c r="M16" s="96">
        <f t="shared" si="3"/>
        <v>0.04</v>
      </c>
      <c r="N16" s="96">
        <f t="shared" si="4"/>
        <v>0.04</v>
      </c>
      <c r="O16" s="96">
        <f t="shared" si="5"/>
        <v>0.04</v>
      </c>
      <c r="P16" s="96">
        <f t="shared" si="26"/>
        <v>0.04</v>
      </c>
      <c r="Q16" s="96">
        <f t="shared" si="6"/>
        <v>0.04</v>
      </c>
      <c r="R16" s="96">
        <f t="shared" si="7"/>
        <v>0.04</v>
      </c>
      <c r="S16" s="96">
        <f t="shared" si="8"/>
        <v>0.04</v>
      </c>
      <c r="T16" s="96">
        <f t="shared" si="9"/>
        <v>0.04</v>
      </c>
      <c r="U16" s="96">
        <f t="shared" si="10"/>
        <v>0.04</v>
      </c>
      <c r="V16" s="96">
        <f t="shared" si="11"/>
        <v>0.04</v>
      </c>
      <c r="W16" s="96">
        <f t="shared" si="12"/>
        <v>0.04</v>
      </c>
      <c r="X16" s="96">
        <f t="shared" si="13"/>
        <v>0.04</v>
      </c>
      <c r="Y16" s="96">
        <f t="shared" si="14"/>
        <v>0.03</v>
      </c>
      <c r="Z16" s="96">
        <f t="shared" si="15"/>
        <v>0.04</v>
      </c>
      <c r="AA16" s="96">
        <f t="shared" si="16"/>
        <v>0.04</v>
      </c>
      <c r="AB16" s="96">
        <f t="shared" si="17"/>
        <v>0.04</v>
      </c>
      <c r="AC16" s="96">
        <f t="shared" si="18"/>
        <v>0.04</v>
      </c>
      <c r="AD16" s="96">
        <f t="shared" si="19"/>
        <v>0.05</v>
      </c>
      <c r="AE16" s="96">
        <f t="shared" si="20"/>
        <v>0.03</v>
      </c>
      <c r="AF16" s="96">
        <f t="shared" si="21"/>
        <v>0.04</v>
      </c>
      <c r="AG16" s="96">
        <f t="shared" si="22"/>
        <v>0.04</v>
      </c>
      <c r="AH16" s="96">
        <f t="shared" si="23"/>
        <v>0.03</v>
      </c>
      <c r="AI16" s="96">
        <f t="shared" si="24"/>
        <v>0.04</v>
      </c>
      <c r="AJ16" s="96">
        <f t="shared" si="25"/>
        <v>0.04</v>
      </c>
    </row>
    <row r="17" spans="1:36" ht="12.95" customHeight="1" x14ac:dyDescent="0.15">
      <c r="A17" s="95">
        <v>764</v>
      </c>
      <c r="B17" s="143" t="s">
        <v>56</v>
      </c>
      <c r="C17" s="144"/>
      <c r="D17" s="95">
        <v>10</v>
      </c>
      <c r="E17" s="95">
        <v>9</v>
      </c>
      <c r="F17" s="4">
        <f t="shared" si="0"/>
        <v>0.04</v>
      </c>
      <c r="G17" s="95" t="s">
        <v>90</v>
      </c>
      <c r="H17" s="95" t="s">
        <v>52</v>
      </c>
      <c r="I17" s="95"/>
      <c r="J17" s="1" t="s">
        <v>15</v>
      </c>
      <c r="K17" s="96">
        <f t="shared" si="1"/>
        <v>0.04</v>
      </c>
      <c r="L17" s="96">
        <f t="shared" si="2"/>
        <v>0.04</v>
      </c>
      <c r="M17" s="96">
        <f t="shared" si="3"/>
        <v>0.04</v>
      </c>
      <c r="N17" s="96">
        <f t="shared" si="4"/>
        <v>0.04</v>
      </c>
      <c r="O17" s="96">
        <f t="shared" si="5"/>
        <v>0.04</v>
      </c>
      <c r="P17" s="96">
        <f t="shared" si="26"/>
        <v>0.04</v>
      </c>
      <c r="Q17" s="96">
        <f t="shared" si="6"/>
        <v>0.04</v>
      </c>
      <c r="R17" s="96">
        <f t="shared" si="7"/>
        <v>0.04</v>
      </c>
      <c r="S17" s="96">
        <f t="shared" si="8"/>
        <v>0.04</v>
      </c>
      <c r="T17" s="96">
        <f t="shared" si="9"/>
        <v>0.04</v>
      </c>
      <c r="U17" s="96">
        <f t="shared" si="10"/>
        <v>0.04</v>
      </c>
      <c r="V17" s="96">
        <f t="shared" si="11"/>
        <v>0.04</v>
      </c>
      <c r="W17" s="96">
        <f t="shared" si="12"/>
        <v>0.04</v>
      </c>
      <c r="X17" s="96">
        <f t="shared" si="13"/>
        <v>0.04</v>
      </c>
      <c r="Y17" s="96">
        <f t="shared" si="14"/>
        <v>0.03</v>
      </c>
      <c r="Z17" s="96">
        <f t="shared" si="15"/>
        <v>0.04</v>
      </c>
      <c r="AA17" s="96">
        <f t="shared" si="16"/>
        <v>0.04</v>
      </c>
      <c r="AB17" s="96">
        <f t="shared" si="17"/>
        <v>0.04</v>
      </c>
      <c r="AC17" s="96">
        <f t="shared" si="18"/>
        <v>0.04</v>
      </c>
      <c r="AD17" s="96">
        <f t="shared" si="19"/>
        <v>0.05</v>
      </c>
      <c r="AE17" s="96">
        <f t="shared" si="20"/>
        <v>0.03</v>
      </c>
      <c r="AF17" s="96">
        <f t="shared" si="21"/>
        <v>0.04</v>
      </c>
      <c r="AG17" s="96">
        <f t="shared" si="22"/>
        <v>0.04</v>
      </c>
      <c r="AH17" s="96">
        <f t="shared" si="23"/>
        <v>0.03</v>
      </c>
      <c r="AI17" s="96">
        <f t="shared" si="24"/>
        <v>0.04</v>
      </c>
      <c r="AJ17" s="96">
        <f t="shared" si="25"/>
        <v>0.04</v>
      </c>
    </row>
    <row r="18" spans="1:36" ht="12.95" customHeight="1" x14ac:dyDescent="0.15">
      <c r="A18" s="95">
        <v>765</v>
      </c>
      <c r="B18" s="143" t="s">
        <v>56</v>
      </c>
      <c r="C18" s="144"/>
      <c r="D18" s="95">
        <v>10</v>
      </c>
      <c r="E18" s="95">
        <v>12</v>
      </c>
      <c r="F18" s="4">
        <f t="shared" si="0"/>
        <v>0.05</v>
      </c>
      <c r="G18" s="5"/>
      <c r="H18" s="95" t="s">
        <v>62</v>
      </c>
      <c r="I18" s="95"/>
      <c r="J18" s="1" t="s">
        <v>15</v>
      </c>
      <c r="K18" s="96">
        <f t="shared" si="1"/>
        <v>0.05</v>
      </c>
      <c r="L18" s="96">
        <f t="shared" si="2"/>
        <v>0.05</v>
      </c>
      <c r="M18" s="96">
        <f t="shared" si="3"/>
        <v>0.05</v>
      </c>
      <c r="N18" s="96">
        <f t="shared" si="4"/>
        <v>0.06</v>
      </c>
      <c r="O18" s="96">
        <f t="shared" si="5"/>
        <v>0.06</v>
      </c>
      <c r="P18" s="96">
        <f t="shared" si="26"/>
        <v>0.05</v>
      </c>
      <c r="Q18" s="96">
        <f t="shared" si="6"/>
        <v>0.05</v>
      </c>
      <c r="R18" s="96">
        <f t="shared" si="7"/>
        <v>0.05</v>
      </c>
      <c r="S18" s="96">
        <f t="shared" si="8"/>
        <v>0.05</v>
      </c>
      <c r="T18" s="96">
        <f t="shared" si="9"/>
        <v>0.05</v>
      </c>
      <c r="U18" s="96">
        <f t="shared" si="10"/>
        <v>0.05</v>
      </c>
      <c r="V18" s="96">
        <f t="shared" si="11"/>
        <v>0.05</v>
      </c>
      <c r="W18" s="96">
        <f t="shared" si="12"/>
        <v>0.05</v>
      </c>
      <c r="X18" s="96">
        <f t="shared" si="13"/>
        <v>0.05</v>
      </c>
      <c r="Y18" s="96">
        <f t="shared" si="14"/>
        <v>0.04</v>
      </c>
      <c r="Z18" s="96">
        <f t="shared" si="15"/>
        <v>0.05</v>
      </c>
      <c r="AA18" s="96">
        <f t="shared" si="16"/>
        <v>0.05</v>
      </c>
      <c r="AB18" s="96">
        <f t="shared" si="17"/>
        <v>0.05</v>
      </c>
      <c r="AC18" s="96">
        <f t="shared" si="18"/>
        <v>0.05</v>
      </c>
      <c r="AD18" s="96">
        <f t="shared" si="19"/>
        <v>7.0000000000000007E-2</v>
      </c>
      <c r="AE18" s="96">
        <f t="shared" si="20"/>
        <v>0.04</v>
      </c>
      <c r="AF18" s="96">
        <f t="shared" si="21"/>
        <v>0.05</v>
      </c>
      <c r="AG18" s="96">
        <f t="shared" si="22"/>
        <v>0.05</v>
      </c>
      <c r="AH18" s="96">
        <f t="shared" si="23"/>
        <v>0.05</v>
      </c>
      <c r="AI18" s="96">
        <f t="shared" si="24"/>
        <v>0.05</v>
      </c>
      <c r="AJ18" s="96">
        <f t="shared" si="25"/>
        <v>0.05</v>
      </c>
    </row>
    <row r="19" spans="1:36" ht="12.95" customHeight="1" x14ac:dyDescent="0.15">
      <c r="A19" s="95">
        <v>766</v>
      </c>
      <c r="B19" s="143" t="s">
        <v>56</v>
      </c>
      <c r="C19" s="144"/>
      <c r="D19" s="95">
        <v>10</v>
      </c>
      <c r="E19" s="95">
        <v>9</v>
      </c>
      <c r="F19" s="4">
        <f t="shared" si="0"/>
        <v>0.04</v>
      </c>
      <c r="G19" s="5" t="s">
        <v>307</v>
      </c>
      <c r="H19" s="95" t="s">
        <v>52</v>
      </c>
      <c r="I19" s="95"/>
      <c r="J19" s="1" t="s">
        <v>15</v>
      </c>
      <c r="K19" s="96">
        <f t="shared" si="1"/>
        <v>0.04</v>
      </c>
      <c r="L19" s="96">
        <f t="shared" si="2"/>
        <v>0.04</v>
      </c>
      <c r="M19" s="96">
        <f t="shared" si="3"/>
        <v>0.04</v>
      </c>
      <c r="N19" s="96">
        <f t="shared" si="4"/>
        <v>0.04</v>
      </c>
      <c r="O19" s="96">
        <f t="shared" si="5"/>
        <v>0.04</v>
      </c>
      <c r="P19" s="96">
        <f t="shared" si="26"/>
        <v>0.04</v>
      </c>
      <c r="Q19" s="96">
        <f t="shared" si="6"/>
        <v>0.04</v>
      </c>
      <c r="R19" s="96">
        <f t="shared" si="7"/>
        <v>0.04</v>
      </c>
      <c r="S19" s="96">
        <f t="shared" si="8"/>
        <v>0.04</v>
      </c>
      <c r="T19" s="96">
        <f t="shared" si="9"/>
        <v>0.04</v>
      </c>
      <c r="U19" s="96">
        <f t="shared" si="10"/>
        <v>0.04</v>
      </c>
      <c r="V19" s="96">
        <f t="shared" si="11"/>
        <v>0.04</v>
      </c>
      <c r="W19" s="96">
        <f t="shared" si="12"/>
        <v>0.04</v>
      </c>
      <c r="X19" s="96">
        <f t="shared" si="13"/>
        <v>0.04</v>
      </c>
      <c r="Y19" s="96">
        <f t="shared" si="14"/>
        <v>0.03</v>
      </c>
      <c r="Z19" s="96">
        <f t="shared" si="15"/>
        <v>0.04</v>
      </c>
      <c r="AA19" s="96">
        <f t="shared" si="16"/>
        <v>0.04</v>
      </c>
      <c r="AB19" s="96">
        <f t="shared" si="17"/>
        <v>0.04</v>
      </c>
      <c r="AC19" s="96">
        <f t="shared" si="18"/>
        <v>0.04</v>
      </c>
      <c r="AD19" s="96">
        <f t="shared" si="19"/>
        <v>0.05</v>
      </c>
      <c r="AE19" s="96">
        <f t="shared" si="20"/>
        <v>0.03</v>
      </c>
      <c r="AF19" s="96">
        <f t="shared" si="21"/>
        <v>0.04</v>
      </c>
      <c r="AG19" s="96">
        <f t="shared" si="22"/>
        <v>0.04</v>
      </c>
      <c r="AH19" s="96">
        <f t="shared" si="23"/>
        <v>0.03</v>
      </c>
      <c r="AI19" s="96">
        <f t="shared" si="24"/>
        <v>0.04</v>
      </c>
      <c r="AJ19" s="96">
        <f t="shared" si="25"/>
        <v>0.04</v>
      </c>
    </row>
    <row r="20" spans="1:36" ht="12.95" customHeight="1" x14ac:dyDescent="0.15">
      <c r="A20" s="95">
        <v>767</v>
      </c>
      <c r="B20" s="143" t="s">
        <v>56</v>
      </c>
      <c r="C20" s="144"/>
      <c r="D20" s="95">
        <v>12</v>
      </c>
      <c r="E20" s="95">
        <v>13</v>
      </c>
      <c r="F20" s="4">
        <f t="shared" si="0"/>
        <v>7.0000000000000007E-2</v>
      </c>
      <c r="G20" s="95" t="s">
        <v>65</v>
      </c>
      <c r="H20" s="95" t="s">
        <v>62</v>
      </c>
      <c r="I20" s="95"/>
      <c r="J20" s="1" t="s">
        <v>15</v>
      </c>
      <c r="K20" s="96">
        <f t="shared" si="1"/>
        <v>0.08</v>
      </c>
      <c r="L20" s="96">
        <f t="shared" si="2"/>
        <v>0.08</v>
      </c>
      <c r="M20" s="96">
        <f t="shared" si="3"/>
        <v>0.08</v>
      </c>
      <c r="N20" s="96">
        <f t="shared" si="4"/>
        <v>0.08</v>
      </c>
      <c r="O20" s="96">
        <f t="shared" si="5"/>
        <v>0.08</v>
      </c>
      <c r="P20" s="96">
        <f t="shared" si="26"/>
        <v>0.08</v>
      </c>
      <c r="Q20" s="96">
        <f t="shared" si="6"/>
        <v>0.08</v>
      </c>
      <c r="R20" s="96">
        <f t="shared" si="7"/>
        <v>0.08</v>
      </c>
      <c r="S20" s="96">
        <f t="shared" si="8"/>
        <v>0.08</v>
      </c>
      <c r="T20" s="96">
        <f t="shared" si="9"/>
        <v>0.08</v>
      </c>
      <c r="U20" s="96">
        <f t="shared" si="10"/>
        <v>0.08</v>
      </c>
      <c r="V20" s="96">
        <f t="shared" si="11"/>
        <v>0.08</v>
      </c>
      <c r="W20" s="96">
        <f t="shared" si="12"/>
        <v>0.08</v>
      </c>
      <c r="X20" s="96">
        <f t="shared" si="13"/>
        <v>0.08</v>
      </c>
      <c r="Y20" s="96">
        <f t="shared" si="14"/>
        <v>7.0000000000000007E-2</v>
      </c>
      <c r="Z20" s="96">
        <f t="shared" si="15"/>
        <v>0.08</v>
      </c>
      <c r="AA20" s="96">
        <f t="shared" si="16"/>
        <v>7.0000000000000007E-2</v>
      </c>
      <c r="AB20" s="96">
        <f t="shared" si="17"/>
        <v>0.08</v>
      </c>
      <c r="AC20" s="96">
        <f t="shared" si="18"/>
        <v>0.08</v>
      </c>
      <c r="AD20" s="96">
        <f t="shared" si="19"/>
        <v>0.1</v>
      </c>
      <c r="AE20" s="96">
        <f t="shared" si="20"/>
        <v>7.0000000000000007E-2</v>
      </c>
      <c r="AF20" s="96">
        <f t="shared" si="21"/>
        <v>0.08</v>
      </c>
      <c r="AG20" s="96">
        <f t="shared" si="22"/>
        <v>7.0000000000000007E-2</v>
      </c>
      <c r="AH20" s="96">
        <f t="shared" si="23"/>
        <v>7.0000000000000007E-2</v>
      </c>
      <c r="AI20" s="96">
        <f t="shared" si="24"/>
        <v>0.08</v>
      </c>
      <c r="AJ20" s="96">
        <f t="shared" si="25"/>
        <v>7.0000000000000007E-2</v>
      </c>
    </row>
    <row r="21" spans="1:36" ht="12.95" customHeight="1" x14ac:dyDescent="0.15">
      <c r="A21" s="95">
        <v>768</v>
      </c>
      <c r="B21" s="143" t="s">
        <v>56</v>
      </c>
      <c r="C21" s="144"/>
      <c r="D21" s="95">
        <v>16</v>
      </c>
      <c r="E21" s="95">
        <v>13</v>
      </c>
      <c r="F21" s="4">
        <f t="shared" si="0"/>
        <v>0.12</v>
      </c>
      <c r="G21" s="5"/>
      <c r="H21" s="95" t="s">
        <v>62</v>
      </c>
      <c r="I21" s="95"/>
      <c r="J21" s="1" t="s">
        <v>15</v>
      </c>
      <c r="K21" s="96">
        <f t="shared" si="1"/>
        <v>0.13</v>
      </c>
      <c r="L21" s="96">
        <f t="shared" si="2"/>
        <v>0.13</v>
      </c>
      <c r="M21" s="96">
        <f t="shared" si="3"/>
        <v>0.13</v>
      </c>
      <c r="N21" s="96">
        <f t="shared" si="4"/>
        <v>0.14000000000000001</v>
      </c>
      <c r="O21" s="96">
        <f t="shared" si="5"/>
        <v>0.14000000000000001</v>
      </c>
      <c r="P21" s="96">
        <f t="shared" si="26"/>
        <v>0.13</v>
      </c>
      <c r="Q21" s="96">
        <f t="shared" si="6"/>
        <v>0.13</v>
      </c>
      <c r="R21" s="96">
        <f t="shared" si="7"/>
        <v>0.13</v>
      </c>
      <c r="S21" s="96">
        <f t="shared" si="8"/>
        <v>0.14000000000000001</v>
      </c>
      <c r="T21" s="96">
        <f t="shared" si="9"/>
        <v>0.13</v>
      </c>
      <c r="U21" s="96">
        <f t="shared" si="10"/>
        <v>0.13</v>
      </c>
      <c r="V21" s="96">
        <f t="shared" si="11"/>
        <v>0.14000000000000001</v>
      </c>
      <c r="W21" s="96">
        <f t="shared" si="12"/>
        <v>0.13</v>
      </c>
      <c r="X21" s="96">
        <f t="shared" si="13"/>
        <v>0.13</v>
      </c>
      <c r="Y21" s="96">
        <f t="shared" si="14"/>
        <v>0.12</v>
      </c>
      <c r="Z21" s="96">
        <f t="shared" si="15"/>
        <v>0.13</v>
      </c>
      <c r="AA21" s="96">
        <f t="shared" si="16"/>
        <v>0.12</v>
      </c>
      <c r="AB21" s="96">
        <f t="shared" si="17"/>
        <v>0.13</v>
      </c>
      <c r="AC21" s="96">
        <f t="shared" si="18"/>
        <v>0.13</v>
      </c>
      <c r="AD21" s="96">
        <f t="shared" si="19"/>
        <v>0.16</v>
      </c>
      <c r="AE21" s="96">
        <f t="shared" si="20"/>
        <v>0.12</v>
      </c>
      <c r="AF21" s="96">
        <f t="shared" si="21"/>
        <v>0.13</v>
      </c>
      <c r="AG21" s="96">
        <f t="shared" si="22"/>
        <v>0.12</v>
      </c>
      <c r="AH21" s="96">
        <f t="shared" si="23"/>
        <v>0.12</v>
      </c>
      <c r="AI21" s="96">
        <f t="shared" si="24"/>
        <v>0.14000000000000001</v>
      </c>
      <c r="AJ21" s="96">
        <f t="shared" si="25"/>
        <v>0.12</v>
      </c>
    </row>
    <row r="22" spans="1:36" ht="12.95" customHeight="1" x14ac:dyDescent="0.15">
      <c r="A22" s="95"/>
      <c r="B22" s="143"/>
      <c r="C22" s="144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95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95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9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199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4</v>
      </c>
      <c r="E47" s="14">
        <f>COUNTA(A4:A43)</f>
        <v>18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18</v>
      </c>
      <c r="D48" s="14">
        <f>IF(D47&gt;0,ROUND(SUMIF(G4:G43,"*下層*",E4:E43)/D47,0),"")</f>
        <v>9</v>
      </c>
      <c r="E48" s="14">
        <f>ROUND(SUM(E4:E43)/E47,0)</f>
        <v>16</v>
      </c>
      <c r="F48" s="13"/>
      <c r="G48" s="15">
        <f>C48</f>
        <v>18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20</v>
      </c>
      <c r="D49" s="14">
        <f>IF(D47&gt;0,ROUND(SUMIF(G4:G43,"*下層*",D4:D43)/D47,0),"")</f>
        <v>10</v>
      </c>
      <c r="E49" s="14">
        <f>ROUND(SUM(D4:D43)/E47,0)</f>
        <v>17</v>
      </c>
      <c r="F49" s="13"/>
      <c r="G49" s="15">
        <f>C49</f>
        <v>20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4.6000000000000005</v>
      </c>
      <c r="D50" s="16">
        <f>SUMIF(G4:G43,"*下層*",F4:F43)</f>
        <v>0.16</v>
      </c>
      <c r="E50" s="4">
        <f>SUM(F4:F43)</f>
        <v>4.7600000000000007</v>
      </c>
      <c r="F50" s="13"/>
      <c r="G50" s="17">
        <f>C50*100</f>
        <v>460.00000000000006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形状比＝90、Sr＝15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9</v>
      </c>
      <c r="D54" s="14">
        <f>COUNTIF(H4:H43,"▲")</f>
        <v>4</v>
      </c>
      <c r="E54" s="14">
        <f>COUNTA(H4:H43)</f>
        <v>13</v>
      </c>
      <c r="F54" s="10"/>
      <c r="G54" s="15">
        <f>C54*100</f>
        <v>900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9</v>
      </c>
      <c r="E55" s="14">
        <f>ROUND(SUMIF(H4:H43,"*",E4:E43)/E54,0)</f>
        <v>15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18</v>
      </c>
      <c r="D56" s="14">
        <f>IF(D54&gt;0,ROUND(SUMIF(H4:H43,"▲",D4:D43)/D54,0),"")</f>
        <v>10</v>
      </c>
      <c r="E56" s="14">
        <f>ROUND(SUMIF(H4:H43,"*",D4:D43)/E54,0)</f>
        <v>16</v>
      </c>
      <c r="F56" s="13"/>
      <c r="G56" s="15">
        <f>C56</f>
        <v>18</v>
      </c>
      <c r="H56" s="13"/>
      <c r="I56" s="1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2.6199999999999997</v>
      </c>
      <c r="D57" s="16">
        <f>SUMIF(H4:H43,"▲",F4:F43)</f>
        <v>0.16</v>
      </c>
      <c r="E57" s="16">
        <f>SUM(C57:D57)</f>
        <v>2.78</v>
      </c>
      <c r="F57" s="13"/>
      <c r="G57" s="19">
        <f>C57*100</f>
        <v>261.99999999999994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64.3</v>
      </c>
      <c r="D61" s="20">
        <f>IF(D47&gt;0,ROUND(D54/D47*100,1),"")</f>
        <v>100</v>
      </c>
      <c r="E61" s="20">
        <f>ROUND(E54/E47*100,1)</f>
        <v>72.2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57</v>
      </c>
      <c r="D62" s="20">
        <f>IF(D47&gt;0,ROUND(D57/D50*100,1),"")</f>
        <v>100</v>
      </c>
      <c r="E62" s="20">
        <f>ROUND(E57/E50*100,1)</f>
        <v>58.4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1.9800000000000009</v>
      </c>
      <c r="D69" s="16" t="str">
        <f>IF(D66&gt;0,D50-D57,"")</f>
        <v/>
      </c>
      <c r="E69" s="4">
        <f>SUM(C69:D69)</f>
        <v>1.9800000000000009</v>
      </c>
      <c r="F69" s="13"/>
      <c r="G69" s="17">
        <f>C69*100</f>
        <v>198.00000000000009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形状比＝91、Sr＝22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95" priority="16" stopIfTrue="1">
      <formula>AND(($H4="スギ"),(#REF!&lt;12))</formula>
    </cfRule>
  </conditionalFormatting>
  <conditionalFormatting sqref="L4:L43">
    <cfRule type="expression" dxfId="494" priority="15" stopIfTrue="1">
      <formula>AND(($H4="スギ"),(#REF!&lt;22),(#REF!&gt;=12))</formula>
    </cfRule>
  </conditionalFormatting>
  <conditionalFormatting sqref="M4:M43">
    <cfRule type="expression" dxfId="493" priority="14" stopIfTrue="1">
      <formula>AND(($H4="スギ"),(#REF!&lt;32),(#REF!&gt;=22))</formula>
    </cfRule>
  </conditionalFormatting>
  <conditionalFormatting sqref="N4:N43">
    <cfRule type="expression" dxfId="492" priority="13" stopIfTrue="1">
      <formula>AND(($H4="スギ"),(#REF!&lt;42),(#REF!&gt;=32))</formula>
    </cfRule>
  </conditionalFormatting>
  <conditionalFormatting sqref="U4:U43 Z4:AF43 AJ4:AJ43 O4:P43">
    <cfRule type="expression" dxfId="491" priority="12" stopIfTrue="1">
      <formula>AND(($H4="スギ"),(#REF!&gt;=42))</formula>
    </cfRule>
  </conditionalFormatting>
  <conditionalFormatting sqref="Q4:Q43 AA4:AA43">
    <cfRule type="expression" dxfId="490" priority="11" stopIfTrue="1">
      <formula>AND(($H4="ヒノキ"),(#REF!&lt;12))</formula>
    </cfRule>
  </conditionalFormatting>
  <conditionalFormatting sqref="R4:R43 AB4:AE43">
    <cfRule type="expression" dxfId="489" priority="10" stopIfTrue="1">
      <formula>AND(($H4="ヒノキ"),(#REF!&lt;22),(#REF!&gt;=12))</formula>
    </cfRule>
  </conditionalFormatting>
  <conditionalFormatting sqref="S4:S43">
    <cfRule type="expression" dxfId="488" priority="9" stopIfTrue="1">
      <formula>AND(($H4="ヒノキ"),(#REF!&lt;32),(#REF!&gt;=22))</formula>
    </cfRule>
  </conditionalFormatting>
  <conditionalFormatting sqref="T4:U43 Z4:AF43 AJ4:AJ43">
    <cfRule type="expression" dxfId="487" priority="8" stopIfTrue="1">
      <formula>AND(($H4="ヒノキ"),(#REF!&gt;=32))</formula>
    </cfRule>
  </conditionalFormatting>
  <conditionalFormatting sqref="V4:V43 AA4:AA43">
    <cfRule type="expression" dxfId="486" priority="7" stopIfTrue="1">
      <formula>AND(($H4="アカマツ"),(#REF!&lt;12))</formula>
    </cfRule>
  </conditionalFormatting>
  <conditionalFormatting sqref="W4:W43 AB4:AB43">
    <cfRule type="expression" dxfId="485" priority="6" stopIfTrue="1">
      <formula>AND(($H4="アカマツ"),(#REF!&lt;22),(#REF!&gt;=12))</formula>
    </cfRule>
  </conditionalFormatting>
  <conditionalFormatting sqref="X4:X43 AC4:AC43">
    <cfRule type="expression" dxfId="484" priority="5" stopIfTrue="1">
      <formula>AND(($H4="アカマツ"),(#REF!&lt;42),(#REF!&gt;=22))</formula>
    </cfRule>
  </conditionalFormatting>
  <conditionalFormatting sqref="Y4:AF43 AJ4:AJ43">
    <cfRule type="expression" dxfId="483" priority="4" stopIfTrue="1">
      <formula>AND(($H4="アカマツ"),(#REF!&gt;=42))</formula>
    </cfRule>
  </conditionalFormatting>
  <conditionalFormatting sqref="AG4:AG43">
    <cfRule type="expression" dxfId="482" priority="3" stopIfTrue="1">
      <formula>AND(($H4&lt;&gt;"スギ"),($H4&lt;&gt;"ヒノキ"),($H4&lt;&gt;"アカマツ"),(#REF!&lt;12))</formula>
    </cfRule>
  </conditionalFormatting>
  <conditionalFormatting sqref="AH4:AH43">
    <cfRule type="expression" dxfId="4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E1636-7D08-4F14-BD64-2173326A36E4}">
  <sheetPr>
    <tabColor rgb="FFFF0000"/>
  </sheetPr>
  <dimension ref="A1:U90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191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22" t="s">
        <v>192</v>
      </c>
      <c r="E2" s="22" t="s">
        <v>193</v>
      </c>
      <c r="F2" s="22"/>
      <c r="G2" s="22"/>
      <c r="H2" s="22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194</v>
      </c>
      <c r="E3" s="23" t="s">
        <v>195</v>
      </c>
      <c r="F3" s="23"/>
      <c r="G3" s="23"/>
      <c r="H3" s="23"/>
      <c r="I3" s="23"/>
      <c r="J3" s="23"/>
    </row>
    <row r="5" spans="1:21" ht="14.25" x14ac:dyDescent="0.15">
      <c r="A5" s="134" t="str">
        <f>D1</f>
        <v>S-15アカマツ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45" t="s">
        <v>18</v>
      </c>
      <c r="D8" s="146"/>
      <c r="E8" s="146"/>
      <c r="F8" s="146"/>
      <c r="G8" s="146"/>
      <c r="H8" s="146"/>
      <c r="I8" s="146"/>
      <c r="J8" s="146"/>
      <c r="K8" s="147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No.27</v>
      </c>
      <c r="E9" s="26" t="str">
        <f t="shared" si="0"/>
        <v>No.28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12</v>
      </c>
      <c r="D10" s="95">
        <f ca="1">IF(D$2&lt;&gt;"",INDIRECT(D$2&amp;"!C47"),"")</f>
        <v>10</v>
      </c>
      <c r="E10" s="95">
        <f t="shared" ref="E10:J10" ca="1" si="1">IF(E$2&lt;&gt;"",INDIRECT(E$2&amp;"!C47"),"")</f>
        <v>14</v>
      </c>
      <c r="F10" s="95" t="str">
        <f t="shared" ca="1" si="1"/>
        <v/>
      </c>
      <c r="G10" s="95" t="str">
        <f t="shared" ca="1" si="1"/>
        <v/>
      </c>
      <c r="H10" s="95" t="str">
        <f t="shared" ca="1" si="1"/>
        <v/>
      </c>
      <c r="I10" s="95" t="str">
        <f t="shared" ca="1" si="1"/>
        <v/>
      </c>
      <c r="J10" s="95" t="str">
        <f t="shared" ca="1" si="1"/>
        <v/>
      </c>
      <c r="K10" s="28">
        <f ca="1">C10*100</f>
        <v>1200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17</v>
      </c>
      <c r="D11" s="95">
        <f t="shared" ref="D11:J11" ca="1" si="2">IF(D$2&lt;&gt;"",INDIRECT(D$2&amp;"!C48"),"")</f>
        <v>16</v>
      </c>
      <c r="E11" s="95">
        <f t="shared" ca="1" si="2"/>
        <v>18</v>
      </c>
      <c r="F11" s="95" t="str">
        <f t="shared" ca="1" si="2"/>
        <v/>
      </c>
      <c r="G11" s="95" t="str">
        <f t="shared" ca="1" si="2"/>
        <v/>
      </c>
      <c r="H11" s="95" t="str">
        <f t="shared" ca="1" si="2"/>
        <v/>
      </c>
      <c r="I11" s="95" t="str">
        <f t="shared" ca="1" si="2"/>
        <v/>
      </c>
      <c r="J11" s="95" t="str">
        <f t="shared" ca="1" si="2"/>
        <v/>
      </c>
      <c r="K11" s="29">
        <f ca="1">C11</f>
        <v>17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21</v>
      </c>
      <c r="D12" s="95">
        <f t="shared" ref="D12:J12" ca="1" si="3">IF(D$2&lt;&gt;"",INDIRECT(D$2&amp;"!C49"),"")</f>
        <v>21</v>
      </c>
      <c r="E12" s="95">
        <f t="shared" ca="1" si="3"/>
        <v>20</v>
      </c>
      <c r="F12" s="95" t="str">
        <f t="shared" ca="1" si="3"/>
        <v/>
      </c>
      <c r="G12" s="95" t="str">
        <f t="shared" ca="1" si="3"/>
        <v/>
      </c>
      <c r="H12" s="95" t="str">
        <f t="shared" ca="1" si="3"/>
        <v/>
      </c>
      <c r="I12" s="95" t="str">
        <f t="shared" ca="1" si="3"/>
        <v/>
      </c>
      <c r="J12" s="95" t="str">
        <f t="shared" ca="1" si="3"/>
        <v/>
      </c>
      <c r="K12" s="29">
        <f ca="1">C12</f>
        <v>21</v>
      </c>
    </row>
    <row r="13" spans="1:21" ht="12.75" customHeight="1" x14ac:dyDescent="0.15">
      <c r="A13" s="108" t="s">
        <v>25</v>
      </c>
      <c r="B13" s="109"/>
      <c r="C13" s="4">
        <f ca="1">ROUND(AVERAGE(D13:J13),3)</f>
        <v>3.7549999999999999</v>
      </c>
      <c r="D13" s="30">
        <f t="shared" ref="D13:J13" ca="1" si="4">IF(D$2&lt;&gt;"",INDIRECT(D$2&amp;"!C50"),"")</f>
        <v>2.91</v>
      </c>
      <c r="E13" s="30">
        <f t="shared" ca="1" si="4"/>
        <v>4.6000000000000005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375.5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形状比＝81、Sr＝17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No.27</v>
      </c>
      <c r="E17" s="26" t="str">
        <f t="shared" si="5"/>
        <v>No.28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4</v>
      </c>
      <c r="D18" s="95">
        <f t="shared" ref="D18:J18" ca="1" si="6">IF(D$2&lt;&gt;"",INDIRECT(D$2&amp;"!D47"),"")</f>
        <v>3</v>
      </c>
      <c r="E18" s="95">
        <f t="shared" ca="1" si="6"/>
        <v>4</v>
      </c>
      <c r="F18" s="95" t="str">
        <f t="shared" ca="1" si="6"/>
        <v/>
      </c>
      <c r="G18" s="95" t="str">
        <f t="shared" ca="1" si="6"/>
        <v/>
      </c>
      <c r="H18" s="95" t="str">
        <f t="shared" ca="1" si="6"/>
        <v/>
      </c>
      <c r="I18" s="95" t="str">
        <f t="shared" ca="1" si="6"/>
        <v/>
      </c>
      <c r="J18" s="95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9</v>
      </c>
      <c r="D19" s="95">
        <f t="shared" ref="D19:J19" ca="1" si="7">IF(D$2&lt;&gt;"",INDIRECT(D$2&amp;"!D48"),"")</f>
        <v>9</v>
      </c>
      <c r="E19" s="95">
        <f t="shared" ca="1" si="7"/>
        <v>9</v>
      </c>
      <c r="F19" s="95" t="str">
        <f t="shared" ca="1" si="7"/>
        <v/>
      </c>
      <c r="G19" s="95" t="str">
        <f t="shared" ca="1" si="7"/>
        <v/>
      </c>
      <c r="H19" s="95" t="str">
        <f t="shared" ca="1" si="7"/>
        <v/>
      </c>
      <c r="I19" s="95" t="str">
        <f t="shared" ca="1" si="7"/>
        <v/>
      </c>
      <c r="J19" s="95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11</v>
      </c>
      <c r="D20" s="95">
        <f t="shared" ref="D20:J20" ca="1" si="8">IF(D$2&lt;&gt;"",INDIRECT(D$2&amp;"!D49"),"")</f>
        <v>11</v>
      </c>
      <c r="E20" s="95">
        <f t="shared" ca="1" si="8"/>
        <v>10</v>
      </c>
      <c r="F20" s="95" t="str">
        <f t="shared" ca="1" si="8"/>
        <v/>
      </c>
      <c r="G20" s="95" t="str">
        <f t="shared" ca="1" si="8"/>
        <v/>
      </c>
      <c r="H20" s="95" t="str">
        <f t="shared" ca="1" si="8"/>
        <v/>
      </c>
      <c r="I20" s="95" t="str">
        <f t="shared" ca="1" si="8"/>
        <v/>
      </c>
      <c r="J20" s="95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0.14499999999999999</v>
      </c>
      <c r="D21" s="32">
        <f t="shared" ref="D21:J21" ca="1" si="9">IF(D$2&lt;&gt;"",INDIRECT(D$2&amp;"!D50"),"")</f>
        <v>0.13</v>
      </c>
      <c r="E21" s="32">
        <f t="shared" ca="1" si="9"/>
        <v>0.16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No.27</v>
      </c>
      <c r="E24" s="26" t="str">
        <f t="shared" si="10"/>
        <v>No.28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16</v>
      </c>
      <c r="D25" s="95">
        <f t="shared" ref="D25:J25" ca="1" si="11">IF(D$2&lt;&gt;"",INDIRECT(D$2&amp;"!E47"),"")</f>
        <v>13</v>
      </c>
      <c r="E25" s="95">
        <f t="shared" ca="1" si="11"/>
        <v>18</v>
      </c>
      <c r="F25" s="95" t="str">
        <f t="shared" ca="1" si="11"/>
        <v/>
      </c>
      <c r="G25" s="95" t="str">
        <f t="shared" ca="1" si="11"/>
        <v/>
      </c>
      <c r="H25" s="95" t="str">
        <f t="shared" ca="1" si="11"/>
        <v/>
      </c>
      <c r="I25" s="95" t="str">
        <f t="shared" ca="1" si="11"/>
        <v/>
      </c>
      <c r="J25" s="95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15</v>
      </c>
      <c r="D26" s="95">
        <f t="shared" ref="D26:J26" ca="1" si="12">IF(D$2&lt;&gt;"",INDIRECT(D$2&amp;"!E48"),"")</f>
        <v>14</v>
      </c>
      <c r="E26" s="95">
        <f t="shared" ca="1" si="12"/>
        <v>16</v>
      </c>
      <c r="F26" s="95" t="str">
        <f t="shared" ca="1" si="12"/>
        <v/>
      </c>
      <c r="G26" s="95" t="str">
        <f t="shared" ca="1" si="12"/>
        <v/>
      </c>
      <c r="H26" s="95" t="str">
        <f t="shared" ca="1" si="12"/>
        <v/>
      </c>
      <c r="I26" s="95" t="str">
        <f t="shared" ca="1" si="12"/>
        <v/>
      </c>
      <c r="J26" s="95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18</v>
      </c>
      <c r="D27" s="95">
        <f t="shared" ref="D27:J27" ca="1" si="13">IF(D$2&lt;&gt;"",INDIRECT(D$2&amp;"!E49"),"")</f>
        <v>18</v>
      </c>
      <c r="E27" s="95">
        <f t="shared" ca="1" si="13"/>
        <v>17</v>
      </c>
      <c r="F27" s="95" t="str">
        <f t="shared" ca="1" si="13"/>
        <v/>
      </c>
      <c r="G27" s="95" t="str">
        <f t="shared" ca="1" si="13"/>
        <v/>
      </c>
      <c r="H27" s="95" t="str">
        <f t="shared" ca="1" si="13"/>
        <v/>
      </c>
      <c r="I27" s="95" t="str">
        <f t="shared" ca="1" si="13"/>
        <v/>
      </c>
      <c r="J27" s="95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3.9</v>
      </c>
      <c r="D28" s="30">
        <f t="shared" ref="D28:J28" ca="1" si="14">IF(D$2&lt;&gt;"",INDIRECT(D$2&amp;"!E50"),"")</f>
        <v>3.04</v>
      </c>
      <c r="E28" s="30">
        <f t="shared" ca="1" si="14"/>
        <v>4.7600000000000007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No.27</v>
      </c>
      <c r="E32" s="26" t="str">
        <f t="shared" si="15"/>
        <v>No.28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8</v>
      </c>
      <c r="D33" s="95">
        <f t="shared" ref="D33:J33" ca="1" si="16">IF(D$2&lt;&gt;"",INDIRECT(D$2&amp;"!C54"),"")</f>
        <v>7</v>
      </c>
      <c r="E33" s="95">
        <f t="shared" ca="1" si="16"/>
        <v>9</v>
      </c>
      <c r="F33" s="95" t="str">
        <f t="shared" ca="1" si="16"/>
        <v/>
      </c>
      <c r="G33" s="95" t="str">
        <f t="shared" ca="1" si="16"/>
        <v/>
      </c>
      <c r="H33" s="95" t="str">
        <f t="shared" ca="1" si="16"/>
        <v/>
      </c>
      <c r="I33" s="95" t="str">
        <f t="shared" ca="1" si="16"/>
        <v/>
      </c>
      <c r="J33" s="95" t="str">
        <f t="shared" ca="1" si="16"/>
        <v/>
      </c>
      <c r="K33" s="28">
        <f ca="1">C33*100</f>
        <v>800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17</v>
      </c>
      <c r="D34" s="95">
        <f t="shared" ref="D34:J34" ca="1" si="17">IF(D$2&lt;&gt;"",INDIRECT(D$2&amp;"!C55"),"")</f>
        <v>16</v>
      </c>
      <c r="E34" s="95">
        <f t="shared" ca="1" si="17"/>
        <v>17</v>
      </c>
      <c r="F34" s="95" t="str">
        <f t="shared" ca="1" si="17"/>
        <v/>
      </c>
      <c r="G34" s="95" t="str">
        <f t="shared" ca="1" si="17"/>
        <v/>
      </c>
      <c r="H34" s="95" t="str">
        <f t="shared" ca="1" si="17"/>
        <v/>
      </c>
      <c r="I34" s="95" t="str">
        <f t="shared" ca="1" si="17"/>
        <v/>
      </c>
      <c r="J34" s="95" t="str">
        <f t="shared" ca="1" si="17"/>
        <v/>
      </c>
      <c r="K34" s="29">
        <f ca="1">C34</f>
        <v>17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20</v>
      </c>
      <c r="D35" s="95">
        <f t="shared" ref="D35:J35" ca="1" si="18">IF(D$2&lt;&gt;"",INDIRECT(D$2&amp;"!C56"),"")</f>
        <v>22</v>
      </c>
      <c r="E35" s="95">
        <f t="shared" ca="1" si="18"/>
        <v>18</v>
      </c>
      <c r="F35" s="95" t="str">
        <f t="shared" ca="1" si="18"/>
        <v/>
      </c>
      <c r="G35" s="95" t="str">
        <f t="shared" ca="1" si="18"/>
        <v/>
      </c>
      <c r="H35" s="95" t="str">
        <f t="shared" ca="1" si="18"/>
        <v/>
      </c>
      <c r="I35" s="95" t="str">
        <f t="shared" ca="1" si="18"/>
        <v/>
      </c>
      <c r="J35" s="95" t="str">
        <f t="shared" ca="1" si="18"/>
        <v/>
      </c>
      <c r="K35" s="29">
        <f ca="1">C35</f>
        <v>20</v>
      </c>
    </row>
    <row r="36" spans="1:21" ht="12.75" customHeight="1" x14ac:dyDescent="0.15">
      <c r="A36" s="108" t="s">
        <v>25</v>
      </c>
      <c r="B36" s="109"/>
      <c r="C36" s="4">
        <f ca="1">ROUND(AVERAGE(D36:J36),3)</f>
        <v>2.4350000000000001</v>
      </c>
      <c r="D36" s="30">
        <f t="shared" ref="D36:J36" ca="1" si="19">IF(D$2&lt;&gt;"",INDIRECT(D$2&amp;"!C57"),"")</f>
        <v>2.25</v>
      </c>
      <c r="E36" s="30">
        <f t="shared" ca="1" si="19"/>
        <v>2.6199999999999997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243.5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No.27</v>
      </c>
      <c r="E39" s="26" t="str">
        <f t="shared" si="20"/>
        <v>No.28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4</v>
      </c>
      <c r="D40" s="95">
        <f t="shared" ref="D40:J40" ca="1" si="21">IF(D$2&lt;&gt;"",INDIRECT(D$2&amp;"!D54"),"")</f>
        <v>3</v>
      </c>
      <c r="E40" s="95">
        <f t="shared" ca="1" si="21"/>
        <v>4</v>
      </c>
      <c r="F40" s="95" t="str">
        <f t="shared" ca="1" si="21"/>
        <v/>
      </c>
      <c r="G40" s="95" t="str">
        <f t="shared" ca="1" si="21"/>
        <v/>
      </c>
      <c r="H40" s="95" t="str">
        <f t="shared" ca="1" si="21"/>
        <v/>
      </c>
      <c r="I40" s="95" t="str">
        <f t="shared" ca="1" si="21"/>
        <v/>
      </c>
      <c r="J40" s="95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9</v>
      </c>
      <c r="D41" s="95">
        <f t="shared" ref="D41:J41" ca="1" si="22">IF(D$2&lt;&gt;"",INDIRECT(D$2&amp;"!D55"),"")</f>
        <v>9</v>
      </c>
      <c r="E41" s="95">
        <f t="shared" ca="1" si="22"/>
        <v>9</v>
      </c>
      <c r="F41" s="95" t="str">
        <f t="shared" ca="1" si="22"/>
        <v/>
      </c>
      <c r="G41" s="95" t="str">
        <f t="shared" ca="1" si="22"/>
        <v/>
      </c>
      <c r="H41" s="95" t="str">
        <f t="shared" ca="1" si="22"/>
        <v/>
      </c>
      <c r="I41" s="95" t="str">
        <f t="shared" ca="1" si="22"/>
        <v/>
      </c>
      <c r="J41" s="95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11</v>
      </c>
      <c r="D42" s="95">
        <f t="shared" ref="D42:J42" ca="1" si="23">IF(D$2&lt;&gt;"",INDIRECT(D$2&amp;"!D56"),"")</f>
        <v>11</v>
      </c>
      <c r="E42" s="95">
        <f t="shared" ca="1" si="23"/>
        <v>10</v>
      </c>
      <c r="F42" s="95" t="str">
        <f t="shared" ca="1" si="23"/>
        <v/>
      </c>
      <c r="G42" s="95" t="str">
        <f t="shared" ca="1" si="23"/>
        <v/>
      </c>
      <c r="H42" s="95" t="str">
        <f t="shared" ca="1" si="23"/>
        <v/>
      </c>
      <c r="I42" s="95" t="str">
        <f t="shared" ca="1" si="23"/>
        <v/>
      </c>
      <c r="J42" s="95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0.14499999999999999</v>
      </c>
      <c r="D43" s="32">
        <f t="shared" ref="D43:J43" ca="1" si="24">IF(D$2&lt;&gt;"",INDIRECT(D$2&amp;"!D57"),"")</f>
        <v>0.13</v>
      </c>
      <c r="E43" s="32">
        <f t="shared" ca="1" si="24"/>
        <v>0.16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No.27</v>
      </c>
      <c r="E46" s="26" t="str">
        <f t="shared" si="25"/>
        <v>No.28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12</v>
      </c>
      <c r="D47" s="95">
        <f t="shared" ref="D47:J47" ca="1" si="26">IF(D$2&lt;&gt;"",INDIRECT(D$2&amp;"!E54"),"")</f>
        <v>10</v>
      </c>
      <c r="E47" s="95">
        <f t="shared" ca="1" si="26"/>
        <v>13</v>
      </c>
      <c r="F47" s="95" t="str">
        <f t="shared" ca="1" si="26"/>
        <v/>
      </c>
      <c r="G47" s="95" t="str">
        <f t="shared" ca="1" si="26"/>
        <v/>
      </c>
      <c r="H47" s="95" t="str">
        <f t="shared" ca="1" si="26"/>
        <v/>
      </c>
      <c r="I47" s="95" t="str">
        <f t="shared" ca="1" si="26"/>
        <v/>
      </c>
      <c r="J47" s="95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15</v>
      </c>
      <c r="D48" s="95">
        <f t="shared" ref="D48:J48" ca="1" si="27">IF(D$2&lt;&gt;"",INDIRECT(D$2&amp;"!E55"),"")</f>
        <v>14</v>
      </c>
      <c r="E48" s="95">
        <f t="shared" ca="1" si="27"/>
        <v>15</v>
      </c>
      <c r="F48" s="95" t="str">
        <f t="shared" ca="1" si="27"/>
        <v/>
      </c>
      <c r="G48" s="95" t="str">
        <f t="shared" ca="1" si="27"/>
        <v/>
      </c>
      <c r="H48" s="95" t="str">
        <f t="shared" ca="1" si="27"/>
        <v/>
      </c>
      <c r="I48" s="95" t="str">
        <f t="shared" ca="1" si="27"/>
        <v/>
      </c>
      <c r="J48" s="95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18</v>
      </c>
      <c r="D49" s="95">
        <f t="shared" ref="D49:J49" ca="1" si="28">IF(D$2&lt;&gt;"",INDIRECT(D$2&amp;"!E56"),"")</f>
        <v>19</v>
      </c>
      <c r="E49" s="95">
        <f t="shared" ca="1" si="28"/>
        <v>16</v>
      </c>
      <c r="F49" s="95" t="str">
        <f t="shared" ca="1" si="28"/>
        <v/>
      </c>
      <c r="G49" s="95" t="str">
        <f t="shared" ca="1" si="28"/>
        <v/>
      </c>
      <c r="H49" s="95" t="str">
        <f t="shared" ca="1" si="28"/>
        <v/>
      </c>
      <c r="I49" s="95" t="str">
        <f t="shared" ca="1" si="28"/>
        <v/>
      </c>
      <c r="J49" s="95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2.58</v>
      </c>
      <c r="D50" s="30">
        <f t="shared" ref="D50:J50" ca="1" si="29">IF(D$2&lt;&gt;"",INDIRECT(D$2&amp;"!E57"),"")</f>
        <v>2.38</v>
      </c>
      <c r="E50" s="30">
        <f t="shared" ca="1" si="29"/>
        <v>2.78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66.7</v>
      </c>
      <c r="D54" s="14">
        <f ca="1">IF($C$18=0,"",ROUND((C40/C18*100),1))</f>
        <v>100</v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64.8</v>
      </c>
      <c r="D55" s="14">
        <f ca="1">IF($C$18=0,"",ROUND((C43/C21)*100,1))</f>
        <v>100</v>
      </c>
      <c r="E55" s="35">
        <f ca="1">ROUND((C50/C28)*100,1)</f>
        <v>66.2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No.27</v>
      </c>
      <c r="E59" s="26" t="str">
        <f t="shared" si="30"/>
        <v>No.28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4</v>
      </c>
      <c r="D60" s="95">
        <f t="shared" ref="D60:J60" ca="1" si="31">IF(D$2&lt;&gt;"",INDIRECT(D$2&amp;"!C66"),"")</f>
        <v>3</v>
      </c>
      <c r="E60" s="95">
        <f t="shared" ca="1" si="31"/>
        <v>5</v>
      </c>
      <c r="F60" s="95" t="str">
        <f t="shared" ca="1" si="31"/>
        <v/>
      </c>
      <c r="G60" s="95" t="str">
        <f t="shared" ca="1" si="31"/>
        <v/>
      </c>
      <c r="H60" s="95" t="str">
        <f t="shared" ca="1" si="31"/>
        <v/>
      </c>
      <c r="I60" s="95" t="str">
        <f t="shared" ca="1" si="31"/>
        <v/>
      </c>
      <c r="J60" s="95" t="str">
        <f t="shared" ca="1" si="31"/>
        <v/>
      </c>
      <c r="K60" s="28">
        <f ca="1">C60*100</f>
        <v>400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18</v>
      </c>
      <c r="D61" s="95">
        <f t="shared" ref="D61:J61" ca="1" si="32">IF(D$2&lt;&gt;"",INDIRECT(D$2&amp;"!C67"),"")</f>
        <v>16</v>
      </c>
      <c r="E61" s="95">
        <f t="shared" ca="1" si="32"/>
        <v>20</v>
      </c>
      <c r="F61" s="95" t="str">
        <f t="shared" ca="1" si="32"/>
        <v/>
      </c>
      <c r="G61" s="95" t="str">
        <f t="shared" ca="1" si="32"/>
        <v/>
      </c>
      <c r="H61" s="95" t="str">
        <f t="shared" ca="1" si="32"/>
        <v/>
      </c>
      <c r="I61" s="95" t="str">
        <f t="shared" ca="1" si="32"/>
        <v/>
      </c>
      <c r="J61" s="95" t="str">
        <f t="shared" ca="1" si="32"/>
        <v/>
      </c>
      <c r="K61" s="29">
        <f ca="1">C61</f>
        <v>18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20</v>
      </c>
      <c r="D62" s="95">
        <f t="shared" ref="D62:J62" ca="1" si="33">IF(D$2&lt;&gt;"",INDIRECT(D$2&amp;"!C68"),"")</f>
        <v>18</v>
      </c>
      <c r="E62" s="95">
        <f t="shared" ca="1" si="33"/>
        <v>22</v>
      </c>
      <c r="F62" s="95" t="str">
        <f t="shared" ca="1" si="33"/>
        <v/>
      </c>
      <c r="G62" s="95" t="str">
        <f t="shared" ca="1" si="33"/>
        <v/>
      </c>
      <c r="H62" s="95" t="str">
        <f t="shared" ca="1" si="33"/>
        <v/>
      </c>
      <c r="I62" s="95" t="str">
        <f t="shared" ca="1" si="33"/>
        <v/>
      </c>
      <c r="J62" s="95" t="str">
        <f t="shared" ca="1" si="33"/>
        <v/>
      </c>
      <c r="K62" s="29">
        <f ca="1">C62</f>
        <v>20</v>
      </c>
    </row>
    <row r="63" spans="1:21" ht="12.75" customHeight="1" x14ac:dyDescent="0.15">
      <c r="A63" s="108" t="s">
        <v>25</v>
      </c>
      <c r="B63" s="109"/>
      <c r="C63" s="4">
        <f ca="1">ROUND(AVERAGE(D63:J63),3)</f>
        <v>1.32</v>
      </c>
      <c r="D63" s="30">
        <f t="shared" ref="D63:J63" ca="1" si="34">IF(D$2&lt;&gt;"",INDIRECT(D$2&amp;"!C69"),"")</f>
        <v>0.66000000000000014</v>
      </c>
      <c r="E63" s="30">
        <f t="shared" ca="1" si="34"/>
        <v>1.9800000000000009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132</v>
      </c>
    </row>
    <row r="64" spans="1:21" ht="12.75" customHeight="1" x14ac:dyDescent="0.15">
      <c r="K64" s="18" t="str">
        <f ca="1">"形状比＝"&amp;ROUND(K61/K62*100,0)&amp;"、Sr＝"&amp;ROUND((10000/K60)^0.5/K61*100,0)</f>
        <v>形状比＝90、Sr＝28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No.27</v>
      </c>
      <c r="E67" s="26" t="str">
        <f t="shared" si="35"/>
        <v>No.28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95">
        <f t="shared" ref="D68:J68" ca="1" si="36">IF(D$2&lt;&gt;"",INDIRECT(D$2&amp;"!D66"),"")</f>
        <v>0</v>
      </c>
      <c r="E68" s="95">
        <f t="shared" ca="1" si="36"/>
        <v>0</v>
      </c>
      <c r="F68" s="95" t="str">
        <f t="shared" ca="1" si="36"/>
        <v/>
      </c>
      <c r="G68" s="95" t="str">
        <f t="shared" ca="1" si="36"/>
        <v/>
      </c>
      <c r="H68" s="95" t="str">
        <f t="shared" ca="1" si="36"/>
        <v/>
      </c>
      <c r="I68" s="95" t="str">
        <f t="shared" ca="1" si="36"/>
        <v/>
      </c>
      <c r="J68" s="95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95" t="str">
        <f t="shared" ref="D69:J69" ca="1" si="37">IF(D$2&lt;&gt;"",INDIRECT(D$2&amp;"!D67"),"")</f>
        <v/>
      </c>
      <c r="E69" s="95" t="str">
        <f t="shared" ca="1" si="37"/>
        <v/>
      </c>
      <c r="F69" s="95" t="str">
        <f t="shared" ca="1" si="37"/>
        <v/>
      </c>
      <c r="G69" s="95" t="str">
        <f t="shared" ca="1" si="37"/>
        <v/>
      </c>
      <c r="H69" s="95" t="str">
        <f t="shared" ca="1" si="37"/>
        <v/>
      </c>
      <c r="I69" s="95" t="str">
        <f t="shared" ca="1" si="37"/>
        <v/>
      </c>
      <c r="J69" s="95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95" t="str">
        <f t="shared" ref="D70:J70" ca="1" si="38">IF(D$2&lt;&gt;"",INDIRECT(D$2&amp;"!D68"),"")</f>
        <v/>
      </c>
      <c r="E70" s="95" t="str">
        <f t="shared" ca="1" si="38"/>
        <v/>
      </c>
      <c r="F70" s="95" t="str">
        <f t="shared" ca="1" si="38"/>
        <v/>
      </c>
      <c r="G70" s="95" t="str">
        <f t="shared" ca="1" si="38"/>
        <v/>
      </c>
      <c r="H70" s="95" t="str">
        <f t="shared" ca="1" si="38"/>
        <v/>
      </c>
      <c r="I70" s="95" t="str">
        <f t="shared" ca="1" si="38"/>
        <v/>
      </c>
      <c r="J70" s="95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No.27</v>
      </c>
      <c r="E74" s="26" t="str">
        <f t="shared" si="40"/>
        <v>No.28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4</v>
      </c>
      <c r="D75" s="95">
        <f t="shared" ref="D75:J75" ca="1" si="41">IF(D$2&lt;&gt;"",INDIRECT(D$2&amp;"!E66"),"")</f>
        <v>3</v>
      </c>
      <c r="E75" s="95">
        <f t="shared" ca="1" si="41"/>
        <v>5</v>
      </c>
      <c r="F75" s="95" t="str">
        <f t="shared" ca="1" si="41"/>
        <v/>
      </c>
      <c r="G75" s="95" t="str">
        <f t="shared" ca="1" si="41"/>
        <v/>
      </c>
      <c r="H75" s="95" t="str">
        <f t="shared" ca="1" si="41"/>
        <v/>
      </c>
      <c r="I75" s="95" t="str">
        <f t="shared" ca="1" si="41"/>
        <v/>
      </c>
      <c r="J75" s="95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18</v>
      </c>
      <c r="D76" s="95">
        <f t="shared" ref="D76:J76" ca="1" si="42">IF(D$2&lt;&gt;"",INDIRECT(D$2&amp;"!E67"),"")</f>
        <v>16</v>
      </c>
      <c r="E76" s="95">
        <f t="shared" ca="1" si="42"/>
        <v>20</v>
      </c>
      <c r="F76" s="95" t="str">
        <f t="shared" ca="1" si="42"/>
        <v/>
      </c>
      <c r="G76" s="95" t="str">
        <f t="shared" ca="1" si="42"/>
        <v/>
      </c>
      <c r="H76" s="95" t="str">
        <f t="shared" ca="1" si="42"/>
        <v/>
      </c>
      <c r="I76" s="95" t="str">
        <f t="shared" ca="1" si="42"/>
        <v/>
      </c>
      <c r="J76" s="95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20</v>
      </c>
      <c r="D77" s="95">
        <f t="shared" ref="D77:J77" ca="1" si="43">IF(D$2&lt;&gt;"",INDIRECT(D$2&amp;"!E68"),"")</f>
        <v>18</v>
      </c>
      <c r="E77" s="95">
        <f t="shared" ca="1" si="43"/>
        <v>22</v>
      </c>
      <c r="F77" s="95" t="str">
        <f t="shared" ca="1" si="43"/>
        <v/>
      </c>
      <c r="G77" s="95" t="str">
        <f t="shared" ca="1" si="43"/>
        <v/>
      </c>
      <c r="H77" s="95" t="str">
        <f t="shared" ca="1" si="43"/>
        <v/>
      </c>
      <c r="I77" s="95" t="str">
        <f t="shared" ca="1" si="43"/>
        <v/>
      </c>
      <c r="J77" s="95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1.32</v>
      </c>
      <c r="D78" s="30">
        <f t="shared" ref="D78:J78" ca="1" si="44">IF(D$2&lt;&gt;"",INDIRECT(D$2&amp;"!E69"),"")</f>
        <v>0.66000000000000014</v>
      </c>
      <c r="E78" s="30">
        <f t="shared" ca="1" si="44"/>
        <v>1.9800000000000009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66FF"/>
  </sheetPr>
  <dimension ref="A1:AJ120"/>
  <sheetViews>
    <sheetView showGridLines="0" tabSelected="1" view="pageBreakPreview" topLeftCell="A37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200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791</v>
      </c>
      <c r="B4" s="115" t="s">
        <v>53</v>
      </c>
      <c r="C4" s="115"/>
      <c r="D4" s="77">
        <v>22</v>
      </c>
      <c r="E4" s="77">
        <v>20</v>
      </c>
      <c r="F4" s="4">
        <f t="shared" ref="F4:F43" si="0">IF(D4&gt;0,IF(B4="スギ",P4,IF(B4="ヒノキ",U4,IF(B4="アカマツ",Z4,IF(B4="カラマツ",AF4,AJ4)))),"")</f>
        <v>0.37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0.35</v>
      </c>
      <c r="L4" s="78">
        <f t="shared" ref="L4:L43" si="2">ROUND(10^(-5+0.73504+1.83346*LOG(D4)+1.06569*LOG(E4)),2)</f>
        <v>0.38</v>
      </c>
      <c r="M4" s="78">
        <f t="shared" ref="M4:M43" si="3">ROUND(10^(-5+0.71514+1.74357*LOG(D4)+1.17719*LOG(E4)),2)</f>
        <v>0.39</v>
      </c>
      <c r="N4" s="78">
        <f t="shared" ref="N4:N43" si="4">ROUND(10^(-5+0.82956+1.76381*LOG(D4)+1.06412*LOG(E4)),2)</f>
        <v>0.38</v>
      </c>
      <c r="O4" s="78">
        <f t="shared" ref="O4:O43" si="5">ROUND(10^(-5+0.88226+1.79204*LOG(D4)+0.99303*LOG(E4)),2)</f>
        <v>0.38</v>
      </c>
      <c r="P4" s="78">
        <f>HLOOKUP($D4,K$3:O$43,MATCH($A4,$A$3:$A$43,0),1)</f>
        <v>0.39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0.34</v>
      </c>
      <c r="R4" s="78">
        <f t="shared" ref="R4:R43" si="7">ROUND(10^(1.905709*LOG(D4)+1.011385*LOG(E4)-4.293729),2)</f>
        <v>0.38</v>
      </c>
      <c r="S4" s="78">
        <f t="shared" ref="S4:S43" si="8">ROUND(10^(1.771888*LOG(D4)+1.138415*LOG(E4)-4.271259),2)</f>
        <v>0.39</v>
      </c>
      <c r="T4" s="78">
        <f t="shared" ref="T4:T43" si="9">ROUND(10^(1.671519*LOG(D4)+1.363617*LOG(E4)-4.404407),2)</f>
        <v>0.41</v>
      </c>
      <c r="U4" s="78">
        <f t="shared" ref="U4:U43" si="10">HLOOKUP($D4,Q$3:T$43,MATCH($A4,$A$3:$A$43,0),1)</f>
        <v>0.39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0.39</v>
      </c>
      <c r="W4" s="78">
        <f t="shared" ref="W4:W43" si="12">ROUND(10^(-4.155639+1.847898*LOG(D4)+0.951955*LOG(E4)),2)</f>
        <v>0.37</v>
      </c>
      <c r="X4" s="78">
        <f t="shared" ref="X4:X43" si="13">ROUND(10^(-4.194535+1.804172*LOG(D4)+1.034248*LOG(E4)),2)</f>
        <v>0.37</v>
      </c>
      <c r="Y4" s="78">
        <f t="shared" ref="Y4:Y43" si="14">ROUND(10^(-4.42347+2.006485*LOG(D4)+0.967757*LOG(E4)),2)</f>
        <v>0.34</v>
      </c>
      <c r="Z4" s="78">
        <f t="shared" ref="Z4:Z43" si="15">HLOOKUP($D4,V$3:Y$43,MATCH($A4,$A$3:$A$43,0),1)</f>
        <v>0.37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0.33</v>
      </c>
      <c r="AB4" s="78">
        <f t="shared" ref="AB4:AB43" si="17">ROUND(10^(1.979213*LOG(D4)+0.998347*LOG(E4)-4.369281),2)</f>
        <v>0.39</v>
      </c>
      <c r="AC4" s="78">
        <f t="shared" ref="AC4:AC43" si="18">ROUND(10^(1.904401*LOG(D4)+1.062478*LOG(E4)-4.348104),2)</f>
        <v>0.39</v>
      </c>
      <c r="AD4" s="78">
        <f t="shared" ref="AD4:AD43" si="19">ROUND(10^(1.640825*LOG(D4)+1.080387*LOG(E4)-3.976731),2)</f>
        <v>0.43</v>
      </c>
      <c r="AE4" s="78">
        <f t="shared" ref="AE4:AE43" si="20">ROUND(10^(1.90887*LOG(D4)+1.088002*LOG(E4)-4.431495),2)</f>
        <v>0.35</v>
      </c>
      <c r="AF4" s="78">
        <f t="shared" ref="AF4:AF43" si="21">HLOOKUP($D4,AA$3:AE$43,MATCH($A4,$A$3:$A$43,0),1)</f>
        <v>0.39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0.32</v>
      </c>
      <c r="AH4" s="78">
        <f t="shared" ref="AH4:AH43" si="23">ROUND(10^(1.93813902*LOG(D4)+0.96697002*LOG(E4)-4.32216295),2)</f>
        <v>0.34</v>
      </c>
      <c r="AI4" s="78">
        <f t="shared" ref="AI4:AI43" si="24">ROUND(10^(1.82464098*LOG(D4)+0.97625989*LOG(E4)-4.15096808),2)</f>
        <v>0.37</v>
      </c>
      <c r="AJ4" s="78">
        <f t="shared" ref="AJ4:AJ43" si="25">HLOOKUP($D4,AG$3:AI$43,MATCH($A4,$A$3:$A$43,0),1)</f>
        <v>0.34</v>
      </c>
    </row>
    <row r="5" spans="1:36" ht="12.95" customHeight="1" x14ac:dyDescent="0.15">
      <c r="A5" s="77">
        <v>792</v>
      </c>
      <c r="B5" s="115" t="s">
        <v>53</v>
      </c>
      <c r="C5" s="115"/>
      <c r="D5" s="77">
        <v>16</v>
      </c>
      <c r="E5" s="77">
        <v>15</v>
      </c>
      <c r="F5" s="4">
        <f t="shared" si="0"/>
        <v>0.15</v>
      </c>
      <c r="G5" s="5" t="s">
        <v>68</v>
      </c>
      <c r="H5" s="95" t="s">
        <v>62</v>
      </c>
      <c r="I5" s="5" t="s">
        <v>68</v>
      </c>
      <c r="J5" s="1" t="s">
        <v>15</v>
      </c>
      <c r="K5" s="78">
        <f t="shared" si="1"/>
        <v>0.15</v>
      </c>
      <c r="L5" s="78">
        <f t="shared" si="2"/>
        <v>0.16</v>
      </c>
      <c r="M5" s="78">
        <f t="shared" si="3"/>
        <v>0.16</v>
      </c>
      <c r="N5" s="78">
        <f t="shared" si="4"/>
        <v>0.16</v>
      </c>
      <c r="O5" s="78">
        <f t="shared" si="5"/>
        <v>0.16</v>
      </c>
      <c r="P5" s="78">
        <f t="shared" ref="P5:P43" si="26">HLOOKUP($D5,K$3:O$43,MATCH(A5,$A$3:$A$43,0),1)</f>
        <v>0.16</v>
      </c>
      <c r="Q5" s="78">
        <f t="shared" si="6"/>
        <v>0.15</v>
      </c>
      <c r="R5" s="78">
        <f t="shared" si="7"/>
        <v>0.16</v>
      </c>
      <c r="S5" s="78">
        <f t="shared" si="8"/>
        <v>0.16</v>
      </c>
      <c r="T5" s="78">
        <f t="shared" si="9"/>
        <v>0.16</v>
      </c>
      <c r="U5" s="78">
        <f t="shared" si="10"/>
        <v>0.16</v>
      </c>
      <c r="V5" s="78">
        <f t="shared" si="11"/>
        <v>0.16</v>
      </c>
      <c r="W5" s="78">
        <f t="shared" si="12"/>
        <v>0.15</v>
      </c>
      <c r="X5" s="78">
        <f t="shared" si="13"/>
        <v>0.16</v>
      </c>
      <c r="Y5" s="78">
        <f t="shared" si="14"/>
        <v>0.14000000000000001</v>
      </c>
      <c r="Z5" s="78">
        <f t="shared" si="15"/>
        <v>0.15</v>
      </c>
      <c r="AA5" s="78">
        <f t="shared" si="16"/>
        <v>0.14000000000000001</v>
      </c>
      <c r="AB5" s="78">
        <f t="shared" si="17"/>
        <v>0.15</v>
      </c>
      <c r="AC5" s="78">
        <f t="shared" si="18"/>
        <v>0.16</v>
      </c>
      <c r="AD5" s="78">
        <f t="shared" si="19"/>
        <v>0.19</v>
      </c>
      <c r="AE5" s="78">
        <f t="shared" si="20"/>
        <v>0.14000000000000001</v>
      </c>
      <c r="AF5" s="78">
        <f t="shared" si="21"/>
        <v>0.15</v>
      </c>
      <c r="AG5" s="78">
        <f t="shared" si="22"/>
        <v>0.14000000000000001</v>
      </c>
      <c r="AH5" s="78">
        <f t="shared" si="23"/>
        <v>0.14000000000000001</v>
      </c>
      <c r="AI5" s="78">
        <f t="shared" si="24"/>
        <v>0.16</v>
      </c>
      <c r="AJ5" s="78">
        <f t="shared" si="25"/>
        <v>0.14000000000000001</v>
      </c>
    </row>
    <row r="6" spans="1:36" ht="12.95" customHeight="1" x14ac:dyDescent="0.15">
      <c r="A6" s="95">
        <v>793</v>
      </c>
      <c r="B6" s="115" t="s">
        <v>53</v>
      </c>
      <c r="C6" s="115"/>
      <c r="D6" s="77">
        <v>24</v>
      </c>
      <c r="E6" s="77">
        <v>20</v>
      </c>
      <c r="F6" s="4">
        <f t="shared" si="0"/>
        <v>0.44</v>
      </c>
      <c r="G6" s="5"/>
      <c r="H6" s="77" t="s">
        <v>62</v>
      </c>
      <c r="I6" s="5"/>
      <c r="J6" s="1" t="s">
        <v>15</v>
      </c>
      <c r="K6" s="78">
        <f t="shared" si="1"/>
        <v>0.4</v>
      </c>
      <c r="L6" s="78">
        <f t="shared" si="2"/>
        <v>0.45</v>
      </c>
      <c r="M6" s="78">
        <f t="shared" si="3"/>
        <v>0.45</v>
      </c>
      <c r="N6" s="78">
        <f t="shared" si="4"/>
        <v>0.45</v>
      </c>
      <c r="O6" s="78">
        <f t="shared" si="5"/>
        <v>0.44</v>
      </c>
      <c r="P6" s="78">
        <f t="shared" si="26"/>
        <v>0.45</v>
      </c>
      <c r="Q6" s="78">
        <f t="shared" si="6"/>
        <v>0.4</v>
      </c>
      <c r="R6" s="78">
        <f t="shared" si="7"/>
        <v>0.45</v>
      </c>
      <c r="S6" s="78">
        <f t="shared" si="8"/>
        <v>0.45</v>
      </c>
      <c r="T6" s="78">
        <f t="shared" si="9"/>
        <v>0.48</v>
      </c>
      <c r="U6" s="78">
        <f t="shared" si="10"/>
        <v>0.45</v>
      </c>
      <c r="V6" s="78">
        <f t="shared" si="11"/>
        <v>0.46</v>
      </c>
      <c r="W6" s="78">
        <f t="shared" si="12"/>
        <v>0.43</v>
      </c>
      <c r="X6" s="78">
        <f t="shared" si="13"/>
        <v>0.44</v>
      </c>
      <c r="Y6" s="78">
        <f t="shared" si="14"/>
        <v>0.4</v>
      </c>
      <c r="Z6" s="78">
        <f t="shared" si="15"/>
        <v>0.44</v>
      </c>
      <c r="AA6" s="78">
        <f t="shared" si="16"/>
        <v>0.39</v>
      </c>
      <c r="AB6" s="78">
        <f t="shared" si="17"/>
        <v>0.46</v>
      </c>
      <c r="AC6" s="78">
        <f t="shared" si="18"/>
        <v>0.46</v>
      </c>
      <c r="AD6" s="78">
        <f t="shared" si="19"/>
        <v>0.49</v>
      </c>
      <c r="AE6" s="78">
        <f t="shared" si="20"/>
        <v>0.42</v>
      </c>
      <c r="AF6" s="78">
        <f t="shared" si="21"/>
        <v>0.46</v>
      </c>
      <c r="AG6" s="78">
        <f t="shared" si="22"/>
        <v>0.38</v>
      </c>
      <c r="AH6" s="78">
        <f t="shared" si="23"/>
        <v>0.41</v>
      </c>
      <c r="AI6" s="78">
        <f t="shared" si="24"/>
        <v>0.43</v>
      </c>
      <c r="AJ6" s="78">
        <f t="shared" si="25"/>
        <v>0.41</v>
      </c>
    </row>
    <row r="7" spans="1:36" ht="12.95" customHeight="1" x14ac:dyDescent="0.15">
      <c r="A7" s="95">
        <v>794</v>
      </c>
      <c r="B7" s="115" t="s">
        <v>53</v>
      </c>
      <c r="C7" s="115"/>
      <c r="D7" s="77">
        <v>14</v>
      </c>
      <c r="E7" s="77">
        <v>19</v>
      </c>
      <c r="F7" s="4">
        <f t="shared" si="0"/>
        <v>0.15</v>
      </c>
      <c r="G7" s="5"/>
      <c r="H7" s="95" t="s">
        <v>62</v>
      </c>
      <c r="I7" s="5"/>
      <c r="J7" s="1" t="s">
        <v>15</v>
      </c>
      <c r="K7" s="78">
        <f t="shared" si="1"/>
        <v>0.15</v>
      </c>
      <c r="L7" s="78">
        <f t="shared" si="2"/>
        <v>0.16</v>
      </c>
      <c r="M7" s="78">
        <f t="shared" si="3"/>
        <v>0.17</v>
      </c>
      <c r="N7" s="78">
        <f t="shared" si="4"/>
        <v>0.16</v>
      </c>
      <c r="O7" s="78">
        <f t="shared" si="5"/>
        <v>0.16</v>
      </c>
      <c r="P7" s="78">
        <f t="shared" si="26"/>
        <v>0.16</v>
      </c>
      <c r="Q7" s="78">
        <f t="shared" si="6"/>
        <v>0.14000000000000001</v>
      </c>
      <c r="R7" s="78">
        <f t="shared" si="7"/>
        <v>0.15</v>
      </c>
      <c r="S7" s="78">
        <f t="shared" si="8"/>
        <v>0.16</v>
      </c>
      <c r="T7" s="78">
        <f t="shared" si="9"/>
        <v>0.18</v>
      </c>
      <c r="U7" s="78">
        <f t="shared" si="10"/>
        <v>0.15</v>
      </c>
      <c r="V7" s="78">
        <f t="shared" si="11"/>
        <v>0.15</v>
      </c>
      <c r="W7" s="78">
        <f t="shared" si="12"/>
        <v>0.15</v>
      </c>
      <c r="X7" s="78">
        <f t="shared" si="13"/>
        <v>0.16</v>
      </c>
      <c r="Y7" s="78">
        <f t="shared" si="14"/>
        <v>0.13</v>
      </c>
      <c r="Z7" s="78">
        <f t="shared" si="15"/>
        <v>0.15</v>
      </c>
      <c r="AA7" s="78">
        <f t="shared" si="16"/>
        <v>0.14000000000000001</v>
      </c>
      <c r="AB7" s="78">
        <f t="shared" si="17"/>
        <v>0.15</v>
      </c>
      <c r="AC7" s="78">
        <f t="shared" si="18"/>
        <v>0.16</v>
      </c>
      <c r="AD7" s="78">
        <f t="shared" si="19"/>
        <v>0.19</v>
      </c>
      <c r="AE7" s="78">
        <f t="shared" si="20"/>
        <v>0.14000000000000001</v>
      </c>
      <c r="AF7" s="78">
        <f t="shared" si="21"/>
        <v>0.15</v>
      </c>
      <c r="AG7" s="78">
        <f t="shared" si="22"/>
        <v>0.13</v>
      </c>
      <c r="AH7" s="78">
        <f t="shared" si="23"/>
        <v>0.14000000000000001</v>
      </c>
      <c r="AI7" s="78">
        <f t="shared" si="24"/>
        <v>0.15</v>
      </c>
      <c r="AJ7" s="78">
        <f t="shared" si="25"/>
        <v>0.14000000000000001</v>
      </c>
    </row>
    <row r="8" spans="1:36" ht="12.95" customHeight="1" x14ac:dyDescent="0.15">
      <c r="A8" s="95">
        <v>795</v>
      </c>
      <c r="B8" s="115" t="s">
        <v>53</v>
      </c>
      <c r="C8" s="115"/>
      <c r="D8" s="77">
        <v>20</v>
      </c>
      <c r="E8" s="77">
        <v>20</v>
      </c>
      <c r="F8" s="4">
        <f t="shared" si="0"/>
        <v>0.31</v>
      </c>
      <c r="G8" s="5"/>
      <c r="H8" s="77"/>
      <c r="I8" s="5"/>
      <c r="J8" s="1" t="s">
        <v>15</v>
      </c>
      <c r="K8" s="78">
        <f t="shared" si="1"/>
        <v>0.28999999999999998</v>
      </c>
      <c r="L8" s="78">
        <f t="shared" si="2"/>
        <v>0.32</v>
      </c>
      <c r="M8" s="78">
        <f t="shared" si="3"/>
        <v>0.33</v>
      </c>
      <c r="N8" s="78">
        <f t="shared" si="4"/>
        <v>0.32</v>
      </c>
      <c r="O8" s="78">
        <f t="shared" si="5"/>
        <v>0.32</v>
      </c>
      <c r="P8" s="78">
        <f t="shared" si="26"/>
        <v>0.32</v>
      </c>
      <c r="Q8" s="78">
        <f t="shared" si="6"/>
        <v>0.28999999999999998</v>
      </c>
      <c r="R8" s="78">
        <f t="shared" si="7"/>
        <v>0.32</v>
      </c>
      <c r="S8" s="78">
        <f t="shared" si="8"/>
        <v>0.33</v>
      </c>
      <c r="T8" s="78">
        <f t="shared" si="9"/>
        <v>0.35</v>
      </c>
      <c r="U8" s="78">
        <f t="shared" si="10"/>
        <v>0.32</v>
      </c>
      <c r="V8" s="78">
        <f t="shared" si="11"/>
        <v>0.32</v>
      </c>
      <c r="W8" s="78">
        <f t="shared" si="12"/>
        <v>0.31</v>
      </c>
      <c r="X8" s="78">
        <f t="shared" si="13"/>
        <v>0.32</v>
      </c>
      <c r="Y8" s="78">
        <f t="shared" si="14"/>
        <v>0.28000000000000003</v>
      </c>
      <c r="Z8" s="78">
        <f t="shared" si="15"/>
        <v>0.31</v>
      </c>
      <c r="AA8" s="78">
        <f t="shared" si="16"/>
        <v>0.28000000000000003</v>
      </c>
      <c r="AB8" s="78">
        <f t="shared" si="17"/>
        <v>0.32</v>
      </c>
      <c r="AC8" s="78">
        <f t="shared" si="18"/>
        <v>0.33</v>
      </c>
      <c r="AD8" s="78">
        <f t="shared" si="19"/>
        <v>0.37</v>
      </c>
      <c r="AE8" s="78">
        <f t="shared" si="20"/>
        <v>0.28999999999999998</v>
      </c>
      <c r="AF8" s="78">
        <f t="shared" si="21"/>
        <v>0.32</v>
      </c>
      <c r="AG8" s="78">
        <f t="shared" si="22"/>
        <v>0.27</v>
      </c>
      <c r="AH8" s="78">
        <f t="shared" si="23"/>
        <v>0.28999999999999998</v>
      </c>
      <c r="AI8" s="78">
        <f t="shared" si="24"/>
        <v>0.31</v>
      </c>
      <c r="AJ8" s="78">
        <f t="shared" si="25"/>
        <v>0.28999999999999998</v>
      </c>
    </row>
    <row r="9" spans="1:36" ht="12.95" customHeight="1" x14ac:dyDescent="0.15">
      <c r="A9" s="95">
        <v>796</v>
      </c>
      <c r="B9" s="115" t="s">
        <v>53</v>
      </c>
      <c r="C9" s="115"/>
      <c r="D9" s="77">
        <v>18</v>
      </c>
      <c r="E9" s="77">
        <v>19</v>
      </c>
      <c r="F9" s="4">
        <f t="shared" si="0"/>
        <v>0.24</v>
      </c>
      <c r="G9" s="5"/>
      <c r="H9" s="95" t="s">
        <v>62</v>
      </c>
      <c r="I9" s="5"/>
      <c r="J9" s="1" t="s">
        <v>15</v>
      </c>
      <c r="K9" s="78">
        <f t="shared" si="1"/>
        <v>0.23</v>
      </c>
      <c r="L9" s="78">
        <f t="shared" si="2"/>
        <v>0.25</v>
      </c>
      <c r="M9" s="78">
        <f t="shared" si="3"/>
        <v>0.26</v>
      </c>
      <c r="N9" s="78">
        <f t="shared" si="4"/>
        <v>0.25</v>
      </c>
      <c r="O9" s="78">
        <f t="shared" si="5"/>
        <v>0.25</v>
      </c>
      <c r="P9" s="78">
        <f t="shared" si="26"/>
        <v>0.25</v>
      </c>
      <c r="Q9" s="78">
        <f t="shared" si="6"/>
        <v>0.23</v>
      </c>
      <c r="R9" s="78">
        <f t="shared" si="7"/>
        <v>0.25</v>
      </c>
      <c r="S9" s="78">
        <f t="shared" si="8"/>
        <v>0.26</v>
      </c>
      <c r="T9" s="78">
        <f t="shared" si="9"/>
        <v>0.27</v>
      </c>
      <c r="U9" s="78">
        <f t="shared" si="10"/>
        <v>0.25</v>
      </c>
      <c r="V9" s="78">
        <f t="shared" si="11"/>
        <v>0.25</v>
      </c>
      <c r="W9" s="78">
        <f t="shared" si="12"/>
        <v>0.24</v>
      </c>
      <c r="X9" s="78">
        <f t="shared" si="13"/>
        <v>0.25</v>
      </c>
      <c r="Y9" s="78">
        <f t="shared" si="14"/>
        <v>0.22</v>
      </c>
      <c r="Z9" s="78">
        <f t="shared" si="15"/>
        <v>0.24</v>
      </c>
      <c r="AA9" s="78">
        <f t="shared" si="16"/>
        <v>0.22</v>
      </c>
      <c r="AB9" s="78">
        <f t="shared" si="17"/>
        <v>0.25</v>
      </c>
      <c r="AC9" s="78">
        <f t="shared" si="18"/>
        <v>0.25</v>
      </c>
      <c r="AD9" s="78">
        <f t="shared" si="19"/>
        <v>0.28999999999999998</v>
      </c>
      <c r="AE9" s="78">
        <f t="shared" si="20"/>
        <v>0.23</v>
      </c>
      <c r="AF9" s="78">
        <f t="shared" si="21"/>
        <v>0.25</v>
      </c>
      <c r="AG9" s="78">
        <f t="shared" si="22"/>
        <v>0.21</v>
      </c>
      <c r="AH9" s="78">
        <f t="shared" si="23"/>
        <v>0.22</v>
      </c>
      <c r="AI9" s="78">
        <f t="shared" si="24"/>
        <v>0.24</v>
      </c>
      <c r="AJ9" s="78">
        <f t="shared" si="25"/>
        <v>0.22</v>
      </c>
    </row>
    <row r="10" spans="1:36" ht="12.95" customHeight="1" x14ac:dyDescent="0.15">
      <c r="A10" s="95">
        <v>797</v>
      </c>
      <c r="B10" s="115" t="s">
        <v>53</v>
      </c>
      <c r="C10" s="115"/>
      <c r="D10" s="77">
        <v>10</v>
      </c>
      <c r="E10" s="77">
        <v>13</v>
      </c>
      <c r="F10" s="4">
        <f t="shared" si="0"/>
        <v>0.06</v>
      </c>
      <c r="G10" s="5"/>
      <c r="H10" s="95" t="s">
        <v>62</v>
      </c>
      <c r="I10" s="5"/>
      <c r="J10" s="1" t="s">
        <v>15</v>
      </c>
      <c r="K10" s="78">
        <f t="shared" si="1"/>
        <v>0.06</v>
      </c>
      <c r="L10" s="78">
        <f t="shared" si="2"/>
        <v>0.06</v>
      </c>
      <c r="M10" s="78">
        <f t="shared" si="3"/>
        <v>0.06</v>
      </c>
      <c r="N10" s="78">
        <f t="shared" si="4"/>
        <v>0.06</v>
      </c>
      <c r="O10" s="78">
        <f t="shared" si="5"/>
        <v>0.06</v>
      </c>
      <c r="P10" s="78">
        <f t="shared" si="26"/>
        <v>0.06</v>
      </c>
      <c r="Q10" s="78">
        <f t="shared" si="6"/>
        <v>0.05</v>
      </c>
      <c r="R10" s="78">
        <f t="shared" si="7"/>
        <v>0.05</v>
      </c>
      <c r="S10" s="78">
        <f t="shared" si="8"/>
        <v>0.06</v>
      </c>
      <c r="T10" s="78">
        <f t="shared" si="9"/>
        <v>0.06</v>
      </c>
      <c r="U10" s="78">
        <f t="shared" si="10"/>
        <v>0.05</v>
      </c>
      <c r="V10" s="78">
        <f t="shared" si="11"/>
        <v>0.06</v>
      </c>
      <c r="W10" s="78">
        <f t="shared" si="12"/>
        <v>0.06</v>
      </c>
      <c r="X10" s="78">
        <f t="shared" si="13"/>
        <v>0.06</v>
      </c>
      <c r="Y10" s="78">
        <f t="shared" si="14"/>
        <v>0.05</v>
      </c>
      <c r="Z10" s="78">
        <f t="shared" si="15"/>
        <v>0.06</v>
      </c>
      <c r="AA10" s="78">
        <f t="shared" si="16"/>
        <v>0.05</v>
      </c>
      <c r="AB10" s="78">
        <f t="shared" si="17"/>
        <v>0.05</v>
      </c>
      <c r="AC10" s="78">
        <f t="shared" si="18"/>
        <v>0.05</v>
      </c>
      <c r="AD10" s="78">
        <f t="shared" si="19"/>
        <v>7.0000000000000007E-2</v>
      </c>
      <c r="AE10" s="78">
        <f t="shared" si="20"/>
        <v>0.05</v>
      </c>
      <c r="AF10" s="78">
        <f t="shared" si="21"/>
        <v>0.05</v>
      </c>
      <c r="AG10" s="78">
        <f t="shared" si="22"/>
        <v>0.05</v>
      </c>
      <c r="AH10" s="78">
        <f t="shared" si="23"/>
        <v>0.05</v>
      </c>
      <c r="AI10" s="78">
        <f t="shared" si="24"/>
        <v>0.06</v>
      </c>
      <c r="AJ10" s="78">
        <f t="shared" si="25"/>
        <v>0.05</v>
      </c>
    </row>
    <row r="11" spans="1:36" ht="12.95" customHeight="1" x14ac:dyDescent="0.15">
      <c r="A11" s="95">
        <v>798</v>
      </c>
      <c r="B11" s="115" t="s">
        <v>53</v>
      </c>
      <c r="C11" s="115"/>
      <c r="D11" s="77">
        <v>16</v>
      </c>
      <c r="E11" s="77">
        <v>18</v>
      </c>
      <c r="F11" s="4">
        <f t="shared" si="0"/>
        <v>0.18</v>
      </c>
      <c r="G11" s="5"/>
      <c r="H11" s="77" t="s">
        <v>62</v>
      </c>
      <c r="I11" s="5"/>
      <c r="J11" s="1" t="s">
        <v>15</v>
      </c>
      <c r="K11" s="78">
        <f t="shared" si="1"/>
        <v>0.18</v>
      </c>
      <c r="L11" s="78">
        <f t="shared" si="2"/>
        <v>0.19</v>
      </c>
      <c r="M11" s="78">
        <f t="shared" si="3"/>
        <v>0.2</v>
      </c>
      <c r="N11" s="78">
        <f t="shared" si="4"/>
        <v>0.19</v>
      </c>
      <c r="O11" s="78">
        <f t="shared" si="5"/>
        <v>0.19</v>
      </c>
      <c r="P11" s="78">
        <f t="shared" si="26"/>
        <v>0.19</v>
      </c>
      <c r="Q11" s="78">
        <f t="shared" si="6"/>
        <v>0.17</v>
      </c>
      <c r="R11" s="78">
        <f t="shared" si="7"/>
        <v>0.19</v>
      </c>
      <c r="S11" s="78">
        <f t="shared" si="8"/>
        <v>0.2</v>
      </c>
      <c r="T11" s="78">
        <f t="shared" si="9"/>
        <v>0.21</v>
      </c>
      <c r="U11" s="78">
        <f t="shared" si="10"/>
        <v>0.19</v>
      </c>
      <c r="V11" s="78">
        <f t="shared" si="11"/>
        <v>0.19</v>
      </c>
      <c r="W11" s="78">
        <f t="shared" si="12"/>
        <v>0.18</v>
      </c>
      <c r="X11" s="78">
        <f t="shared" si="13"/>
        <v>0.19</v>
      </c>
      <c r="Y11" s="78">
        <f t="shared" si="14"/>
        <v>0.16</v>
      </c>
      <c r="Z11" s="78">
        <f t="shared" si="15"/>
        <v>0.18</v>
      </c>
      <c r="AA11" s="78">
        <f t="shared" si="16"/>
        <v>0.17</v>
      </c>
      <c r="AB11" s="78">
        <f t="shared" si="17"/>
        <v>0.18</v>
      </c>
      <c r="AC11" s="78">
        <f t="shared" si="18"/>
        <v>0.19</v>
      </c>
      <c r="AD11" s="78">
        <f t="shared" si="19"/>
        <v>0.23</v>
      </c>
      <c r="AE11" s="78">
        <f t="shared" si="20"/>
        <v>0.17</v>
      </c>
      <c r="AF11" s="78">
        <f t="shared" si="21"/>
        <v>0.18</v>
      </c>
      <c r="AG11" s="78">
        <f t="shared" si="22"/>
        <v>0.16</v>
      </c>
      <c r="AH11" s="78">
        <f t="shared" si="23"/>
        <v>0.17</v>
      </c>
      <c r="AI11" s="78">
        <f t="shared" si="24"/>
        <v>0.19</v>
      </c>
      <c r="AJ11" s="78">
        <f t="shared" si="25"/>
        <v>0.17</v>
      </c>
    </row>
    <row r="12" spans="1:36" ht="12.95" customHeight="1" x14ac:dyDescent="0.15">
      <c r="A12" s="95">
        <v>799</v>
      </c>
      <c r="B12" s="115" t="s">
        <v>53</v>
      </c>
      <c r="C12" s="115"/>
      <c r="D12" s="77">
        <v>18</v>
      </c>
      <c r="E12" s="77">
        <v>18</v>
      </c>
      <c r="F12" s="4">
        <f t="shared" si="0"/>
        <v>0.23</v>
      </c>
      <c r="G12" s="5" t="s">
        <v>67</v>
      </c>
      <c r="H12" s="95" t="s">
        <v>62</v>
      </c>
      <c r="I12" s="5" t="s">
        <v>67</v>
      </c>
      <c r="J12" s="1" t="s">
        <v>15</v>
      </c>
      <c r="K12" s="78">
        <f t="shared" si="1"/>
        <v>0.22</v>
      </c>
      <c r="L12" s="78">
        <f t="shared" si="2"/>
        <v>0.24</v>
      </c>
      <c r="M12" s="78">
        <f t="shared" si="3"/>
        <v>0.24</v>
      </c>
      <c r="N12" s="78">
        <f t="shared" si="4"/>
        <v>0.24</v>
      </c>
      <c r="O12" s="78">
        <f t="shared" si="5"/>
        <v>0.24</v>
      </c>
      <c r="P12" s="78">
        <f t="shared" si="26"/>
        <v>0.24</v>
      </c>
      <c r="Q12" s="78">
        <f t="shared" si="6"/>
        <v>0.22</v>
      </c>
      <c r="R12" s="78">
        <f t="shared" si="7"/>
        <v>0.23</v>
      </c>
      <c r="S12" s="78">
        <f t="shared" si="8"/>
        <v>0.24</v>
      </c>
      <c r="T12" s="78">
        <f t="shared" si="9"/>
        <v>0.25</v>
      </c>
      <c r="U12" s="78">
        <f t="shared" si="10"/>
        <v>0.23</v>
      </c>
      <c r="V12" s="78">
        <f t="shared" si="11"/>
        <v>0.24</v>
      </c>
      <c r="W12" s="78">
        <f t="shared" si="12"/>
        <v>0.23</v>
      </c>
      <c r="X12" s="78">
        <f t="shared" si="13"/>
        <v>0.23</v>
      </c>
      <c r="Y12" s="78">
        <f t="shared" si="14"/>
        <v>0.2</v>
      </c>
      <c r="Z12" s="78">
        <f t="shared" si="15"/>
        <v>0.23</v>
      </c>
      <c r="AA12" s="78">
        <f t="shared" si="16"/>
        <v>0.21</v>
      </c>
      <c r="AB12" s="78">
        <f t="shared" si="17"/>
        <v>0.23</v>
      </c>
      <c r="AC12" s="78">
        <f t="shared" si="18"/>
        <v>0.24</v>
      </c>
      <c r="AD12" s="78">
        <f t="shared" si="19"/>
        <v>0.27</v>
      </c>
      <c r="AE12" s="78">
        <f t="shared" si="20"/>
        <v>0.21</v>
      </c>
      <c r="AF12" s="78">
        <f t="shared" si="21"/>
        <v>0.23</v>
      </c>
      <c r="AG12" s="78">
        <f t="shared" si="22"/>
        <v>0.2</v>
      </c>
      <c r="AH12" s="78">
        <f t="shared" si="23"/>
        <v>0.21</v>
      </c>
      <c r="AI12" s="78">
        <f t="shared" si="24"/>
        <v>0.23</v>
      </c>
      <c r="AJ12" s="78">
        <f t="shared" si="25"/>
        <v>0.21</v>
      </c>
    </row>
    <row r="13" spans="1:36" ht="12.95" customHeight="1" x14ac:dyDescent="0.15">
      <c r="A13" s="95">
        <v>800</v>
      </c>
      <c r="B13" s="115" t="s">
        <v>53</v>
      </c>
      <c r="C13" s="115"/>
      <c r="D13" s="77">
        <v>22</v>
      </c>
      <c r="E13" s="77">
        <v>21</v>
      </c>
      <c r="F13" s="4">
        <f t="shared" si="0"/>
        <v>0.39</v>
      </c>
      <c r="G13" s="5"/>
      <c r="H13" s="77"/>
      <c r="I13" s="5"/>
      <c r="J13" s="1" t="s">
        <v>15</v>
      </c>
      <c r="K13" s="78">
        <f t="shared" si="1"/>
        <v>0.36</v>
      </c>
      <c r="L13" s="78">
        <f t="shared" si="2"/>
        <v>0.4</v>
      </c>
      <c r="M13" s="78">
        <f t="shared" si="3"/>
        <v>0.41</v>
      </c>
      <c r="N13" s="78">
        <f t="shared" si="4"/>
        <v>0.4</v>
      </c>
      <c r="O13" s="78">
        <f t="shared" si="5"/>
        <v>0.4</v>
      </c>
      <c r="P13" s="78">
        <f t="shared" si="26"/>
        <v>0.41</v>
      </c>
      <c r="Q13" s="78">
        <f t="shared" si="6"/>
        <v>0.36</v>
      </c>
      <c r="R13" s="78">
        <f t="shared" si="7"/>
        <v>0.4</v>
      </c>
      <c r="S13" s="78">
        <f t="shared" si="8"/>
        <v>0.41</v>
      </c>
      <c r="T13" s="78">
        <f t="shared" si="9"/>
        <v>0.44</v>
      </c>
      <c r="U13" s="78">
        <f t="shared" si="10"/>
        <v>0.41</v>
      </c>
      <c r="V13" s="78">
        <f t="shared" si="11"/>
        <v>0.41</v>
      </c>
      <c r="W13" s="78">
        <f t="shared" si="12"/>
        <v>0.38</v>
      </c>
      <c r="X13" s="78">
        <f t="shared" si="13"/>
        <v>0.39</v>
      </c>
      <c r="Y13" s="78">
        <f t="shared" si="14"/>
        <v>0.35</v>
      </c>
      <c r="Z13" s="78">
        <f t="shared" si="15"/>
        <v>0.39</v>
      </c>
      <c r="AA13" s="78">
        <f t="shared" si="16"/>
        <v>0.35</v>
      </c>
      <c r="AB13" s="78">
        <f t="shared" si="17"/>
        <v>0.41</v>
      </c>
      <c r="AC13" s="78">
        <f t="shared" si="18"/>
        <v>0.41</v>
      </c>
      <c r="AD13" s="78">
        <f t="shared" si="19"/>
        <v>0.45</v>
      </c>
      <c r="AE13" s="78">
        <f t="shared" si="20"/>
        <v>0.37</v>
      </c>
      <c r="AF13" s="78">
        <f t="shared" si="21"/>
        <v>0.41</v>
      </c>
      <c r="AG13" s="78">
        <f t="shared" si="22"/>
        <v>0.33</v>
      </c>
      <c r="AH13" s="78">
        <f t="shared" si="23"/>
        <v>0.36</v>
      </c>
      <c r="AI13" s="78">
        <f t="shared" si="24"/>
        <v>0.39</v>
      </c>
      <c r="AJ13" s="78">
        <f t="shared" si="25"/>
        <v>0.36</v>
      </c>
    </row>
    <row r="14" spans="1:36" ht="12.95" customHeight="1" x14ac:dyDescent="0.15">
      <c r="A14" s="95">
        <v>801</v>
      </c>
      <c r="B14" s="115" t="s">
        <v>53</v>
      </c>
      <c r="C14" s="115"/>
      <c r="D14" s="77">
        <v>20</v>
      </c>
      <c r="E14" s="77">
        <v>20</v>
      </c>
      <c r="F14" s="4">
        <f t="shared" si="0"/>
        <v>0.31</v>
      </c>
      <c r="G14" s="5"/>
      <c r="H14" s="95" t="s">
        <v>62</v>
      </c>
      <c r="I14" s="5"/>
      <c r="J14" s="1" t="s">
        <v>15</v>
      </c>
      <c r="K14" s="78">
        <f t="shared" si="1"/>
        <v>0.28999999999999998</v>
      </c>
      <c r="L14" s="78">
        <f t="shared" si="2"/>
        <v>0.32</v>
      </c>
      <c r="M14" s="78">
        <f t="shared" si="3"/>
        <v>0.33</v>
      </c>
      <c r="N14" s="78">
        <f t="shared" si="4"/>
        <v>0.32</v>
      </c>
      <c r="O14" s="78">
        <f t="shared" si="5"/>
        <v>0.32</v>
      </c>
      <c r="P14" s="78">
        <f t="shared" si="26"/>
        <v>0.32</v>
      </c>
      <c r="Q14" s="78">
        <f t="shared" si="6"/>
        <v>0.28999999999999998</v>
      </c>
      <c r="R14" s="78">
        <f t="shared" si="7"/>
        <v>0.32</v>
      </c>
      <c r="S14" s="78">
        <f t="shared" si="8"/>
        <v>0.33</v>
      </c>
      <c r="T14" s="78">
        <f t="shared" si="9"/>
        <v>0.35</v>
      </c>
      <c r="U14" s="78">
        <f t="shared" si="10"/>
        <v>0.32</v>
      </c>
      <c r="V14" s="78">
        <f t="shared" si="11"/>
        <v>0.32</v>
      </c>
      <c r="W14" s="78">
        <f t="shared" si="12"/>
        <v>0.31</v>
      </c>
      <c r="X14" s="78">
        <f t="shared" si="13"/>
        <v>0.32</v>
      </c>
      <c r="Y14" s="78">
        <f t="shared" si="14"/>
        <v>0.28000000000000003</v>
      </c>
      <c r="Z14" s="78">
        <f t="shared" si="15"/>
        <v>0.31</v>
      </c>
      <c r="AA14" s="78">
        <f t="shared" si="16"/>
        <v>0.28000000000000003</v>
      </c>
      <c r="AB14" s="78">
        <f t="shared" si="17"/>
        <v>0.32</v>
      </c>
      <c r="AC14" s="78">
        <f t="shared" si="18"/>
        <v>0.33</v>
      </c>
      <c r="AD14" s="78">
        <f t="shared" si="19"/>
        <v>0.37</v>
      </c>
      <c r="AE14" s="78">
        <f t="shared" si="20"/>
        <v>0.28999999999999998</v>
      </c>
      <c r="AF14" s="78">
        <f t="shared" si="21"/>
        <v>0.32</v>
      </c>
      <c r="AG14" s="78">
        <f t="shared" si="22"/>
        <v>0.27</v>
      </c>
      <c r="AH14" s="78">
        <f t="shared" si="23"/>
        <v>0.28999999999999998</v>
      </c>
      <c r="AI14" s="78">
        <f t="shared" si="24"/>
        <v>0.31</v>
      </c>
      <c r="AJ14" s="78">
        <f t="shared" si="25"/>
        <v>0.28999999999999998</v>
      </c>
    </row>
    <row r="15" spans="1:36" ht="12.95" customHeight="1" x14ac:dyDescent="0.15">
      <c r="A15" s="95">
        <v>802</v>
      </c>
      <c r="B15" s="115" t="s">
        <v>53</v>
      </c>
      <c r="C15" s="115"/>
      <c r="D15" s="77">
        <v>12</v>
      </c>
      <c r="E15" s="77">
        <v>16</v>
      </c>
      <c r="F15" s="4">
        <f t="shared" si="0"/>
        <v>0.1</v>
      </c>
      <c r="G15" s="5"/>
      <c r="H15" s="77" t="s">
        <v>62</v>
      </c>
      <c r="I15" s="5"/>
      <c r="J15" s="1" t="s">
        <v>15</v>
      </c>
      <c r="K15" s="78">
        <f t="shared" si="1"/>
        <v>0.1</v>
      </c>
      <c r="L15" s="78">
        <f t="shared" si="2"/>
        <v>0.1</v>
      </c>
      <c r="M15" s="78">
        <f t="shared" si="3"/>
        <v>0.1</v>
      </c>
      <c r="N15" s="78">
        <f t="shared" si="4"/>
        <v>0.1</v>
      </c>
      <c r="O15" s="78">
        <f t="shared" si="5"/>
        <v>0.1</v>
      </c>
      <c r="P15" s="78">
        <f t="shared" si="26"/>
        <v>0.1</v>
      </c>
      <c r="Q15" s="78">
        <f t="shared" si="6"/>
        <v>0.09</v>
      </c>
      <c r="R15" s="78">
        <f t="shared" si="7"/>
        <v>0.1</v>
      </c>
      <c r="S15" s="78">
        <f t="shared" si="8"/>
        <v>0.1</v>
      </c>
      <c r="T15" s="78">
        <f t="shared" si="9"/>
        <v>0.11</v>
      </c>
      <c r="U15" s="78">
        <f t="shared" si="10"/>
        <v>0.1</v>
      </c>
      <c r="V15" s="78">
        <f t="shared" si="11"/>
        <v>0.1</v>
      </c>
      <c r="W15" s="78">
        <f t="shared" si="12"/>
        <v>0.1</v>
      </c>
      <c r="X15" s="78">
        <f t="shared" si="13"/>
        <v>0.1</v>
      </c>
      <c r="Y15" s="78">
        <f t="shared" si="14"/>
        <v>0.08</v>
      </c>
      <c r="Z15" s="78">
        <f t="shared" si="15"/>
        <v>0.1</v>
      </c>
      <c r="AA15" s="78">
        <f t="shared" si="16"/>
        <v>0.09</v>
      </c>
      <c r="AB15" s="78">
        <f t="shared" si="17"/>
        <v>0.09</v>
      </c>
      <c r="AC15" s="78">
        <f t="shared" si="18"/>
        <v>0.1</v>
      </c>
      <c r="AD15" s="78">
        <f t="shared" si="19"/>
        <v>0.12</v>
      </c>
      <c r="AE15" s="78">
        <f t="shared" si="20"/>
        <v>0.09</v>
      </c>
      <c r="AF15" s="78">
        <f t="shared" si="21"/>
        <v>0.09</v>
      </c>
      <c r="AG15" s="78">
        <f t="shared" si="22"/>
        <v>0.08</v>
      </c>
      <c r="AH15" s="78">
        <f t="shared" si="23"/>
        <v>0.09</v>
      </c>
      <c r="AI15" s="78">
        <f t="shared" si="24"/>
        <v>0.1</v>
      </c>
      <c r="AJ15" s="78">
        <f t="shared" si="25"/>
        <v>0.09</v>
      </c>
    </row>
    <row r="16" spans="1:36" ht="12.95" customHeight="1" x14ac:dyDescent="0.15">
      <c r="A16" s="95">
        <v>803</v>
      </c>
      <c r="B16" s="115" t="s">
        <v>73</v>
      </c>
      <c r="C16" s="115"/>
      <c r="D16" s="77">
        <v>10</v>
      </c>
      <c r="E16" s="77">
        <v>10</v>
      </c>
      <c r="F16" s="4">
        <f t="shared" si="0"/>
        <v>0.04</v>
      </c>
      <c r="G16" s="5" t="s">
        <v>90</v>
      </c>
      <c r="H16" s="95" t="s">
        <v>52</v>
      </c>
      <c r="I16" s="77"/>
      <c r="J16" s="1" t="s">
        <v>15</v>
      </c>
      <c r="K16" s="78">
        <f t="shared" si="1"/>
        <v>0.04</v>
      </c>
      <c r="L16" s="78">
        <f t="shared" si="2"/>
        <v>0.04</v>
      </c>
      <c r="M16" s="78">
        <f t="shared" si="3"/>
        <v>0.04</v>
      </c>
      <c r="N16" s="78">
        <f t="shared" si="4"/>
        <v>0.05</v>
      </c>
      <c r="O16" s="78">
        <f t="shared" si="5"/>
        <v>0.05</v>
      </c>
      <c r="P16" s="78">
        <f t="shared" si="26"/>
        <v>0.04</v>
      </c>
      <c r="Q16" s="78">
        <f t="shared" si="6"/>
        <v>0.04</v>
      </c>
      <c r="R16" s="78">
        <f t="shared" si="7"/>
        <v>0.04</v>
      </c>
      <c r="S16" s="78">
        <f t="shared" si="8"/>
        <v>0.04</v>
      </c>
      <c r="T16" s="78">
        <f t="shared" si="9"/>
        <v>0.04</v>
      </c>
      <c r="U16" s="78">
        <f t="shared" si="10"/>
        <v>0.04</v>
      </c>
      <c r="V16" s="78">
        <f t="shared" si="11"/>
        <v>0.04</v>
      </c>
      <c r="W16" s="78">
        <f t="shared" si="12"/>
        <v>0.04</v>
      </c>
      <c r="X16" s="78">
        <f t="shared" si="13"/>
        <v>0.04</v>
      </c>
      <c r="Y16" s="78">
        <f t="shared" si="14"/>
        <v>0.04</v>
      </c>
      <c r="Z16" s="78">
        <f t="shared" si="15"/>
        <v>0.04</v>
      </c>
      <c r="AA16" s="78">
        <f t="shared" si="16"/>
        <v>0.04</v>
      </c>
      <c r="AB16" s="78">
        <f t="shared" si="17"/>
        <v>0.04</v>
      </c>
      <c r="AC16" s="78">
        <f t="shared" si="18"/>
        <v>0.04</v>
      </c>
      <c r="AD16" s="78">
        <f t="shared" si="19"/>
        <v>0.06</v>
      </c>
      <c r="AE16" s="78">
        <f t="shared" si="20"/>
        <v>0.04</v>
      </c>
      <c r="AF16" s="78">
        <f t="shared" si="21"/>
        <v>0.04</v>
      </c>
      <c r="AG16" s="78">
        <f t="shared" si="22"/>
        <v>0.04</v>
      </c>
      <c r="AH16" s="78">
        <f t="shared" si="23"/>
        <v>0.04</v>
      </c>
      <c r="AI16" s="78">
        <f t="shared" si="24"/>
        <v>0.04</v>
      </c>
      <c r="AJ16" s="78">
        <f t="shared" si="25"/>
        <v>0.04</v>
      </c>
    </row>
    <row r="17" spans="1:36" ht="12.95" customHeight="1" x14ac:dyDescent="0.15">
      <c r="A17" s="77"/>
      <c r="B17" s="115"/>
      <c r="C17" s="115"/>
      <c r="D17" s="77"/>
      <c r="E17" s="77"/>
      <c r="F17" s="4" t="str">
        <f t="shared" si="0"/>
        <v/>
      </c>
      <c r="G17" s="77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6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201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1</v>
      </c>
      <c r="E47" s="14">
        <f>COUNTA(A4:A43)</f>
        <v>13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18</v>
      </c>
      <c r="D48" s="14">
        <f>IF(D47&gt;0,ROUND(SUMIF(G4:G43,"*下層*",E4:E43)/D47,0),"")</f>
        <v>10</v>
      </c>
      <c r="E48" s="14">
        <f>ROUND(SUM(E4:E43)/E47,0)</f>
        <v>18</v>
      </c>
      <c r="F48" s="13"/>
      <c r="G48" s="15">
        <f>C48</f>
        <v>18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>
        <f>IF(D47&gt;0,ROUND(SUMIF(G4:G43,"*下層*",D4:D43)/D47,0),"")</f>
        <v>10</v>
      </c>
      <c r="E49" s="14">
        <f>ROUND(SUM(D4:D43)/E47,0)</f>
        <v>17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2.93</v>
      </c>
      <c r="D50" s="16">
        <f>SUMIF(G4:G43,"*下層*",F4:F43)</f>
        <v>0.04</v>
      </c>
      <c r="E50" s="4">
        <f>SUM(F4:F43)</f>
        <v>2.97</v>
      </c>
      <c r="F50" s="13"/>
      <c r="G50" s="17">
        <f>C50*100</f>
        <v>293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9</v>
      </c>
      <c r="D54" s="14">
        <f>COUNTIF(H4:H43,"▲")</f>
        <v>1</v>
      </c>
      <c r="E54" s="14">
        <f>COUNTA(H4:H43)</f>
        <v>10</v>
      </c>
      <c r="F54" s="10"/>
      <c r="G54" s="15">
        <f>C54*100</f>
        <v>900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18</v>
      </c>
      <c r="D55" s="14">
        <f>IF(D54&gt;0,ROUND(SUMIF(H4:H43,"▲",E4:E43)/D54,0),"")</f>
        <v>10</v>
      </c>
      <c r="E55" s="14">
        <f>ROUND(SUMIF(H4:H43,"*",E4:E43)/E54,0)</f>
        <v>17</v>
      </c>
      <c r="F55" s="13"/>
      <c r="G55" s="15">
        <f>C55</f>
        <v>18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16</v>
      </c>
      <c r="D56" s="14">
        <f>IF(D54&gt;0,ROUND(SUMIF(H4:H43,"▲",D4:D43)/D54,0),"")</f>
        <v>10</v>
      </c>
      <c r="E56" s="14">
        <f>ROUND(SUMIF(H4:H43,"*",D4:D43)/E54,0)</f>
        <v>16</v>
      </c>
      <c r="F56" s="13"/>
      <c r="G56" s="15">
        <f>C56</f>
        <v>16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1.86</v>
      </c>
      <c r="D57" s="16">
        <f>SUMIF(H4:H43,"▲",F4:F43)</f>
        <v>0.04</v>
      </c>
      <c r="E57" s="16">
        <f>SUM(C57:D57)</f>
        <v>1.9000000000000001</v>
      </c>
      <c r="F57" s="13"/>
      <c r="G57" s="19">
        <f>C57*100</f>
        <v>186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75</v>
      </c>
      <c r="D61" s="20">
        <f>IF(D47&gt;0,ROUND(D54/D47*100,1),"")</f>
        <v>100</v>
      </c>
      <c r="E61" s="20">
        <f>ROUND(E54/E47*100,1)</f>
        <v>76.900000000000006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63.5</v>
      </c>
      <c r="D62" s="20">
        <f>IF(D47&gt;0,ROUND(D57/D50*100,1),"")</f>
        <v>100</v>
      </c>
      <c r="E62" s="20">
        <f>ROUND(E57/E50*100,1)</f>
        <v>64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1.07</v>
      </c>
      <c r="D69" s="16" t="str">
        <f>IF(D66&gt;0,D50-D57,"")</f>
        <v/>
      </c>
      <c r="E69" s="4">
        <f>SUM(C69:D69)</f>
        <v>1.07</v>
      </c>
      <c r="F69" s="13"/>
      <c r="G69" s="17">
        <f>C69*100</f>
        <v>107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形状比＝95、Sr＝29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E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79" priority="16" stopIfTrue="1">
      <formula>AND(($H4="スギ"),(#REF!&lt;12))</formula>
    </cfRule>
  </conditionalFormatting>
  <conditionalFormatting sqref="L4:L43">
    <cfRule type="expression" dxfId="478" priority="15" stopIfTrue="1">
      <formula>AND(($H4="スギ"),(#REF!&lt;22),(#REF!&gt;=12))</formula>
    </cfRule>
  </conditionalFormatting>
  <conditionalFormatting sqref="M4:M43">
    <cfRule type="expression" dxfId="477" priority="14" stopIfTrue="1">
      <formula>AND(($H4="スギ"),(#REF!&lt;32),(#REF!&gt;=22))</formula>
    </cfRule>
  </conditionalFormatting>
  <conditionalFormatting sqref="N4:N43">
    <cfRule type="expression" dxfId="476" priority="13" stopIfTrue="1">
      <formula>AND(($H4="スギ"),(#REF!&lt;42),(#REF!&gt;=32))</formula>
    </cfRule>
  </conditionalFormatting>
  <conditionalFormatting sqref="U4:U43 Z4:AF43 AJ4:AJ43 O4:P43">
    <cfRule type="expression" dxfId="475" priority="12" stopIfTrue="1">
      <formula>AND(($H4="スギ"),(#REF!&gt;=42))</formula>
    </cfRule>
  </conditionalFormatting>
  <conditionalFormatting sqref="Q4:Q43 AA4:AA43">
    <cfRule type="expression" dxfId="474" priority="11" stopIfTrue="1">
      <formula>AND(($H4="ヒノキ"),(#REF!&lt;12))</formula>
    </cfRule>
  </conditionalFormatting>
  <conditionalFormatting sqref="R4:R43 AB4:AE43">
    <cfRule type="expression" dxfId="473" priority="10" stopIfTrue="1">
      <formula>AND(($H4="ヒノキ"),(#REF!&lt;22),(#REF!&gt;=12))</formula>
    </cfRule>
  </conditionalFormatting>
  <conditionalFormatting sqref="S4:S43">
    <cfRule type="expression" dxfId="472" priority="9" stopIfTrue="1">
      <formula>AND(($H4="ヒノキ"),(#REF!&lt;32),(#REF!&gt;=22))</formula>
    </cfRule>
  </conditionalFormatting>
  <conditionalFormatting sqref="T4:U43 Z4:AF43 AJ4:AJ43">
    <cfRule type="expression" dxfId="471" priority="8" stopIfTrue="1">
      <formula>AND(($H4="ヒノキ"),(#REF!&gt;=32))</formula>
    </cfRule>
  </conditionalFormatting>
  <conditionalFormatting sqref="V4:V43 AA4:AA43">
    <cfRule type="expression" dxfId="470" priority="7" stopIfTrue="1">
      <formula>AND(($H4="アカマツ"),(#REF!&lt;12))</formula>
    </cfRule>
  </conditionalFormatting>
  <conditionalFormatting sqref="W4:W43 AB4:AB43">
    <cfRule type="expression" dxfId="469" priority="6" stopIfTrue="1">
      <formula>AND(($H4="アカマツ"),(#REF!&lt;22),(#REF!&gt;=12))</formula>
    </cfRule>
  </conditionalFormatting>
  <conditionalFormatting sqref="X4:X43 AC4:AC43">
    <cfRule type="expression" dxfId="468" priority="5" stopIfTrue="1">
      <formula>AND(($H4="アカマツ"),(#REF!&lt;42),(#REF!&gt;=22))</formula>
    </cfRule>
  </conditionalFormatting>
  <conditionalFormatting sqref="Y4:AF43 AJ4:AJ43">
    <cfRule type="expression" dxfId="467" priority="4" stopIfTrue="1">
      <formula>AND(($H4="アカマツ"),(#REF!&gt;=42))</formula>
    </cfRule>
  </conditionalFormatting>
  <conditionalFormatting sqref="AG4:AG43">
    <cfRule type="expression" dxfId="466" priority="3" stopIfTrue="1">
      <formula>AND(($H4&lt;&gt;"スギ"),($H4&lt;&gt;"ヒノキ"),($H4&lt;&gt;"アカマツ"),(#REF!&lt;12))</formula>
    </cfRule>
  </conditionalFormatting>
  <conditionalFormatting sqref="AH4:AH43">
    <cfRule type="expression" dxfId="4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FF72-8E84-49DE-9DE9-B12E4A83F124}">
  <sheetPr>
    <tabColor rgb="FFF9D5EC"/>
  </sheetPr>
  <dimension ref="A1:AJ120"/>
  <sheetViews>
    <sheetView showGridLines="0" tabSelected="1" view="pageBreakPreview" topLeftCell="A25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205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871</v>
      </c>
      <c r="B4" s="115" t="s">
        <v>53</v>
      </c>
      <c r="C4" s="115"/>
      <c r="D4" s="95">
        <v>32</v>
      </c>
      <c r="E4" s="95">
        <v>21</v>
      </c>
      <c r="F4" s="4">
        <f t="shared" ref="F4:F43" si="0">IF(D4&gt;0,IF(B4="スギ",P4,IF(B4="ヒノキ",U4,IF(B4="アカマツ",Z4,IF(B4="カラマツ",AF4,AJ4)))),"")</f>
        <v>0.77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0.7</v>
      </c>
      <c r="L4" s="96">
        <f t="shared" ref="L4:L43" si="2">ROUND(10^(-5+0.73504+1.83346*LOG(D4)+1.06569*LOG(E4)),2)</f>
        <v>0.8</v>
      </c>
      <c r="M4" s="96">
        <f t="shared" ref="M4:M43" si="3">ROUND(10^(-5+0.71514+1.74357*LOG(D4)+1.17719*LOG(E4)),2)</f>
        <v>0.79</v>
      </c>
      <c r="N4" s="96">
        <f t="shared" ref="N4:N43" si="4">ROUND(10^(-5+0.82956+1.76381*LOG(D4)+1.06412*LOG(E4)),2)</f>
        <v>0.78</v>
      </c>
      <c r="O4" s="96">
        <f t="shared" ref="O4:O43" si="5">ROUND(10^(-5+0.88226+1.79204*LOG(D4)+0.99303*LOG(E4)),2)</f>
        <v>0.78</v>
      </c>
      <c r="P4" s="96">
        <f>HLOOKUP($D4,K$3:O$43,MATCH($A4,$A$3:$A$43,0),1)</f>
        <v>0.78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0.71</v>
      </c>
      <c r="R4" s="96">
        <f t="shared" ref="R4:R43" si="7">ROUND(10^(1.905709*LOG(D4)+1.011385*LOG(E4)-4.293729),2)</f>
        <v>0.82</v>
      </c>
      <c r="S4" s="96">
        <f t="shared" ref="S4:S43" si="8">ROUND(10^(1.771888*LOG(D4)+1.138415*LOG(E4)-4.271259),2)</f>
        <v>0.8</v>
      </c>
      <c r="T4" s="96">
        <f t="shared" ref="T4:T43" si="9">ROUND(10^(1.671519*LOG(D4)+1.363617*LOG(E4)-4.404407),2)</f>
        <v>0.82</v>
      </c>
      <c r="U4" s="96">
        <f t="shared" ref="U4:U43" si="10">HLOOKUP($D4,Q$3:T$43,MATCH($A4,$A$3:$A$43,0),1)</f>
        <v>0.82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0.84</v>
      </c>
      <c r="W4" s="96">
        <f t="shared" ref="W4:W43" si="12">ROUND(10^(-4.155639+1.847898*LOG(D4)+0.951955*LOG(E4)),2)</f>
        <v>0.77</v>
      </c>
      <c r="X4" s="96">
        <f t="shared" ref="X4:X43" si="13">ROUND(10^(-4.194535+1.804172*LOG(D4)+1.034248*LOG(E4)),2)</f>
        <v>0.77</v>
      </c>
      <c r="Y4" s="96">
        <f t="shared" ref="Y4:Y43" si="14">ROUND(10^(-4.42347+2.006485*LOG(D4)+0.967757*LOG(E4)),2)</f>
        <v>0.75</v>
      </c>
      <c r="Z4" s="96">
        <f t="shared" ref="Z4:Z43" si="15">HLOOKUP($D4,V$3:Y$43,MATCH($A4,$A$3:$A$43,0),1)</f>
        <v>0.77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0.68</v>
      </c>
      <c r="AB4" s="96">
        <f t="shared" ref="AB4:AB43" si="17">ROUND(10^(1.979213*LOG(D4)+0.998347*LOG(E4)-4.369281),2)</f>
        <v>0.85</v>
      </c>
      <c r="AC4" s="96">
        <f t="shared" ref="AC4:AC43" si="18">ROUND(10^(1.904401*LOG(D4)+1.062478*LOG(E4)-4.348104),2)</f>
        <v>0.84</v>
      </c>
      <c r="AD4" s="96">
        <f t="shared" ref="AD4:AD43" si="19">ROUND(10^(1.640825*LOG(D4)+1.080387*LOG(E4)-3.976731),2)</f>
        <v>0.83</v>
      </c>
      <c r="AE4" s="96">
        <f t="shared" ref="AE4:AE43" si="20">ROUND(10^(1.90887*LOG(D4)+1.088002*LOG(E4)-4.431495),2)</f>
        <v>0.76</v>
      </c>
      <c r="AF4" s="96">
        <f t="shared" ref="AF4:AF43" si="21">HLOOKUP($D4,AA$3:AE$43,MATCH($A4,$A$3:$A$43,0),1)</f>
        <v>0.83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0.69</v>
      </c>
      <c r="AH4" s="96">
        <f t="shared" ref="AH4:AH43" si="23">ROUND(10^(1.93813902*LOG(D4)+0.96697002*LOG(E4)-4.32216295),2)</f>
        <v>0.75</v>
      </c>
      <c r="AI4" s="96">
        <f t="shared" ref="AI4:AI43" si="24">ROUND(10^(1.82464098*LOG(D4)+0.97625989*LOG(E4)-4.15096808),2)</f>
        <v>0.77</v>
      </c>
      <c r="AJ4" s="96">
        <f t="shared" ref="AJ4:AJ43" si="25">HLOOKUP($D4,AG$3:AI$43,MATCH($A4,$A$3:$A$43,0),1)</f>
        <v>0.75</v>
      </c>
    </row>
    <row r="5" spans="1:36" ht="12.95" customHeight="1" x14ac:dyDescent="0.15">
      <c r="A5" s="95">
        <v>872</v>
      </c>
      <c r="B5" s="115" t="s">
        <v>53</v>
      </c>
      <c r="C5" s="115"/>
      <c r="D5" s="95">
        <v>14</v>
      </c>
      <c r="E5" s="95">
        <v>14</v>
      </c>
      <c r="F5" s="4">
        <f t="shared" si="0"/>
        <v>0.11</v>
      </c>
      <c r="G5" s="5" t="s">
        <v>67</v>
      </c>
      <c r="H5" s="95" t="s">
        <v>62</v>
      </c>
      <c r="I5" s="5" t="s">
        <v>67</v>
      </c>
      <c r="J5" s="1" t="s">
        <v>15</v>
      </c>
      <c r="K5" s="96">
        <f t="shared" si="1"/>
        <v>0.11</v>
      </c>
      <c r="L5" s="96">
        <f t="shared" si="2"/>
        <v>0.11</v>
      </c>
      <c r="M5" s="96">
        <f t="shared" si="3"/>
        <v>0.12</v>
      </c>
      <c r="N5" s="96">
        <f t="shared" si="4"/>
        <v>0.12</v>
      </c>
      <c r="O5" s="96">
        <f t="shared" si="5"/>
        <v>0.12</v>
      </c>
      <c r="P5" s="96">
        <f t="shared" ref="P5:P43" si="26">HLOOKUP($D5,K$3:O$43,MATCH(A5,$A$3:$A$43,0),1)</f>
        <v>0.11</v>
      </c>
      <c r="Q5" s="96">
        <f t="shared" si="6"/>
        <v>0.11</v>
      </c>
      <c r="R5" s="96">
        <f t="shared" si="7"/>
        <v>0.11</v>
      </c>
      <c r="S5" s="96">
        <f t="shared" si="8"/>
        <v>0.12</v>
      </c>
      <c r="T5" s="96">
        <f t="shared" si="9"/>
        <v>0.12</v>
      </c>
      <c r="U5" s="96">
        <f t="shared" si="10"/>
        <v>0.11</v>
      </c>
      <c r="V5" s="96">
        <f t="shared" si="11"/>
        <v>0.12</v>
      </c>
      <c r="W5" s="96">
        <f t="shared" si="12"/>
        <v>0.11</v>
      </c>
      <c r="X5" s="96">
        <f t="shared" si="13"/>
        <v>0.11</v>
      </c>
      <c r="Y5" s="96">
        <f t="shared" si="14"/>
        <v>0.1</v>
      </c>
      <c r="Z5" s="96">
        <f t="shared" si="15"/>
        <v>0.11</v>
      </c>
      <c r="AA5" s="96">
        <f t="shared" si="16"/>
        <v>0.1</v>
      </c>
      <c r="AB5" s="96">
        <f t="shared" si="17"/>
        <v>0.11</v>
      </c>
      <c r="AC5" s="96">
        <f t="shared" si="18"/>
        <v>0.11</v>
      </c>
      <c r="AD5" s="96">
        <f t="shared" si="19"/>
        <v>0.14000000000000001</v>
      </c>
      <c r="AE5" s="96">
        <f t="shared" si="20"/>
        <v>0.1</v>
      </c>
      <c r="AF5" s="96">
        <f t="shared" si="21"/>
        <v>0.11</v>
      </c>
      <c r="AG5" s="96">
        <f t="shared" si="22"/>
        <v>0.1</v>
      </c>
      <c r="AH5" s="96">
        <f t="shared" si="23"/>
        <v>0.1</v>
      </c>
      <c r="AI5" s="96">
        <f t="shared" si="24"/>
        <v>0.11</v>
      </c>
      <c r="AJ5" s="96">
        <f t="shared" si="25"/>
        <v>0.1</v>
      </c>
    </row>
    <row r="6" spans="1:36" ht="12.95" customHeight="1" x14ac:dyDescent="0.15">
      <c r="A6" s="95">
        <v>873</v>
      </c>
      <c r="B6" s="115" t="s">
        <v>53</v>
      </c>
      <c r="C6" s="115"/>
      <c r="D6" s="95">
        <v>16</v>
      </c>
      <c r="E6" s="95">
        <v>18</v>
      </c>
      <c r="F6" s="4">
        <f t="shared" si="0"/>
        <v>0.18</v>
      </c>
      <c r="G6" s="5"/>
      <c r="H6" s="95" t="s">
        <v>62</v>
      </c>
      <c r="I6" s="5"/>
      <c r="J6" s="1" t="s">
        <v>15</v>
      </c>
      <c r="K6" s="96">
        <f t="shared" si="1"/>
        <v>0.18</v>
      </c>
      <c r="L6" s="96">
        <f t="shared" si="2"/>
        <v>0.19</v>
      </c>
      <c r="M6" s="96">
        <f t="shared" si="3"/>
        <v>0.2</v>
      </c>
      <c r="N6" s="96">
        <f t="shared" si="4"/>
        <v>0.19</v>
      </c>
      <c r="O6" s="96">
        <f t="shared" si="5"/>
        <v>0.19</v>
      </c>
      <c r="P6" s="96">
        <f t="shared" si="26"/>
        <v>0.19</v>
      </c>
      <c r="Q6" s="96">
        <f t="shared" si="6"/>
        <v>0.17</v>
      </c>
      <c r="R6" s="96">
        <f t="shared" si="7"/>
        <v>0.19</v>
      </c>
      <c r="S6" s="96">
        <f t="shared" si="8"/>
        <v>0.2</v>
      </c>
      <c r="T6" s="96">
        <f t="shared" si="9"/>
        <v>0.21</v>
      </c>
      <c r="U6" s="96">
        <f t="shared" si="10"/>
        <v>0.19</v>
      </c>
      <c r="V6" s="96">
        <f t="shared" si="11"/>
        <v>0.19</v>
      </c>
      <c r="W6" s="96">
        <f t="shared" si="12"/>
        <v>0.18</v>
      </c>
      <c r="X6" s="96">
        <f t="shared" si="13"/>
        <v>0.19</v>
      </c>
      <c r="Y6" s="96">
        <f t="shared" si="14"/>
        <v>0.16</v>
      </c>
      <c r="Z6" s="96">
        <f t="shared" si="15"/>
        <v>0.18</v>
      </c>
      <c r="AA6" s="96">
        <f t="shared" si="16"/>
        <v>0.17</v>
      </c>
      <c r="AB6" s="96">
        <f t="shared" si="17"/>
        <v>0.18</v>
      </c>
      <c r="AC6" s="96">
        <f t="shared" si="18"/>
        <v>0.19</v>
      </c>
      <c r="AD6" s="96">
        <f t="shared" si="19"/>
        <v>0.23</v>
      </c>
      <c r="AE6" s="96">
        <f t="shared" si="20"/>
        <v>0.17</v>
      </c>
      <c r="AF6" s="96">
        <f t="shared" si="21"/>
        <v>0.18</v>
      </c>
      <c r="AG6" s="96">
        <f t="shared" si="22"/>
        <v>0.16</v>
      </c>
      <c r="AH6" s="96">
        <f t="shared" si="23"/>
        <v>0.17</v>
      </c>
      <c r="AI6" s="96">
        <f t="shared" si="24"/>
        <v>0.19</v>
      </c>
      <c r="AJ6" s="96">
        <f t="shared" si="25"/>
        <v>0.17</v>
      </c>
    </row>
    <row r="7" spans="1:36" ht="12.95" customHeight="1" x14ac:dyDescent="0.15">
      <c r="A7" s="95">
        <v>874</v>
      </c>
      <c r="B7" s="115" t="s">
        <v>53</v>
      </c>
      <c r="C7" s="115"/>
      <c r="D7" s="95">
        <v>26</v>
      </c>
      <c r="E7" s="95">
        <v>20</v>
      </c>
      <c r="F7" s="4">
        <f t="shared" si="0"/>
        <v>0.51</v>
      </c>
      <c r="G7" s="5"/>
      <c r="H7" s="95"/>
      <c r="I7" s="5"/>
      <c r="J7" s="1" t="s">
        <v>15</v>
      </c>
      <c r="K7" s="96">
        <f t="shared" si="1"/>
        <v>0.46</v>
      </c>
      <c r="L7" s="96">
        <f t="shared" si="2"/>
        <v>0.52</v>
      </c>
      <c r="M7" s="96">
        <f t="shared" si="3"/>
        <v>0.52</v>
      </c>
      <c r="N7" s="96">
        <f t="shared" si="4"/>
        <v>0.51</v>
      </c>
      <c r="O7" s="96">
        <f t="shared" si="5"/>
        <v>0.51</v>
      </c>
      <c r="P7" s="96">
        <f t="shared" si="26"/>
        <v>0.52</v>
      </c>
      <c r="Q7" s="96">
        <f t="shared" si="6"/>
        <v>0.46</v>
      </c>
      <c r="R7" s="96">
        <f t="shared" si="7"/>
        <v>0.52</v>
      </c>
      <c r="S7" s="96">
        <f t="shared" si="8"/>
        <v>0.52</v>
      </c>
      <c r="T7" s="96">
        <f t="shared" si="9"/>
        <v>0.54</v>
      </c>
      <c r="U7" s="96">
        <f t="shared" si="10"/>
        <v>0.52</v>
      </c>
      <c r="V7" s="96">
        <f t="shared" si="11"/>
        <v>0.54</v>
      </c>
      <c r="W7" s="96">
        <f t="shared" si="12"/>
        <v>0.5</v>
      </c>
      <c r="X7" s="96">
        <f t="shared" si="13"/>
        <v>0.51</v>
      </c>
      <c r="Y7" s="96">
        <f t="shared" si="14"/>
        <v>0.47</v>
      </c>
      <c r="Z7" s="96">
        <f t="shared" si="15"/>
        <v>0.51</v>
      </c>
      <c r="AA7" s="96">
        <f t="shared" si="16"/>
        <v>0.45</v>
      </c>
      <c r="AB7" s="96">
        <f t="shared" si="17"/>
        <v>0.54</v>
      </c>
      <c r="AC7" s="96">
        <f t="shared" si="18"/>
        <v>0.54</v>
      </c>
      <c r="AD7" s="96">
        <f t="shared" si="19"/>
        <v>0.56000000000000005</v>
      </c>
      <c r="AE7" s="96">
        <f t="shared" si="20"/>
        <v>0.48</v>
      </c>
      <c r="AF7" s="96">
        <f t="shared" si="21"/>
        <v>0.54</v>
      </c>
      <c r="AG7" s="96">
        <f t="shared" si="22"/>
        <v>0.44</v>
      </c>
      <c r="AH7" s="96">
        <f t="shared" si="23"/>
        <v>0.48</v>
      </c>
      <c r="AI7" s="96">
        <f t="shared" si="24"/>
        <v>0.5</v>
      </c>
      <c r="AJ7" s="96">
        <f t="shared" si="25"/>
        <v>0.48</v>
      </c>
    </row>
    <row r="8" spans="1:36" ht="12.95" customHeight="1" x14ac:dyDescent="0.15">
      <c r="A8" s="95">
        <v>875</v>
      </c>
      <c r="B8" s="115" t="s">
        <v>53</v>
      </c>
      <c r="C8" s="115"/>
      <c r="D8" s="95">
        <v>22</v>
      </c>
      <c r="E8" s="95">
        <v>16</v>
      </c>
      <c r="F8" s="4">
        <f t="shared" si="0"/>
        <v>0.3</v>
      </c>
      <c r="G8" s="5" t="s">
        <v>67</v>
      </c>
      <c r="H8" s="95" t="s">
        <v>62</v>
      </c>
      <c r="I8" s="5" t="s">
        <v>67</v>
      </c>
      <c r="J8" s="1" t="s">
        <v>15</v>
      </c>
      <c r="K8" s="96">
        <f t="shared" si="1"/>
        <v>0.28000000000000003</v>
      </c>
      <c r="L8" s="96">
        <f t="shared" si="2"/>
        <v>0.3</v>
      </c>
      <c r="M8" s="96">
        <f t="shared" si="3"/>
        <v>0.3</v>
      </c>
      <c r="N8" s="96">
        <f t="shared" si="4"/>
        <v>0.3</v>
      </c>
      <c r="O8" s="96">
        <f t="shared" si="5"/>
        <v>0.3</v>
      </c>
      <c r="P8" s="96">
        <f t="shared" si="26"/>
        <v>0.3</v>
      </c>
      <c r="Q8" s="96">
        <f t="shared" si="6"/>
        <v>0.28000000000000003</v>
      </c>
      <c r="R8" s="96">
        <f t="shared" si="7"/>
        <v>0.3</v>
      </c>
      <c r="S8" s="96">
        <f t="shared" si="8"/>
        <v>0.3</v>
      </c>
      <c r="T8" s="96">
        <f t="shared" si="9"/>
        <v>0.3</v>
      </c>
      <c r="U8" s="96">
        <f t="shared" si="10"/>
        <v>0.3</v>
      </c>
      <c r="V8" s="96">
        <f t="shared" si="11"/>
        <v>0.32</v>
      </c>
      <c r="W8" s="96">
        <f t="shared" si="12"/>
        <v>0.3</v>
      </c>
      <c r="X8" s="96">
        <f t="shared" si="13"/>
        <v>0.3</v>
      </c>
      <c r="Y8" s="96">
        <f t="shared" si="14"/>
        <v>0.27</v>
      </c>
      <c r="Z8" s="96">
        <f t="shared" si="15"/>
        <v>0.3</v>
      </c>
      <c r="AA8" s="96">
        <f t="shared" si="16"/>
        <v>0.27</v>
      </c>
      <c r="AB8" s="96">
        <f t="shared" si="17"/>
        <v>0.31</v>
      </c>
      <c r="AC8" s="96">
        <f t="shared" si="18"/>
        <v>0.31</v>
      </c>
      <c r="AD8" s="96">
        <f t="shared" si="19"/>
        <v>0.34</v>
      </c>
      <c r="AE8" s="96">
        <f t="shared" si="20"/>
        <v>0.28000000000000003</v>
      </c>
      <c r="AF8" s="96">
        <f t="shared" si="21"/>
        <v>0.31</v>
      </c>
      <c r="AG8" s="96">
        <f t="shared" si="22"/>
        <v>0.27</v>
      </c>
      <c r="AH8" s="96">
        <f t="shared" si="23"/>
        <v>0.28000000000000003</v>
      </c>
      <c r="AI8" s="96">
        <f t="shared" si="24"/>
        <v>0.3</v>
      </c>
      <c r="AJ8" s="96">
        <f t="shared" si="25"/>
        <v>0.28000000000000003</v>
      </c>
    </row>
    <row r="9" spans="1:36" ht="12.95" customHeight="1" x14ac:dyDescent="0.15">
      <c r="A9" s="95">
        <v>876</v>
      </c>
      <c r="B9" s="115" t="s">
        <v>53</v>
      </c>
      <c r="C9" s="115"/>
      <c r="D9" s="95">
        <v>22</v>
      </c>
      <c r="E9" s="95">
        <v>20</v>
      </c>
      <c r="F9" s="4">
        <f t="shared" si="0"/>
        <v>0.37</v>
      </c>
      <c r="G9" s="5"/>
      <c r="H9" s="95"/>
      <c r="I9" s="5"/>
      <c r="J9" s="1" t="s">
        <v>15</v>
      </c>
      <c r="K9" s="96">
        <f t="shared" si="1"/>
        <v>0.35</v>
      </c>
      <c r="L9" s="96">
        <f t="shared" si="2"/>
        <v>0.38</v>
      </c>
      <c r="M9" s="96">
        <f t="shared" si="3"/>
        <v>0.39</v>
      </c>
      <c r="N9" s="96">
        <f t="shared" si="4"/>
        <v>0.38</v>
      </c>
      <c r="O9" s="96">
        <f t="shared" si="5"/>
        <v>0.38</v>
      </c>
      <c r="P9" s="96">
        <f t="shared" si="26"/>
        <v>0.39</v>
      </c>
      <c r="Q9" s="96">
        <f t="shared" si="6"/>
        <v>0.34</v>
      </c>
      <c r="R9" s="96">
        <f t="shared" si="7"/>
        <v>0.38</v>
      </c>
      <c r="S9" s="96">
        <f t="shared" si="8"/>
        <v>0.39</v>
      </c>
      <c r="T9" s="96">
        <f t="shared" si="9"/>
        <v>0.41</v>
      </c>
      <c r="U9" s="96">
        <f t="shared" si="10"/>
        <v>0.39</v>
      </c>
      <c r="V9" s="96">
        <f t="shared" si="11"/>
        <v>0.39</v>
      </c>
      <c r="W9" s="96">
        <f t="shared" si="12"/>
        <v>0.37</v>
      </c>
      <c r="X9" s="96">
        <f t="shared" si="13"/>
        <v>0.37</v>
      </c>
      <c r="Y9" s="96">
        <f t="shared" si="14"/>
        <v>0.34</v>
      </c>
      <c r="Z9" s="96">
        <f t="shared" si="15"/>
        <v>0.37</v>
      </c>
      <c r="AA9" s="96">
        <f t="shared" si="16"/>
        <v>0.33</v>
      </c>
      <c r="AB9" s="96">
        <f t="shared" si="17"/>
        <v>0.39</v>
      </c>
      <c r="AC9" s="96">
        <f t="shared" si="18"/>
        <v>0.39</v>
      </c>
      <c r="AD9" s="96">
        <f t="shared" si="19"/>
        <v>0.43</v>
      </c>
      <c r="AE9" s="96">
        <f t="shared" si="20"/>
        <v>0.35</v>
      </c>
      <c r="AF9" s="96">
        <f t="shared" si="21"/>
        <v>0.39</v>
      </c>
      <c r="AG9" s="96">
        <f t="shared" si="22"/>
        <v>0.32</v>
      </c>
      <c r="AH9" s="96">
        <f t="shared" si="23"/>
        <v>0.34</v>
      </c>
      <c r="AI9" s="96">
        <f t="shared" si="24"/>
        <v>0.37</v>
      </c>
      <c r="AJ9" s="96">
        <f t="shared" si="25"/>
        <v>0.34</v>
      </c>
    </row>
    <row r="10" spans="1:36" ht="12.95" customHeight="1" x14ac:dyDescent="0.15">
      <c r="A10" s="95">
        <v>877</v>
      </c>
      <c r="B10" s="115" t="s">
        <v>53</v>
      </c>
      <c r="C10" s="115"/>
      <c r="D10" s="95">
        <v>28</v>
      </c>
      <c r="E10" s="95">
        <v>20</v>
      </c>
      <c r="F10" s="4">
        <f t="shared" si="0"/>
        <v>0.57999999999999996</v>
      </c>
      <c r="G10" s="5" t="s">
        <v>59</v>
      </c>
      <c r="H10" s="95" t="s">
        <v>62</v>
      </c>
      <c r="I10" s="5" t="s">
        <v>59</v>
      </c>
      <c r="J10" s="1" t="s">
        <v>15</v>
      </c>
      <c r="K10" s="96">
        <f t="shared" si="1"/>
        <v>0.53</v>
      </c>
      <c r="L10" s="96">
        <f t="shared" si="2"/>
        <v>0.6</v>
      </c>
      <c r="M10" s="96">
        <f t="shared" si="3"/>
        <v>0.59</v>
      </c>
      <c r="N10" s="96">
        <f t="shared" si="4"/>
        <v>0.57999999999999996</v>
      </c>
      <c r="O10" s="96">
        <f t="shared" si="5"/>
        <v>0.59</v>
      </c>
      <c r="P10" s="96">
        <f t="shared" si="26"/>
        <v>0.59</v>
      </c>
      <c r="Q10" s="96">
        <f t="shared" si="6"/>
        <v>0.53</v>
      </c>
      <c r="R10" s="96">
        <f t="shared" si="7"/>
        <v>0.6</v>
      </c>
      <c r="S10" s="96">
        <f t="shared" si="8"/>
        <v>0.59</v>
      </c>
      <c r="T10" s="96">
        <f t="shared" si="9"/>
        <v>0.61</v>
      </c>
      <c r="U10" s="96">
        <f t="shared" si="10"/>
        <v>0.59</v>
      </c>
      <c r="V10" s="96">
        <f t="shared" si="11"/>
        <v>0.62</v>
      </c>
      <c r="W10" s="96">
        <f t="shared" si="12"/>
        <v>0.56999999999999995</v>
      </c>
      <c r="X10" s="96">
        <f t="shared" si="13"/>
        <v>0.57999999999999996</v>
      </c>
      <c r="Y10" s="96">
        <f t="shared" si="14"/>
        <v>0.55000000000000004</v>
      </c>
      <c r="Z10" s="96">
        <f t="shared" si="15"/>
        <v>0.57999999999999996</v>
      </c>
      <c r="AA10" s="96">
        <f t="shared" si="16"/>
        <v>0.51</v>
      </c>
      <c r="AB10" s="96">
        <f t="shared" si="17"/>
        <v>0.62</v>
      </c>
      <c r="AC10" s="96">
        <f t="shared" si="18"/>
        <v>0.62</v>
      </c>
      <c r="AD10" s="96">
        <f t="shared" si="19"/>
        <v>0.64</v>
      </c>
      <c r="AE10" s="96">
        <f t="shared" si="20"/>
        <v>0.56000000000000005</v>
      </c>
      <c r="AF10" s="96">
        <f t="shared" si="21"/>
        <v>0.62</v>
      </c>
      <c r="AG10" s="96">
        <f t="shared" si="22"/>
        <v>0.51</v>
      </c>
      <c r="AH10" s="96">
        <f t="shared" si="23"/>
        <v>0.55000000000000004</v>
      </c>
      <c r="AI10" s="96">
        <f t="shared" si="24"/>
        <v>0.57999999999999996</v>
      </c>
      <c r="AJ10" s="96">
        <f t="shared" si="25"/>
        <v>0.55000000000000004</v>
      </c>
    </row>
    <row r="11" spans="1:36" ht="12.95" customHeight="1" x14ac:dyDescent="0.15">
      <c r="A11" s="95">
        <v>878</v>
      </c>
      <c r="B11" s="115" t="s">
        <v>53</v>
      </c>
      <c r="C11" s="115"/>
      <c r="D11" s="95">
        <v>18</v>
      </c>
      <c r="E11" s="95">
        <v>19</v>
      </c>
      <c r="F11" s="4">
        <f t="shared" si="0"/>
        <v>0.24</v>
      </c>
      <c r="G11" s="5" t="s">
        <v>59</v>
      </c>
      <c r="H11" s="95" t="s">
        <v>62</v>
      </c>
      <c r="I11" s="5" t="s">
        <v>59</v>
      </c>
      <c r="J11" s="1" t="s">
        <v>15</v>
      </c>
      <c r="K11" s="96">
        <f t="shared" si="1"/>
        <v>0.23</v>
      </c>
      <c r="L11" s="96">
        <f t="shared" si="2"/>
        <v>0.25</v>
      </c>
      <c r="M11" s="96">
        <f t="shared" si="3"/>
        <v>0.26</v>
      </c>
      <c r="N11" s="96">
        <f t="shared" si="4"/>
        <v>0.25</v>
      </c>
      <c r="O11" s="96">
        <f t="shared" si="5"/>
        <v>0.25</v>
      </c>
      <c r="P11" s="96">
        <f t="shared" si="26"/>
        <v>0.25</v>
      </c>
      <c r="Q11" s="96">
        <f t="shared" si="6"/>
        <v>0.23</v>
      </c>
      <c r="R11" s="96">
        <f t="shared" si="7"/>
        <v>0.25</v>
      </c>
      <c r="S11" s="96">
        <f t="shared" si="8"/>
        <v>0.26</v>
      </c>
      <c r="T11" s="96">
        <f t="shared" si="9"/>
        <v>0.27</v>
      </c>
      <c r="U11" s="96">
        <f t="shared" si="10"/>
        <v>0.25</v>
      </c>
      <c r="V11" s="96">
        <f t="shared" si="11"/>
        <v>0.25</v>
      </c>
      <c r="W11" s="96">
        <f t="shared" si="12"/>
        <v>0.24</v>
      </c>
      <c r="X11" s="96">
        <f t="shared" si="13"/>
        <v>0.25</v>
      </c>
      <c r="Y11" s="96">
        <f t="shared" si="14"/>
        <v>0.22</v>
      </c>
      <c r="Z11" s="96">
        <f t="shared" si="15"/>
        <v>0.24</v>
      </c>
      <c r="AA11" s="96">
        <f t="shared" si="16"/>
        <v>0.22</v>
      </c>
      <c r="AB11" s="96">
        <f t="shared" si="17"/>
        <v>0.25</v>
      </c>
      <c r="AC11" s="96">
        <f t="shared" si="18"/>
        <v>0.25</v>
      </c>
      <c r="AD11" s="96">
        <f t="shared" si="19"/>
        <v>0.28999999999999998</v>
      </c>
      <c r="AE11" s="96">
        <f t="shared" si="20"/>
        <v>0.23</v>
      </c>
      <c r="AF11" s="96">
        <f t="shared" si="21"/>
        <v>0.25</v>
      </c>
      <c r="AG11" s="96">
        <f t="shared" si="22"/>
        <v>0.21</v>
      </c>
      <c r="AH11" s="96">
        <f t="shared" si="23"/>
        <v>0.22</v>
      </c>
      <c r="AI11" s="96">
        <f t="shared" si="24"/>
        <v>0.24</v>
      </c>
      <c r="AJ11" s="96">
        <f t="shared" si="25"/>
        <v>0.22</v>
      </c>
    </row>
    <row r="12" spans="1:36" ht="12.95" customHeight="1" x14ac:dyDescent="0.15">
      <c r="A12" s="95">
        <v>879</v>
      </c>
      <c r="B12" s="115" t="s">
        <v>53</v>
      </c>
      <c r="C12" s="115"/>
      <c r="D12" s="95">
        <v>18</v>
      </c>
      <c r="E12" s="95">
        <v>19</v>
      </c>
      <c r="F12" s="4">
        <f t="shared" si="0"/>
        <v>0.24</v>
      </c>
      <c r="G12" s="5" t="s">
        <v>59</v>
      </c>
      <c r="H12" s="95" t="s">
        <v>62</v>
      </c>
      <c r="I12" s="5" t="s">
        <v>59</v>
      </c>
      <c r="J12" s="1" t="s">
        <v>15</v>
      </c>
      <c r="K12" s="96">
        <f t="shared" si="1"/>
        <v>0.23</v>
      </c>
      <c r="L12" s="96">
        <f t="shared" si="2"/>
        <v>0.25</v>
      </c>
      <c r="M12" s="96">
        <f t="shared" si="3"/>
        <v>0.26</v>
      </c>
      <c r="N12" s="96">
        <f t="shared" si="4"/>
        <v>0.25</v>
      </c>
      <c r="O12" s="96">
        <f t="shared" si="5"/>
        <v>0.25</v>
      </c>
      <c r="P12" s="96">
        <f t="shared" si="26"/>
        <v>0.25</v>
      </c>
      <c r="Q12" s="96">
        <f t="shared" si="6"/>
        <v>0.23</v>
      </c>
      <c r="R12" s="96">
        <f t="shared" si="7"/>
        <v>0.25</v>
      </c>
      <c r="S12" s="96">
        <f t="shared" si="8"/>
        <v>0.26</v>
      </c>
      <c r="T12" s="96">
        <f t="shared" si="9"/>
        <v>0.27</v>
      </c>
      <c r="U12" s="96">
        <f t="shared" si="10"/>
        <v>0.25</v>
      </c>
      <c r="V12" s="96">
        <f t="shared" si="11"/>
        <v>0.25</v>
      </c>
      <c r="W12" s="96">
        <f t="shared" si="12"/>
        <v>0.24</v>
      </c>
      <c r="X12" s="96">
        <f t="shared" si="13"/>
        <v>0.25</v>
      </c>
      <c r="Y12" s="96">
        <f t="shared" si="14"/>
        <v>0.22</v>
      </c>
      <c r="Z12" s="96">
        <f t="shared" si="15"/>
        <v>0.24</v>
      </c>
      <c r="AA12" s="96">
        <f t="shared" si="16"/>
        <v>0.22</v>
      </c>
      <c r="AB12" s="96">
        <f t="shared" si="17"/>
        <v>0.25</v>
      </c>
      <c r="AC12" s="96">
        <f t="shared" si="18"/>
        <v>0.25</v>
      </c>
      <c r="AD12" s="96">
        <f t="shared" si="19"/>
        <v>0.28999999999999998</v>
      </c>
      <c r="AE12" s="96">
        <f t="shared" si="20"/>
        <v>0.23</v>
      </c>
      <c r="AF12" s="96">
        <f t="shared" si="21"/>
        <v>0.25</v>
      </c>
      <c r="AG12" s="96">
        <f t="shared" si="22"/>
        <v>0.21</v>
      </c>
      <c r="AH12" s="96">
        <f t="shared" si="23"/>
        <v>0.22</v>
      </c>
      <c r="AI12" s="96">
        <f t="shared" si="24"/>
        <v>0.24</v>
      </c>
      <c r="AJ12" s="96">
        <f t="shared" si="25"/>
        <v>0.22</v>
      </c>
    </row>
    <row r="13" spans="1:36" ht="12.95" customHeight="1" x14ac:dyDescent="0.15">
      <c r="A13" s="95">
        <v>880</v>
      </c>
      <c r="B13" s="115" t="s">
        <v>53</v>
      </c>
      <c r="C13" s="115"/>
      <c r="D13" s="95">
        <v>22</v>
      </c>
      <c r="E13" s="95">
        <v>21</v>
      </c>
      <c r="F13" s="4">
        <f t="shared" si="0"/>
        <v>0.39</v>
      </c>
      <c r="G13" s="5"/>
      <c r="H13" s="95"/>
      <c r="I13" s="5"/>
      <c r="J13" s="1" t="s">
        <v>15</v>
      </c>
      <c r="K13" s="96">
        <f t="shared" si="1"/>
        <v>0.36</v>
      </c>
      <c r="L13" s="96">
        <f t="shared" si="2"/>
        <v>0.4</v>
      </c>
      <c r="M13" s="96">
        <f t="shared" si="3"/>
        <v>0.41</v>
      </c>
      <c r="N13" s="96">
        <f t="shared" si="4"/>
        <v>0.4</v>
      </c>
      <c r="O13" s="96">
        <f t="shared" si="5"/>
        <v>0.4</v>
      </c>
      <c r="P13" s="96">
        <f t="shared" si="26"/>
        <v>0.41</v>
      </c>
      <c r="Q13" s="96">
        <f t="shared" si="6"/>
        <v>0.36</v>
      </c>
      <c r="R13" s="96">
        <f t="shared" si="7"/>
        <v>0.4</v>
      </c>
      <c r="S13" s="96">
        <f t="shared" si="8"/>
        <v>0.41</v>
      </c>
      <c r="T13" s="96">
        <f t="shared" si="9"/>
        <v>0.44</v>
      </c>
      <c r="U13" s="96">
        <f t="shared" si="10"/>
        <v>0.41</v>
      </c>
      <c r="V13" s="96">
        <f t="shared" si="11"/>
        <v>0.41</v>
      </c>
      <c r="W13" s="96">
        <f t="shared" si="12"/>
        <v>0.38</v>
      </c>
      <c r="X13" s="96">
        <f t="shared" si="13"/>
        <v>0.39</v>
      </c>
      <c r="Y13" s="96">
        <f t="shared" si="14"/>
        <v>0.35</v>
      </c>
      <c r="Z13" s="96">
        <f t="shared" si="15"/>
        <v>0.39</v>
      </c>
      <c r="AA13" s="96">
        <f t="shared" si="16"/>
        <v>0.35</v>
      </c>
      <c r="AB13" s="96">
        <f t="shared" si="17"/>
        <v>0.41</v>
      </c>
      <c r="AC13" s="96">
        <f t="shared" si="18"/>
        <v>0.41</v>
      </c>
      <c r="AD13" s="96">
        <f t="shared" si="19"/>
        <v>0.45</v>
      </c>
      <c r="AE13" s="96">
        <f t="shared" si="20"/>
        <v>0.37</v>
      </c>
      <c r="AF13" s="96">
        <f t="shared" si="21"/>
        <v>0.41</v>
      </c>
      <c r="AG13" s="96">
        <f t="shared" si="22"/>
        <v>0.33</v>
      </c>
      <c r="AH13" s="96">
        <f t="shared" si="23"/>
        <v>0.36</v>
      </c>
      <c r="AI13" s="96">
        <f t="shared" si="24"/>
        <v>0.39</v>
      </c>
      <c r="AJ13" s="96">
        <f t="shared" si="25"/>
        <v>0.36</v>
      </c>
    </row>
    <row r="14" spans="1:36" ht="12.95" customHeight="1" x14ac:dyDescent="0.15">
      <c r="A14" s="95">
        <v>881</v>
      </c>
      <c r="B14" s="115" t="s">
        <v>53</v>
      </c>
      <c r="C14" s="115"/>
      <c r="D14" s="95">
        <v>18</v>
      </c>
      <c r="E14" s="95">
        <v>18</v>
      </c>
      <c r="F14" s="4">
        <f t="shared" si="0"/>
        <v>0.23</v>
      </c>
      <c r="G14" s="5" t="s">
        <v>59</v>
      </c>
      <c r="H14" s="95" t="s">
        <v>62</v>
      </c>
      <c r="I14" s="5" t="s">
        <v>59</v>
      </c>
      <c r="J14" s="1" t="s">
        <v>15</v>
      </c>
      <c r="K14" s="96">
        <f t="shared" si="1"/>
        <v>0.22</v>
      </c>
      <c r="L14" s="96">
        <f t="shared" si="2"/>
        <v>0.24</v>
      </c>
      <c r="M14" s="96">
        <f t="shared" si="3"/>
        <v>0.24</v>
      </c>
      <c r="N14" s="96">
        <f t="shared" si="4"/>
        <v>0.24</v>
      </c>
      <c r="O14" s="96">
        <f t="shared" si="5"/>
        <v>0.24</v>
      </c>
      <c r="P14" s="96">
        <f t="shared" si="26"/>
        <v>0.24</v>
      </c>
      <c r="Q14" s="96">
        <f t="shared" si="6"/>
        <v>0.22</v>
      </c>
      <c r="R14" s="96">
        <f t="shared" si="7"/>
        <v>0.23</v>
      </c>
      <c r="S14" s="96">
        <f t="shared" si="8"/>
        <v>0.24</v>
      </c>
      <c r="T14" s="96">
        <f t="shared" si="9"/>
        <v>0.25</v>
      </c>
      <c r="U14" s="96">
        <f t="shared" si="10"/>
        <v>0.23</v>
      </c>
      <c r="V14" s="96">
        <f t="shared" si="11"/>
        <v>0.24</v>
      </c>
      <c r="W14" s="96">
        <f t="shared" si="12"/>
        <v>0.23</v>
      </c>
      <c r="X14" s="96">
        <f t="shared" si="13"/>
        <v>0.23</v>
      </c>
      <c r="Y14" s="96">
        <f t="shared" si="14"/>
        <v>0.2</v>
      </c>
      <c r="Z14" s="96">
        <f t="shared" si="15"/>
        <v>0.23</v>
      </c>
      <c r="AA14" s="96">
        <f t="shared" si="16"/>
        <v>0.21</v>
      </c>
      <c r="AB14" s="96">
        <f t="shared" si="17"/>
        <v>0.23</v>
      </c>
      <c r="AC14" s="96">
        <f t="shared" si="18"/>
        <v>0.24</v>
      </c>
      <c r="AD14" s="96">
        <f t="shared" si="19"/>
        <v>0.27</v>
      </c>
      <c r="AE14" s="96">
        <f t="shared" si="20"/>
        <v>0.21</v>
      </c>
      <c r="AF14" s="96">
        <f t="shared" si="21"/>
        <v>0.23</v>
      </c>
      <c r="AG14" s="96">
        <f t="shared" si="22"/>
        <v>0.2</v>
      </c>
      <c r="AH14" s="96">
        <f t="shared" si="23"/>
        <v>0.21</v>
      </c>
      <c r="AI14" s="96">
        <f t="shared" si="24"/>
        <v>0.23</v>
      </c>
      <c r="AJ14" s="96">
        <f t="shared" si="25"/>
        <v>0.21</v>
      </c>
    </row>
    <row r="15" spans="1:36" ht="12.95" customHeight="1" x14ac:dyDescent="0.15">
      <c r="A15" s="95">
        <v>882</v>
      </c>
      <c r="B15" s="115" t="s">
        <v>53</v>
      </c>
      <c r="C15" s="115"/>
      <c r="D15" s="95">
        <v>16</v>
      </c>
      <c r="E15" s="95">
        <v>16</v>
      </c>
      <c r="F15" s="4">
        <f t="shared" si="0"/>
        <v>0.16</v>
      </c>
      <c r="G15" s="5" t="s">
        <v>67</v>
      </c>
      <c r="H15" s="95" t="s">
        <v>62</v>
      </c>
      <c r="I15" s="5" t="s">
        <v>67</v>
      </c>
      <c r="J15" s="1" t="s">
        <v>15</v>
      </c>
      <c r="K15" s="96">
        <f t="shared" si="1"/>
        <v>0.16</v>
      </c>
      <c r="L15" s="96">
        <f t="shared" si="2"/>
        <v>0.17</v>
      </c>
      <c r="M15" s="96">
        <f t="shared" si="3"/>
        <v>0.17</v>
      </c>
      <c r="N15" s="96">
        <f t="shared" si="4"/>
        <v>0.17</v>
      </c>
      <c r="O15" s="96">
        <f t="shared" si="5"/>
        <v>0.17</v>
      </c>
      <c r="P15" s="96">
        <f t="shared" si="26"/>
        <v>0.17</v>
      </c>
      <c r="Q15" s="96">
        <f t="shared" si="6"/>
        <v>0.15</v>
      </c>
      <c r="R15" s="96">
        <f t="shared" si="7"/>
        <v>0.17</v>
      </c>
      <c r="S15" s="96">
        <f t="shared" si="8"/>
        <v>0.17</v>
      </c>
      <c r="T15" s="96">
        <f t="shared" si="9"/>
        <v>0.18</v>
      </c>
      <c r="U15" s="96">
        <f t="shared" si="10"/>
        <v>0.17</v>
      </c>
      <c r="V15" s="96">
        <f t="shared" si="11"/>
        <v>0.17</v>
      </c>
      <c r="W15" s="96">
        <f t="shared" si="12"/>
        <v>0.16</v>
      </c>
      <c r="X15" s="96">
        <f t="shared" si="13"/>
        <v>0.17</v>
      </c>
      <c r="Y15" s="96">
        <f t="shared" si="14"/>
        <v>0.14000000000000001</v>
      </c>
      <c r="Z15" s="96">
        <f t="shared" si="15"/>
        <v>0.16</v>
      </c>
      <c r="AA15" s="96">
        <f t="shared" si="16"/>
        <v>0.15</v>
      </c>
      <c r="AB15" s="96">
        <f t="shared" si="17"/>
        <v>0.16</v>
      </c>
      <c r="AC15" s="96">
        <f t="shared" si="18"/>
        <v>0.17</v>
      </c>
      <c r="AD15" s="96">
        <f t="shared" si="19"/>
        <v>0.2</v>
      </c>
      <c r="AE15" s="96">
        <f t="shared" si="20"/>
        <v>0.15</v>
      </c>
      <c r="AF15" s="96">
        <f t="shared" si="21"/>
        <v>0.16</v>
      </c>
      <c r="AG15" s="96">
        <f t="shared" si="22"/>
        <v>0.14000000000000001</v>
      </c>
      <c r="AH15" s="96">
        <f t="shared" si="23"/>
        <v>0.15</v>
      </c>
      <c r="AI15" s="96">
        <f t="shared" si="24"/>
        <v>0.17</v>
      </c>
      <c r="AJ15" s="96">
        <f t="shared" si="25"/>
        <v>0.15</v>
      </c>
    </row>
    <row r="16" spans="1:36" ht="12.95" customHeight="1" x14ac:dyDescent="0.15">
      <c r="A16" s="95">
        <v>883</v>
      </c>
      <c r="B16" s="115" t="s">
        <v>53</v>
      </c>
      <c r="C16" s="115"/>
      <c r="D16" s="95">
        <v>20</v>
      </c>
      <c r="E16" s="95">
        <v>20</v>
      </c>
      <c r="F16" s="4">
        <f t="shared" si="0"/>
        <v>0.31</v>
      </c>
      <c r="G16" s="5"/>
      <c r="H16" s="95" t="s">
        <v>62</v>
      </c>
      <c r="I16" s="5"/>
      <c r="J16" s="1" t="s">
        <v>15</v>
      </c>
      <c r="K16" s="96">
        <f t="shared" si="1"/>
        <v>0.28999999999999998</v>
      </c>
      <c r="L16" s="96">
        <f t="shared" si="2"/>
        <v>0.32</v>
      </c>
      <c r="M16" s="96">
        <f t="shared" si="3"/>
        <v>0.33</v>
      </c>
      <c r="N16" s="96">
        <f t="shared" si="4"/>
        <v>0.32</v>
      </c>
      <c r="O16" s="96">
        <f t="shared" si="5"/>
        <v>0.32</v>
      </c>
      <c r="P16" s="96">
        <f t="shared" si="26"/>
        <v>0.32</v>
      </c>
      <c r="Q16" s="96">
        <f t="shared" si="6"/>
        <v>0.28999999999999998</v>
      </c>
      <c r="R16" s="96">
        <f t="shared" si="7"/>
        <v>0.32</v>
      </c>
      <c r="S16" s="96">
        <f t="shared" si="8"/>
        <v>0.33</v>
      </c>
      <c r="T16" s="96">
        <f t="shared" si="9"/>
        <v>0.35</v>
      </c>
      <c r="U16" s="96">
        <f t="shared" si="10"/>
        <v>0.32</v>
      </c>
      <c r="V16" s="96">
        <f t="shared" si="11"/>
        <v>0.32</v>
      </c>
      <c r="W16" s="96">
        <f t="shared" si="12"/>
        <v>0.31</v>
      </c>
      <c r="X16" s="96">
        <f t="shared" si="13"/>
        <v>0.32</v>
      </c>
      <c r="Y16" s="96">
        <f t="shared" si="14"/>
        <v>0.28000000000000003</v>
      </c>
      <c r="Z16" s="96">
        <f t="shared" si="15"/>
        <v>0.31</v>
      </c>
      <c r="AA16" s="96">
        <f t="shared" si="16"/>
        <v>0.28000000000000003</v>
      </c>
      <c r="AB16" s="96">
        <f t="shared" si="17"/>
        <v>0.32</v>
      </c>
      <c r="AC16" s="96">
        <f t="shared" si="18"/>
        <v>0.33</v>
      </c>
      <c r="AD16" s="96">
        <f t="shared" si="19"/>
        <v>0.37</v>
      </c>
      <c r="AE16" s="96">
        <f t="shared" si="20"/>
        <v>0.28999999999999998</v>
      </c>
      <c r="AF16" s="96">
        <f t="shared" si="21"/>
        <v>0.32</v>
      </c>
      <c r="AG16" s="96">
        <f t="shared" si="22"/>
        <v>0.27</v>
      </c>
      <c r="AH16" s="96">
        <f t="shared" si="23"/>
        <v>0.28999999999999998</v>
      </c>
      <c r="AI16" s="96">
        <f t="shared" si="24"/>
        <v>0.31</v>
      </c>
      <c r="AJ16" s="96">
        <f t="shared" si="25"/>
        <v>0.28999999999999998</v>
      </c>
    </row>
    <row r="17" spans="1:36" ht="12.95" customHeight="1" x14ac:dyDescent="0.15">
      <c r="A17" s="95">
        <v>884</v>
      </c>
      <c r="B17" s="115" t="s">
        <v>53</v>
      </c>
      <c r="C17" s="115"/>
      <c r="D17" s="95">
        <v>18</v>
      </c>
      <c r="E17" s="95">
        <v>18</v>
      </c>
      <c r="F17" s="4">
        <f t="shared" si="0"/>
        <v>0.23</v>
      </c>
      <c r="G17" s="5" t="s">
        <v>67</v>
      </c>
      <c r="H17" s="95" t="s">
        <v>62</v>
      </c>
      <c r="I17" s="5" t="s">
        <v>67</v>
      </c>
      <c r="J17" s="1" t="s">
        <v>15</v>
      </c>
      <c r="K17" s="96">
        <f t="shared" si="1"/>
        <v>0.22</v>
      </c>
      <c r="L17" s="96">
        <f t="shared" si="2"/>
        <v>0.24</v>
      </c>
      <c r="M17" s="96">
        <f t="shared" si="3"/>
        <v>0.24</v>
      </c>
      <c r="N17" s="96">
        <f t="shared" si="4"/>
        <v>0.24</v>
      </c>
      <c r="O17" s="96">
        <f t="shared" si="5"/>
        <v>0.24</v>
      </c>
      <c r="P17" s="96">
        <f t="shared" si="26"/>
        <v>0.24</v>
      </c>
      <c r="Q17" s="96">
        <f t="shared" si="6"/>
        <v>0.22</v>
      </c>
      <c r="R17" s="96">
        <f t="shared" si="7"/>
        <v>0.23</v>
      </c>
      <c r="S17" s="96">
        <f t="shared" si="8"/>
        <v>0.24</v>
      </c>
      <c r="T17" s="96">
        <f t="shared" si="9"/>
        <v>0.25</v>
      </c>
      <c r="U17" s="96">
        <f t="shared" si="10"/>
        <v>0.23</v>
      </c>
      <c r="V17" s="96">
        <f t="shared" si="11"/>
        <v>0.24</v>
      </c>
      <c r="W17" s="96">
        <f t="shared" si="12"/>
        <v>0.23</v>
      </c>
      <c r="X17" s="96">
        <f t="shared" si="13"/>
        <v>0.23</v>
      </c>
      <c r="Y17" s="96">
        <f t="shared" si="14"/>
        <v>0.2</v>
      </c>
      <c r="Z17" s="96">
        <f t="shared" si="15"/>
        <v>0.23</v>
      </c>
      <c r="AA17" s="96">
        <f t="shared" si="16"/>
        <v>0.21</v>
      </c>
      <c r="AB17" s="96">
        <f t="shared" si="17"/>
        <v>0.23</v>
      </c>
      <c r="AC17" s="96">
        <f t="shared" si="18"/>
        <v>0.24</v>
      </c>
      <c r="AD17" s="96">
        <f t="shared" si="19"/>
        <v>0.27</v>
      </c>
      <c r="AE17" s="96">
        <f t="shared" si="20"/>
        <v>0.21</v>
      </c>
      <c r="AF17" s="96">
        <f t="shared" si="21"/>
        <v>0.23</v>
      </c>
      <c r="AG17" s="96">
        <f t="shared" si="22"/>
        <v>0.2</v>
      </c>
      <c r="AH17" s="96">
        <f t="shared" si="23"/>
        <v>0.21</v>
      </c>
      <c r="AI17" s="96">
        <f t="shared" si="24"/>
        <v>0.23</v>
      </c>
      <c r="AJ17" s="96">
        <f t="shared" si="25"/>
        <v>0.21</v>
      </c>
    </row>
    <row r="18" spans="1:36" ht="12.95" customHeight="1" x14ac:dyDescent="0.15">
      <c r="A18" s="95"/>
      <c r="B18" s="115"/>
      <c r="C18" s="115"/>
      <c r="D18" s="95"/>
      <c r="E18" s="95"/>
      <c r="F18" s="4" t="str">
        <f t="shared" si="0"/>
        <v/>
      </c>
      <c r="G18" s="5"/>
      <c r="H18" s="95"/>
      <c r="I18" s="95"/>
      <c r="J18" s="1" t="s">
        <v>15</v>
      </c>
      <c r="K18" s="96" t="e">
        <f t="shared" si="1"/>
        <v>#NUM!</v>
      </c>
      <c r="L18" s="96" t="e">
        <f t="shared" si="2"/>
        <v>#NUM!</v>
      </c>
      <c r="M18" s="96" t="e">
        <f t="shared" si="3"/>
        <v>#NUM!</v>
      </c>
      <c r="N18" s="96" t="e">
        <f t="shared" si="4"/>
        <v>#NUM!</v>
      </c>
      <c r="O18" s="96" t="e">
        <f t="shared" si="5"/>
        <v>#NUM!</v>
      </c>
      <c r="P18" s="96" t="e">
        <f t="shared" si="26"/>
        <v>#N/A</v>
      </c>
      <c r="Q18" s="96" t="e">
        <f t="shared" si="6"/>
        <v>#NUM!</v>
      </c>
      <c r="R18" s="96" t="e">
        <f t="shared" si="7"/>
        <v>#NUM!</v>
      </c>
      <c r="S18" s="96" t="e">
        <f t="shared" si="8"/>
        <v>#NUM!</v>
      </c>
      <c r="T18" s="96" t="e">
        <f t="shared" si="9"/>
        <v>#NUM!</v>
      </c>
      <c r="U18" s="96" t="e">
        <f t="shared" si="10"/>
        <v>#N/A</v>
      </c>
      <c r="V18" s="96" t="e">
        <f t="shared" si="11"/>
        <v>#NUM!</v>
      </c>
      <c r="W18" s="96" t="e">
        <f t="shared" si="12"/>
        <v>#NUM!</v>
      </c>
      <c r="X18" s="96" t="e">
        <f t="shared" si="13"/>
        <v>#NUM!</v>
      </c>
      <c r="Y18" s="96" t="e">
        <f t="shared" si="14"/>
        <v>#NUM!</v>
      </c>
      <c r="Z18" s="96" t="e">
        <f t="shared" si="15"/>
        <v>#N/A</v>
      </c>
      <c r="AA18" s="96" t="e">
        <f t="shared" si="16"/>
        <v>#NUM!</v>
      </c>
      <c r="AB18" s="96" t="e">
        <f t="shared" si="17"/>
        <v>#NUM!</v>
      </c>
      <c r="AC18" s="96" t="e">
        <f t="shared" si="18"/>
        <v>#NUM!</v>
      </c>
      <c r="AD18" s="96" t="e">
        <f t="shared" si="19"/>
        <v>#NUM!</v>
      </c>
      <c r="AE18" s="96" t="e">
        <f t="shared" si="20"/>
        <v>#NUM!</v>
      </c>
      <c r="AF18" s="96" t="e">
        <f t="shared" si="21"/>
        <v>#N/A</v>
      </c>
      <c r="AG18" s="96" t="e">
        <f t="shared" si="22"/>
        <v>#NUM!</v>
      </c>
      <c r="AH18" s="96" t="e">
        <f t="shared" si="23"/>
        <v>#NUM!</v>
      </c>
      <c r="AI18" s="96" t="e">
        <f t="shared" si="24"/>
        <v>#NUM!</v>
      </c>
      <c r="AJ18" s="96" t="e">
        <f t="shared" si="25"/>
        <v>#N/A</v>
      </c>
    </row>
    <row r="19" spans="1:36" ht="12.95" customHeight="1" x14ac:dyDescent="0.15">
      <c r="A19" s="95"/>
      <c r="B19" s="115"/>
      <c r="C19" s="115"/>
      <c r="D19" s="95"/>
      <c r="E19" s="95"/>
      <c r="F19" s="4" t="str">
        <f t="shared" si="0"/>
        <v/>
      </c>
      <c r="G19" s="5"/>
      <c r="H19" s="95"/>
      <c r="I19" s="95"/>
      <c r="J19" s="1" t="s">
        <v>15</v>
      </c>
      <c r="K19" s="96" t="e">
        <f t="shared" si="1"/>
        <v>#NUM!</v>
      </c>
      <c r="L19" s="96" t="e">
        <f t="shared" si="2"/>
        <v>#NUM!</v>
      </c>
      <c r="M19" s="96" t="e">
        <f t="shared" si="3"/>
        <v>#NUM!</v>
      </c>
      <c r="N19" s="96" t="e">
        <f t="shared" si="4"/>
        <v>#NUM!</v>
      </c>
      <c r="O19" s="96" t="e">
        <f t="shared" si="5"/>
        <v>#NUM!</v>
      </c>
      <c r="P19" s="96" t="e">
        <f t="shared" si="26"/>
        <v>#N/A</v>
      </c>
      <c r="Q19" s="96" t="e">
        <f t="shared" si="6"/>
        <v>#NUM!</v>
      </c>
      <c r="R19" s="96" t="e">
        <f t="shared" si="7"/>
        <v>#NUM!</v>
      </c>
      <c r="S19" s="96" t="e">
        <f t="shared" si="8"/>
        <v>#NUM!</v>
      </c>
      <c r="T19" s="96" t="e">
        <f t="shared" si="9"/>
        <v>#NUM!</v>
      </c>
      <c r="U19" s="96" t="e">
        <f t="shared" si="10"/>
        <v>#N/A</v>
      </c>
      <c r="V19" s="96" t="e">
        <f t="shared" si="11"/>
        <v>#NUM!</v>
      </c>
      <c r="W19" s="96" t="e">
        <f t="shared" si="12"/>
        <v>#NUM!</v>
      </c>
      <c r="X19" s="96" t="e">
        <f t="shared" si="13"/>
        <v>#NUM!</v>
      </c>
      <c r="Y19" s="96" t="e">
        <f t="shared" si="14"/>
        <v>#NUM!</v>
      </c>
      <c r="Z19" s="96" t="e">
        <f t="shared" si="15"/>
        <v>#N/A</v>
      </c>
      <c r="AA19" s="96" t="e">
        <f t="shared" si="16"/>
        <v>#NUM!</v>
      </c>
      <c r="AB19" s="96" t="e">
        <f t="shared" si="17"/>
        <v>#NUM!</v>
      </c>
      <c r="AC19" s="96" t="e">
        <f t="shared" si="18"/>
        <v>#NUM!</v>
      </c>
      <c r="AD19" s="96" t="e">
        <f t="shared" si="19"/>
        <v>#NUM!</v>
      </c>
      <c r="AE19" s="96" t="e">
        <f t="shared" si="20"/>
        <v>#NUM!</v>
      </c>
      <c r="AF19" s="96" t="e">
        <f t="shared" si="21"/>
        <v>#N/A</v>
      </c>
      <c r="AG19" s="96" t="e">
        <f t="shared" si="22"/>
        <v>#NUM!</v>
      </c>
      <c r="AH19" s="96" t="e">
        <f t="shared" si="23"/>
        <v>#NUM!</v>
      </c>
      <c r="AI19" s="96" t="e">
        <f t="shared" si="24"/>
        <v>#NUM!</v>
      </c>
      <c r="AJ19" s="96" t="e">
        <f t="shared" si="25"/>
        <v>#N/A</v>
      </c>
    </row>
    <row r="20" spans="1:36" ht="12.95" customHeight="1" x14ac:dyDescent="0.15">
      <c r="A20" s="95"/>
      <c r="B20" s="115"/>
      <c r="C20" s="115"/>
      <c r="D20" s="95"/>
      <c r="E20" s="95"/>
      <c r="F20" s="4" t="str">
        <f t="shared" si="0"/>
        <v/>
      </c>
      <c r="G20" s="5"/>
      <c r="H20" s="95"/>
      <c r="I20" s="95"/>
      <c r="J20" s="1" t="s">
        <v>15</v>
      </c>
      <c r="K20" s="96" t="e">
        <f t="shared" si="1"/>
        <v>#NUM!</v>
      </c>
      <c r="L20" s="96" t="e">
        <f t="shared" si="2"/>
        <v>#NUM!</v>
      </c>
      <c r="M20" s="96" t="e">
        <f t="shared" si="3"/>
        <v>#NUM!</v>
      </c>
      <c r="N20" s="96" t="e">
        <f t="shared" si="4"/>
        <v>#NUM!</v>
      </c>
      <c r="O20" s="96" t="e">
        <f t="shared" si="5"/>
        <v>#NUM!</v>
      </c>
      <c r="P20" s="96" t="e">
        <f t="shared" si="26"/>
        <v>#N/A</v>
      </c>
      <c r="Q20" s="96" t="e">
        <f t="shared" si="6"/>
        <v>#NUM!</v>
      </c>
      <c r="R20" s="96" t="e">
        <f t="shared" si="7"/>
        <v>#NUM!</v>
      </c>
      <c r="S20" s="96" t="e">
        <f t="shared" si="8"/>
        <v>#NUM!</v>
      </c>
      <c r="T20" s="96" t="e">
        <f t="shared" si="9"/>
        <v>#NUM!</v>
      </c>
      <c r="U20" s="96" t="e">
        <f t="shared" si="10"/>
        <v>#N/A</v>
      </c>
      <c r="V20" s="96" t="e">
        <f t="shared" si="11"/>
        <v>#NUM!</v>
      </c>
      <c r="W20" s="96" t="e">
        <f t="shared" si="12"/>
        <v>#NUM!</v>
      </c>
      <c r="X20" s="96" t="e">
        <f t="shared" si="13"/>
        <v>#NUM!</v>
      </c>
      <c r="Y20" s="96" t="e">
        <f t="shared" si="14"/>
        <v>#NUM!</v>
      </c>
      <c r="Z20" s="96" t="e">
        <f t="shared" si="15"/>
        <v>#N/A</v>
      </c>
      <c r="AA20" s="96" t="e">
        <f t="shared" si="16"/>
        <v>#NUM!</v>
      </c>
      <c r="AB20" s="96" t="e">
        <f t="shared" si="17"/>
        <v>#NUM!</v>
      </c>
      <c r="AC20" s="96" t="e">
        <f t="shared" si="18"/>
        <v>#NUM!</v>
      </c>
      <c r="AD20" s="96" t="e">
        <f t="shared" si="19"/>
        <v>#NUM!</v>
      </c>
      <c r="AE20" s="96" t="e">
        <f t="shared" si="20"/>
        <v>#NUM!</v>
      </c>
      <c r="AF20" s="96" t="e">
        <f t="shared" si="21"/>
        <v>#N/A</v>
      </c>
      <c r="AG20" s="96" t="e">
        <f t="shared" si="22"/>
        <v>#NUM!</v>
      </c>
      <c r="AH20" s="96" t="e">
        <f t="shared" si="23"/>
        <v>#NUM!</v>
      </c>
      <c r="AI20" s="96" t="e">
        <f t="shared" si="24"/>
        <v>#NUM!</v>
      </c>
      <c r="AJ20" s="96" t="e">
        <f t="shared" si="25"/>
        <v>#N/A</v>
      </c>
    </row>
    <row r="21" spans="1:36" ht="12.95" customHeight="1" x14ac:dyDescent="0.15">
      <c r="A21" s="95"/>
      <c r="B21" s="115"/>
      <c r="C21" s="115"/>
      <c r="D21" s="95"/>
      <c r="E21" s="95"/>
      <c r="F21" s="4" t="str">
        <f t="shared" si="0"/>
        <v/>
      </c>
      <c r="G21" s="5"/>
      <c r="H21" s="95"/>
      <c r="I21" s="95"/>
      <c r="J21" s="1" t="s">
        <v>15</v>
      </c>
      <c r="K21" s="96" t="e">
        <f t="shared" si="1"/>
        <v>#NUM!</v>
      </c>
      <c r="L21" s="96" t="e">
        <f t="shared" si="2"/>
        <v>#NUM!</v>
      </c>
      <c r="M21" s="96" t="e">
        <f t="shared" si="3"/>
        <v>#NUM!</v>
      </c>
      <c r="N21" s="96" t="e">
        <f t="shared" si="4"/>
        <v>#NUM!</v>
      </c>
      <c r="O21" s="96" t="e">
        <f t="shared" si="5"/>
        <v>#NUM!</v>
      </c>
      <c r="P21" s="96" t="e">
        <f t="shared" si="26"/>
        <v>#N/A</v>
      </c>
      <c r="Q21" s="96" t="e">
        <f t="shared" si="6"/>
        <v>#NUM!</v>
      </c>
      <c r="R21" s="96" t="e">
        <f t="shared" si="7"/>
        <v>#NUM!</v>
      </c>
      <c r="S21" s="96" t="e">
        <f t="shared" si="8"/>
        <v>#NUM!</v>
      </c>
      <c r="T21" s="96" t="e">
        <f t="shared" si="9"/>
        <v>#NUM!</v>
      </c>
      <c r="U21" s="96" t="e">
        <f t="shared" si="10"/>
        <v>#N/A</v>
      </c>
      <c r="V21" s="96" t="e">
        <f t="shared" si="11"/>
        <v>#NUM!</v>
      </c>
      <c r="W21" s="96" t="e">
        <f t="shared" si="12"/>
        <v>#NUM!</v>
      </c>
      <c r="X21" s="96" t="e">
        <f t="shared" si="13"/>
        <v>#NUM!</v>
      </c>
      <c r="Y21" s="96" t="e">
        <f t="shared" si="14"/>
        <v>#NUM!</v>
      </c>
      <c r="Z21" s="96" t="e">
        <f t="shared" si="15"/>
        <v>#N/A</v>
      </c>
      <c r="AA21" s="96" t="e">
        <f t="shared" si="16"/>
        <v>#NUM!</v>
      </c>
      <c r="AB21" s="96" t="e">
        <f t="shared" si="17"/>
        <v>#NUM!</v>
      </c>
      <c r="AC21" s="96" t="e">
        <f t="shared" si="18"/>
        <v>#NUM!</v>
      </c>
      <c r="AD21" s="96" t="e">
        <f t="shared" si="19"/>
        <v>#NUM!</v>
      </c>
      <c r="AE21" s="96" t="e">
        <f t="shared" si="20"/>
        <v>#NUM!</v>
      </c>
      <c r="AF21" s="96" t="e">
        <f t="shared" si="21"/>
        <v>#N/A</v>
      </c>
      <c r="AG21" s="96" t="e">
        <f t="shared" si="22"/>
        <v>#NUM!</v>
      </c>
      <c r="AH21" s="96" t="e">
        <f t="shared" si="23"/>
        <v>#NUM!</v>
      </c>
      <c r="AI21" s="96" t="e">
        <f t="shared" si="24"/>
        <v>#NUM!</v>
      </c>
      <c r="AJ21" s="96" t="e">
        <f t="shared" si="25"/>
        <v>#N/A</v>
      </c>
    </row>
    <row r="22" spans="1:36" ht="12.95" customHeight="1" x14ac:dyDescent="0.15">
      <c r="A22" s="95"/>
      <c r="B22" s="115"/>
      <c r="C22" s="115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5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5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5" t="s">
        <v>67</v>
      </c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207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19</v>
      </c>
      <c r="D48" s="14" t="str">
        <f>IF(D47&gt;0,ROUND(SUMIF(G4:G43,"*下層*",E4:E43)/D47,0),"")</f>
        <v/>
      </c>
      <c r="E48" s="14">
        <f>ROUND(SUM(E4:E43)/E47,0)</f>
        <v>19</v>
      </c>
      <c r="F48" s="13"/>
      <c r="G48" s="15">
        <f>C48</f>
        <v>19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4.620000000000001</v>
      </c>
      <c r="D50" s="16">
        <f>SUMIF(G4:G43,"*下層*",F4:F43)</f>
        <v>0</v>
      </c>
      <c r="E50" s="4">
        <f>SUM(F4:F43)</f>
        <v>4.620000000000001</v>
      </c>
      <c r="F50" s="13"/>
      <c r="G50" s="17">
        <f>C50*100</f>
        <v>462.00000000000011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形状比＝90、Sr＝14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2.58</v>
      </c>
      <c r="D57" s="16">
        <f>SUMIF(H4:H43,"▲",F4:F43)</f>
        <v>0</v>
      </c>
      <c r="E57" s="16">
        <f>SUM(C57:D57)</f>
        <v>2.58</v>
      </c>
      <c r="F57" s="13"/>
      <c r="G57" s="19">
        <f>C57*100</f>
        <v>258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55.8</v>
      </c>
      <c r="D62" s="20" t="str">
        <f>IF(D47&gt;0,ROUND(D57/D50*100,1),"")</f>
        <v/>
      </c>
      <c r="E62" s="20">
        <f>ROUND(E57/E50*100,1)</f>
        <v>55.8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2.0400000000000009</v>
      </c>
      <c r="D69" s="16" t="str">
        <f>IF(D66&gt;0,D50-D57,"")</f>
        <v/>
      </c>
      <c r="E69" s="4">
        <f>SUM(C69:D69)</f>
        <v>2.0400000000000009</v>
      </c>
      <c r="F69" s="13"/>
      <c r="G69" s="17">
        <f>C69*100</f>
        <v>204.00000000000009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63" priority="16" stopIfTrue="1">
      <formula>AND(($H4="スギ"),(#REF!&lt;12))</formula>
    </cfRule>
  </conditionalFormatting>
  <conditionalFormatting sqref="L4:L43">
    <cfRule type="expression" dxfId="462" priority="15" stopIfTrue="1">
      <formula>AND(($H4="スギ"),(#REF!&lt;22),(#REF!&gt;=12))</formula>
    </cfRule>
  </conditionalFormatting>
  <conditionalFormatting sqref="M4:M43">
    <cfRule type="expression" dxfId="461" priority="14" stopIfTrue="1">
      <formula>AND(($H4="スギ"),(#REF!&lt;32),(#REF!&gt;=22))</formula>
    </cfRule>
  </conditionalFormatting>
  <conditionalFormatting sqref="N4:N43">
    <cfRule type="expression" dxfId="460" priority="13" stopIfTrue="1">
      <formula>AND(($H4="スギ"),(#REF!&lt;42),(#REF!&gt;=32))</formula>
    </cfRule>
  </conditionalFormatting>
  <conditionalFormatting sqref="U4:U43 Z4:AF43 AJ4:AJ43 O4:P43">
    <cfRule type="expression" dxfId="459" priority="12" stopIfTrue="1">
      <formula>AND(($H4="スギ"),(#REF!&gt;=42))</formula>
    </cfRule>
  </conditionalFormatting>
  <conditionalFormatting sqref="Q4:Q43 AA4:AA43">
    <cfRule type="expression" dxfId="458" priority="11" stopIfTrue="1">
      <formula>AND(($H4="ヒノキ"),(#REF!&lt;12))</formula>
    </cfRule>
  </conditionalFormatting>
  <conditionalFormatting sqref="R4:R43 AB4:AE43">
    <cfRule type="expression" dxfId="457" priority="10" stopIfTrue="1">
      <formula>AND(($H4="ヒノキ"),(#REF!&lt;22),(#REF!&gt;=12))</formula>
    </cfRule>
  </conditionalFormatting>
  <conditionalFormatting sqref="S4:S43">
    <cfRule type="expression" dxfId="456" priority="9" stopIfTrue="1">
      <formula>AND(($H4="ヒノキ"),(#REF!&lt;32),(#REF!&gt;=22))</formula>
    </cfRule>
  </conditionalFormatting>
  <conditionalFormatting sqref="T4:U43 Z4:AF43 AJ4:AJ43">
    <cfRule type="expression" dxfId="455" priority="8" stopIfTrue="1">
      <formula>AND(($H4="ヒノキ"),(#REF!&gt;=32))</formula>
    </cfRule>
  </conditionalFormatting>
  <conditionalFormatting sqref="V4:V43 AA4:AA43">
    <cfRule type="expression" dxfId="454" priority="7" stopIfTrue="1">
      <formula>AND(($H4="アカマツ"),(#REF!&lt;12))</formula>
    </cfRule>
  </conditionalFormatting>
  <conditionalFormatting sqref="W4:W43 AB4:AB43">
    <cfRule type="expression" dxfId="453" priority="6" stopIfTrue="1">
      <formula>AND(($H4="アカマツ"),(#REF!&lt;22),(#REF!&gt;=12))</formula>
    </cfRule>
  </conditionalFormatting>
  <conditionalFormatting sqref="X4:X43 AC4:AC43">
    <cfRule type="expression" dxfId="452" priority="5" stopIfTrue="1">
      <formula>AND(($H4="アカマツ"),(#REF!&lt;42),(#REF!&gt;=22))</formula>
    </cfRule>
  </conditionalFormatting>
  <conditionalFormatting sqref="Y4:AF43 AJ4:AJ43">
    <cfRule type="expression" dxfId="451" priority="4" stopIfTrue="1">
      <formula>AND(($H4="アカマツ"),(#REF!&gt;=42))</formula>
    </cfRule>
  </conditionalFormatting>
  <conditionalFormatting sqref="AG4:AG43">
    <cfRule type="expression" dxfId="450" priority="3" stopIfTrue="1">
      <formula>AND(($H4&lt;&gt;"スギ"),($H4&lt;&gt;"ヒノキ"),($H4&lt;&gt;"アカマツ"),(#REF!&lt;12))</formula>
    </cfRule>
  </conditionalFormatting>
  <conditionalFormatting sqref="AH4:AH43">
    <cfRule type="expression" dxfId="4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17AB2-C066-4B37-A90D-8A7B25C85264}">
  <sheetPr>
    <tabColor rgb="FFF9D5EC"/>
  </sheetPr>
  <dimension ref="A1:AJ120"/>
  <sheetViews>
    <sheetView showGridLines="0" tabSelected="1" view="pageBreakPreview" topLeftCell="A34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206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911</v>
      </c>
      <c r="B4" s="115" t="s">
        <v>53</v>
      </c>
      <c r="C4" s="115"/>
      <c r="D4" s="95">
        <v>26</v>
      </c>
      <c r="E4" s="95">
        <v>20</v>
      </c>
      <c r="F4" s="4">
        <f t="shared" ref="F4:F43" si="0">IF(D4&gt;0,IF(B4="スギ",P4,IF(B4="ヒノキ",U4,IF(B4="アカマツ",Z4,IF(B4="カラマツ",AF4,AJ4)))),"")</f>
        <v>0.51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0.46</v>
      </c>
      <c r="L4" s="96">
        <f t="shared" ref="L4:L43" si="2">ROUND(10^(-5+0.73504+1.83346*LOG(D4)+1.06569*LOG(E4)),2)</f>
        <v>0.52</v>
      </c>
      <c r="M4" s="96">
        <f t="shared" ref="M4:M43" si="3">ROUND(10^(-5+0.71514+1.74357*LOG(D4)+1.17719*LOG(E4)),2)</f>
        <v>0.52</v>
      </c>
      <c r="N4" s="96">
        <f t="shared" ref="N4:N43" si="4">ROUND(10^(-5+0.82956+1.76381*LOG(D4)+1.06412*LOG(E4)),2)</f>
        <v>0.51</v>
      </c>
      <c r="O4" s="96">
        <f t="shared" ref="O4:O43" si="5">ROUND(10^(-5+0.88226+1.79204*LOG(D4)+0.99303*LOG(E4)),2)</f>
        <v>0.51</v>
      </c>
      <c r="P4" s="96">
        <f>HLOOKUP($D4,K$3:O$43,MATCH($A4,$A$3:$A$43,0),1)</f>
        <v>0.52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96">
        <f t="shared" ref="R4:R43" si="7">ROUND(10^(1.905709*LOG(D4)+1.011385*LOG(E4)-4.293729),2)</f>
        <v>0.52</v>
      </c>
      <c r="S4" s="96">
        <f t="shared" ref="S4:S43" si="8">ROUND(10^(1.771888*LOG(D4)+1.138415*LOG(E4)-4.271259),2)</f>
        <v>0.52</v>
      </c>
      <c r="T4" s="96">
        <f t="shared" ref="T4:T43" si="9">ROUND(10^(1.671519*LOG(D4)+1.363617*LOG(E4)-4.404407),2)</f>
        <v>0.54</v>
      </c>
      <c r="U4" s="96">
        <f t="shared" ref="U4:U43" si="10">HLOOKUP($D4,Q$3:T$43,MATCH($A4,$A$3:$A$43,0),1)</f>
        <v>0.52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96">
        <f t="shared" ref="W4:W43" si="12">ROUND(10^(-4.155639+1.847898*LOG(D4)+0.951955*LOG(E4)),2)</f>
        <v>0.5</v>
      </c>
      <c r="X4" s="96">
        <f t="shared" ref="X4:X43" si="13">ROUND(10^(-4.194535+1.804172*LOG(D4)+1.034248*LOG(E4)),2)</f>
        <v>0.51</v>
      </c>
      <c r="Y4" s="96">
        <f t="shared" ref="Y4:Y43" si="14">ROUND(10^(-4.42347+2.006485*LOG(D4)+0.967757*LOG(E4)),2)</f>
        <v>0.47</v>
      </c>
      <c r="Z4" s="96">
        <f t="shared" ref="Z4:Z43" si="15">HLOOKUP($D4,V$3:Y$43,MATCH($A4,$A$3:$A$43,0),1)</f>
        <v>0.51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96">
        <f t="shared" ref="AB4:AB43" si="17">ROUND(10^(1.979213*LOG(D4)+0.998347*LOG(E4)-4.369281),2)</f>
        <v>0.54</v>
      </c>
      <c r="AC4" s="96">
        <f t="shared" ref="AC4:AC43" si="18">ROUND(10^(1.904401*LOG(D4)+1.062478*LOG(E4)-4.348104),2)</f>
        <v>0.54</v>
      </c>
      <c r="AD4" s="96">
        <f t="shared" ref="AD4:AD43" si="19">ROUND(10^(1.640825*LOG(D4)+1.080387*LOG(E4)-3.976731),2)</f>
        <v>0.56000000000000005</v>
      </c>
      <c r="AE4" s="96">
        <f t="shared" ref="AE4:AE43" si="20">ROUND(10^(1.90887*LOG(D4)+1.088002*LOG(E4)-4.431495),2)</f>
        <v>0.48</v>
      </c>
      <c r="AF4" s="96">
        <f t="shared" ref="AF4:AF43" si="21">HLOOKUP($D4,AA$3:AE$43,MATCH($A4,$A$3:$A$43,0),1)</f>
        <v>0.54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96">
        <f t="shared" ref="AH4:AH43" si="23">ROUND(10^(1.93813902*LOG(D4)+0.96697002*LOG(E4)-4.32216295),2)</f>
        <v>0.48</v>
      </c>
      <c r="AI4" s="96">
        <f t="shared" ref="AI4:AI43" si="24">ROUND(10^(1.82464098*LOG(D4)+0.97625989*LOG(E4)-4.15096808),2)</f>
        <v>0.5</v>
      </c>
      <c r="AJ4" s="96">
        <f t="shared" ref="AJ4:AJ43" si="25">HLOOKUP($D4,AG$3:AI$43,MATCH($A4,$A$3:$A$43,0),1)</f>
        <v>0.48</v>
      </c>
    </row>
    <row r="5" spans="1:36" ht="12.95" customHeight="1" x14ac:dyDescent="0.15">
      <c r="A5" s="95">
        <v>912</v>
      </c>
      <c r="B5" s="115" t="s">
        <v>53</v>
      </c>
      <c r="C5" s="115"/>
      <c r="D5" s="95">
        <v>16</v>
      </c>
      <c r="E5" s="95">
        <v>17</v>
      </c>
      <c r="F5" s="4">
        <f t="shared" si="0"/>
        <v>0.17</v>
      </c>
      <c r="G5" s="5"/>
      <c r="H5" s="95" t="s">
        <v>62</v>
      </c>
      <c r="I5" s="5"/>
      <c r="J5" s="1" t="s">
        <v>15</v>
      </c>
      <c r="K5" s="96">
        <f t="shared" si="1"/>
        <v>0.17</v>
      </c>
      <c r="L5" s="96">
        <f t="shared" si="2"/>
        <v>0.18</v>
      </c>
      <c r="M5" s="96">
        <f t="shared" si="3"/>
        <v>0.18</v>
      </c>
      <c r="N5" s="96">
        <f t="shared" si="4"/>
        <v>0.18</v>
      </c>
      <c r="O5" s="96">
        <f t="shared" si="5"/>
        <v>0.18</v>
      </c>
      <c r="P5" s="96">
        <f t="shared" ref="P5:P43" si="26">HLOOKUP($D5,K$3:O$43,MATCH(A5,$A$3:$A$43,0),1)</f>
        <v>0.18</v>
      </c>
      <c r="Q5" s="96">
        <f t="shared" si="6"/>
        <v>0.16</v>
      </c>
      <c r="R5" s="96">
        <f t="shared" si="7"/>
        <v>0.18</v>
      </c>
      <c r="S5" s="96">
        <f t="shared" si="8"/>
        <v>0.18</v>
      </c>
      <c r="T5" s="96">
        <f t="shared" si="9"/>
        <v>0.19</v>
      </c>
      <c r="U5" s="96">
        <f t="shared" si="10"/>
        <v>0.18</v>
      </c>
      <c r="V5" s="96">
        <f t="shared" si="11"/>
        <v>0.18</v>
      </c>
      <c r="W5" s="96">
        <f t="shared" si="12"/>
        <v>0.17</v>
      </c>
      <c r="X5" s="96">
        <f t="shared" si="13"/>
        <v>0.18</v>
      </c>
      <c r="Y5" s="96">
        <f t="shared" si="14"/>
        <v>0.15</v>
      </c>
      <c r="Z5" s="96">
        <f t="shared" si="15"/>
        <v>0.17</v>
      </c>
      <c r="AA5" s="96">
        <f t="shared" si="16"/>
        <v>0.16</v>
      </c>
      <c r="AB5" s="96">
        <f t="shared" si="17"/>
        <v>0.17</v>
      </c>
      <c r="AC5" s="96">
        <f t="shared" si="18"/>
        <v>0.18</v>
      </c>
      <c r="AD5" s="96">
        <f t="shared" si="19"/>
        <v>0.21</v>
      </c>
      <c r="AE5" s="96">
        <f t="shared" si="20"/>
        <v>0.16</v>
      </c>
      <c r="AF5" s="96">
        <f t="shared" si="21"/>
        <v>0.17</v>
      </c>
      <c r="AG5" s="96">
        <f t="shared" si="22"/>
        <v>0.15</v>
      </c>
      <c r="AH5" s="96">
        <f t="shared" si="23"/>
        <v>0.16</v>
      </c>
      <c r="AI5" s="96">
        <f t="shared" si="24"/>
        <v>0.18</v>
      </c>
      <c r="AJ5" s="96">
        <f t="shared" si="25"/>
        <v>0.16</v>
      </c>
    </row>
    <row r="6" spans="1:36" ht="12.95" customHeight="1" x14ac:dyDescent="0.15">
      <c r="A6" s="95">
        <v>913</v>
      </c>
      <c r="B6" s="115" t="s">
        <v>53</v>
      </c>
      <c r="C6" s="115"/>
      <c r="D6" s="95">
        <v>12</v>
      </c>
      <c r="E6" s="95">
        <v>14</v>
      </c>
      <c r="F6" s="4">
        <f t="shared" si="0"/>
        <v>0.09</v>
      </c>
      <c r="G6" s="5" t="s">
        <v>67</v>
      </c>
      <c r="H6" s="95" t="s">
        <v>62</v>
      </c>
      <c r="I6" s="5" t="s">
        <v>67</v>
      </c>
      <c r="J6" s="1" t="s">
        <v>15</v>
      </c>
      <c r="K6" s="96">
        <f t="shared" si="1"/>
        <v>0.08</v>
      </c>
      <c r="L6" s="96">
        <f t="shared" si="2"/>
        <v>0.09</v>
      </c>
      <c r="M6" s="96">
        <f t="shared" si="3"/>
        <v>0.09</v>
      </c>
      <c r="N6" s="96">
        <f t="shared" si="4"/>
        <v>0.09</v>
      </c>
      <c r="O6" s="96">
        <f t="shared" si="5"/>
        <v>0.09</v>
      </c>
      <c r="P6" s="96">
        <f t="shared" si="26"/>
        <v>0.09</v>
      </c>
      <c r="Q6" s="96">
        <f t="shared" si="6"/>
        <v>0.08</v>
      </c>
      <c r="R6" s="96">
        <f t="shared" si="7"/>
        <v>0.08</v>
      </c>
      <c r="S6" s="96">
        <f t="shared" si="8"/>
        <v>0.09</v>
      </c>
      <c r="T6" s="96">
        <f t="shared" si="9"/>
        <v>0.09</v>
      </c>
      <c r="U6" s="96">
        <f t="shared" si="10"/>
        <v>0.08</v>
      </c>
      <c r="V6" s="96">
        <f t="shared" si="11"/>
        <v>0.09</v>
      </c>
      <c r="W6" s="96">
        <f t="shared" si="12"/>
        <v>0.09</v>
      </c>
      <c r="X6" s="96">
        <f t="shared" si="13"/>
        <v>0.09</v>
      </c>
      <c r="Y6" s="96">
        <f t="shared" si="14"/>
        <v>7.0000000000000007E-2</v>
      </c>
      <c r="Z6" s="96">
        <f t="shared" si="15"/>
        <v>0.09</v>
      </c>
      <c r="AA6" s="96">
        <f t="shared" si="16"/>
        <v>0.08</v>
      </c>
      <c r="AB6" s="96">
        <f t="shared" si="17"/>
        <v>0.08</v>
      </c>
      <c r="AC6" s="96">
        <f t="shared" si="18"/>
        <v>0.08</v>
      </c>
      <c r="AD6" s="96">
        <f t="shared" si="19"/>
        <v>0.11</v>
      </c>
      <c r="AE6" s="96">
        <f t="shared" si="20"/>
        <v>0.08</v>
      </c>
      <c r="AF6" s="96">
        <f t="shared" si="21"/>
        <v>0.08</v>
      </c>
      <c r="AG6" s="96">
        <f t="shared" si="22"/>
        <v>7.0000000000000007E-2</v>
      </c>
      <c r="AH6" s="96">
        <f t="shared" si="23"/>
        <v>0.08</v>
      </c>
      <c r="AI6" s="96">
        <f t="shared" si="24"/>
        <v>0.09</v>
      </c>
      <c r="AJ6" s="96">
        <f t="shared" si="25"/>
        <v>0.08</v>
      </c>
    </row>
    <row r="7" spans="1:36" ht="12.95" customHeight="1" x14ac:dyDescent="0.15">
      <c r="A7" s="95">
        <v>914</v>
      </c>
      <c r="B7" s="115" t="s">
        <v>53</v>
      </c>
      <c r="C7" s="115"/>
      <c r="D7" s="95">
        <v>16</v>
      </c>
      <c r="E7" s="95">
        <v>15</v>
      </c>
      <c r="F7" s="4">
        <f t="shared" si="0"/>
        <v>0.15</v>
      </c>
      <c r="G7" s="5"/>
      <c r="H7" s="95"/>
      <c r="I7" s="5"/>
      <c r="J7" s="1" t="s">
        <v>15</v>
      </c>
      <c r="K7" s="96">
        <f t="shared" si="1"/>
        <v>0.15</v>
      </c>
      <c r="L7" s="96">
        <f t="shared" si="2"/>
        <v>0.16</v>
      </c>
      <c r="M7" s="96">
        <f t="shared" si="3"/>
        <v>0.16</v>
      </c>
      <c r="N7" s="96">
        <f t="shared" si="4"/>
        <v>0.16</v>
      </c>
      <c r="O7" s="96">
        <f t="shared" si="5"/>
        <v>0.16</v>
      </c>
      <c r="P7" s="96">
        <f t="shared" si="26"/>
        <v>0.16</v>
      </c>
      <c r="Q7" s="96">
        <f t="shared" si="6"/>
        <v>0.15</v>
      </c>
      <c r="R7" s="96">
        <f t="shared" si="7"/>
        <v>0.16</v>
      </c>
      <c r="S7" s="96">
        <f t="shared" si="8"/>
        <v>0.16</v>
      </c>
      <c r="T7" s="96">
        <f t="shared" si="9"/>
        <v>0.16</v>
      </c>
      <c r="U7" s="96">
        <f t="shared" si="10"/>
        <v>0.16</v>
      </c>
      <c r="V7" s="96">
        <f t="shared" si="11"/>
        <v>0.16</v>
      </c>
      <c r="W7" s="96">
        <f t="shared" si="12"/>
        <v>0.15</v>
      </c>
      <c r="X7" s="96">
        <f t="shared" si="13"/>
        <v>0.16</v>
      </c>
      <c r="Y7" s="96">
        <f t="shared" si="14"/>
        <v>0.14000000000000001</v>
      </c>
      <c r="Z7" s="96">
        <f t="shared" si="15"/>
        <v>0.15</v>
      </c>
      <c r="AA7" s="96">
        <f t="shared" si="16"/>
        <v>0.14000000000000001</v>
      </c>
      <c r="AB7" s="96">
        <f t="shared" si="17"/>
        <v>0.15</v>
      </c>
      <c r="AC7" s="96">
        <f t="shared" si="18"/>
        <v>0.16</v>
      </c>
      <c r="AD7" s="96">
        <f t="shared" si="19"/>
        <v>0.19</v>
      </c>
      <c r="AE7" s="96">
        <f t="shared" si="20"/>
        <v>0.14000000000000001</v>
      </c>
      <c r="AF7" s="96">
        <f t="shared" si="21"/>
        <v>0.15</v>
      </c>
      <c r="AG7" s="96">
        <f t="shared" si="22"/>
        <v>0.14000000000000001</v>
      </c>
      <c r="AH7" s="96">
        <f t="shared" si="23"/>
        <v>0.14000000000000001</v>
      </c>
      <c r="AI7" s="96">
        <f t="shared" si="24"/>
        <v>0.16</v>
      </c>
      <c r="AJ7" s="96">
        <f t="shared" si="25"/>
        <v>0.14000000000000001</v>
      </c>
    </row>
    <row r="8" spans="1:36" ht="12.95" customHeight="1" x14ac:dyDescent="0.15">
      <c r="A8" s="95">
        <v>915</v>
      </c>
      <c r="B8" s="115" t="s">
        <v>53</v>
      </c>
      <c r="C8" s="115"/>
      <c r="D8" s="95">
        <v>14</v>
      </c>
      <c r="E8" s="95">
        <v>15</v>
      </c>
      <c r="F8" s="4">
        <f t="shared" si="0"/>
        <v>0.12</v>
      </c>
      <c r="G8" s="5" t="s">
        <v>67</v>
      </c>
      <c r="H8" s="95" t="s">
        <v>62</v>
      </c>
      <c r="I8" s="5" t="s">
        <v>67</v>
      </c>
      <c r="J8" s="1" t="s">
        <v>15</v>
      </c>
      <c r="K8" s="96">
        <f t="shared" si="1"/>
        <v>0.12</v>
      </c>
      <c r="L8" s="96">
        <f t="shared" si="2"/>
        <v>0.12</v>
      </c>
      <c r="M8" s="96">
        <f t="shared" si="3"/>
        <v>0.13</v>
      </c>
      <c r="N8" s="96">
        <f t="shared" si="4"/>
        <v>0.13</v>
      </c>
      <c r="O8" s="96">
        <f t="shared" si="5"/>
        <v>0.13</v>
      </c>
      <c r="P8" s="96">
        <f t="shared" si="26"/>
        <v>0.12</v>
      </c>
      <c r="Q8" s="96">
        <f t="shared" si="6"/>
        <v>0.11</v>
      </c>
      <c r="R8" s="96">
        <f t="shared" si="7"/>
        <v>0.12</v>
      </c>
      <c r="S8" s="96">
        <f t="shared" si="8"/>
        <v>0.13</v>
      </c>
      <c r="T8" s="96">
        <f t="shared" si="9"/>
        <v>0.13</v>
      </c>
      <c r="U8" s="96">
        <f t="shared" si="10"/>
        <v>0.12</v>
      </c>
      <c r="V8" s="96">
        <f t="shared" si="11"/>
        <v>0.12</v>
      </c>
      <c r="W8" s="96">
        <f t="shared" si="12"/>
        <v>0.12</v>
      </c>
      <c r="X8" s="96">
        <f t="shared" si="13"/>
        <v>0.12</v>
      </c>
      <c r="Y8" s="96">
        <f t="shared" si="14"/>
        <v>0.1</v>
      </c>
      <c r="Z8" s="96">
        <f t="shared" si="15"/>
        <v>0.12</v>
      </c>
      <c r="AA8" s="96">
        <f t="shared" si="16"/>
        <v>0.11</v>
      </c>
      <c r="AB8" s="96">
        <f t="shared" si="17"/>
        <v>0.12</v>
      </c>
      <c r="AC8" s="96">
        <f t="shared" si="18"/>
        <v>0.12</v>
      </c>
      <c r="AD8" s="96">
        <f t="shared" si="19"/>
        <v>0.15</v>
      </c>
      <c r="AE8" s="96">
        <f t="shared" si="20"/>
        <v>0.11</v>
      </c>
      <c r="AF8" s="96">
        <f t="shared" si="21"/>
        <v>0.12</v>
      </c>
      <c r="AG8" s="96">
        <f t="shared" si="22"/>
        <v>0.1</v>
      </c>
      <c r="AH8" s="96">
        <f t="shared" si="23"/>
        <v>0.11</v>
      </c>
      <c r="AI8" s="96">
        <f t="shared" si="24"/>
        <v>0.12</v>
      </c>
      <c r="AJ8" s="96">
        <f t="shared" si="25"/>
        <v>0.11</v>
      </c>
    </row>
    <row r="9" spans="1:36" ht="12.95" customHeight="1" x14ac:dyDescent="0.15">
      <c r="A9" s="95">
        <v>916</v>
      </c>
      <c r="B9" s="115" t="s">
        <v>53</v>
      </c>
      <c r="C9" s="115"/>
      <c r="D9" s="95">
        <v>12</v>
      </c>
      <c r="E9" s="95">
        <v>13</v>
      </c>
      <c r="F9" s="4">
        <f t="shared" si="0"/>
        <v>0.08</v>
      </c>
      <c r="G9" s="5" t="s">
        <v>67</v>
      </c>
      <c r="H9" s="95" t="s">
        <v>62</v>
      </c>
      <c r="I9" s="5" t="s">
        <v>67</v>
      </c>
      <c r="J9" s="1" t="s">
        <v>15</v>
      </c>
      <c r="K9" s="96">
        <f t="shared" si="1"/>
        <v>0.08</v>
      </c>
      <c r="L9" s="96">
        <f t="shared" si="2"/>
        <v>0.08</v>
      </c>
      <c r="M9" s="96">
        <f t="shared" si="3"/>
        <v>0.08</v>
      </c>
      <c r="N9" s="96">
        <f t="shared" si="4"/>
        <v>0.08</v>
      </c>
      <c r="O9" s="96">
        <f t="shared" si="5"/>
        <v>0.08</v>
      </c>
      <c r="P9" s="96">
        <f t="shared" si="26"/>
        <v>0.08</v>
      </c>
      <c r="Q9" s="96">
        <f t="shared" si="6"/>
        <v>0.08</v>
      </c>
      <c r="R9" s="96">
        <f t="shared" si="7"/>
        <v>0.08</v>
      </c>
      <c r="S9" s="96">
        <f t="shared" si="8"/>
        <v>0.08</v>
      </c>
      <c r="T9" s="96">
        <f t="shared" si="9"/>
        <v>0.08</v>
      </c>
      <c r="U9" s="96">
        <f t="shared" si="10"/>
        <v>0.08</v>
      </c>
      <c r="V9" s="96">
        <f t="shared" si="11"/>
        <v>0.08</v>
      </c>
      <c r="W9" s="96">
        <f t="shared" si="12"/>
        <v>0.08</v>
      </c>
      <c r="X9" s="96">
        <f t="shared" si="13"/>
        <v>0.08</v>
      </c>
      <c r="Y9" s="96">
        <f t="shared" si="14"/>
        <v>7.0000000000000007E-2</v>
      </c>
      <c r="Z9" s="96">
        <f t="shared" si="15"/>
        <v>0.08</v>
      </c>
      <c r="AA9" s="96">
        <f t="shared" si="16"/>
        <v>7.0000000000000007E-2</v>
      </c>
      <c r="AB9" s="96">
        <f t="shared" si="17"/>
        <v>0.08</v>
      </c>
      <c r="AC9" s="96">
        <f t="shared" si="18"/>
        <v>0.08</v>
      </c>
      <c r="AD9" s="96">
        <f t="shared" si="19"/>
        <v>0.1</v>
      </c>
      <c r="AE9" s="96">
        <f t="shared" si="20"/>
        <v>7.0000000000000007E-2</v>
      </c>
      <c r="AF9" s="96">
        <f t="shared" si="21"/>
        <v>0.08</v>
      </c>
      <c r="AG9" s="96">
        <f t="shared" si="22"/>
        <v>7.0000000000000007E-2</v>
      </c>
      <c r="AH9" s="96">
        <f t="shared" si="23"/>
        <v>7.0000000000000007E-2</v>
      </c>
      <c r="AI9" s="96">
        <f t="shared" si="24"/>
        <v>0.08</v>
      </c>
      <c r="AJ9" s="96">
        <f t="shared" si="25"/>
        <v>7.0000000000000007E-2</v>
      </c>
    </row>
    <row r="10" spans="1:36" ht="12.95" customHeight="1" x14ac:dyDescent="0.15">
      <c r="A10" s="95">
        <v>917</v>
      </c>
      <c r="B10" s="115" t="s">
        <v>53</v>
      </c>
      <c r="C10" s="115"/>
      <c r="D10" s="95">
        <v>10</v>
      </c>
      <c r="E10" s="95">
        <v>8</v>
      </c>
      <c r="F10" s="4">
        <f t="shared" si="0"/>
        <v>0.04</v>
      </c>
      <c r="G10" s="5" t="s">
        <v>325</v>
      </c>
      <c r="H10" s="95" t="s">
        <v>52</v>
      </c>
      <c r="I10" s="95"/>
      <c r="J10" s="1" t="s">
        <v>15</v>
      </c>
      <c r="K10" s="96">
        <f t="shared" si="1"/>
        <v>0.03</v>
      </c>
      <c r="L10" s="96">
        <f t="shared" si="2"/>
        <v>0.03</v>
      </c>
      <c r="M10" s="96">
        <f t="shared" si="3"/>
        <v>0.03</v>
      </c>
      <c r="N10" s="96">
        <f t="shared" si="4"/>
        <v>0.04</v>
      </c>
      <c r="O10" s="96">
        <f t="shared" si="5"/>
        <v>0.04</v>
      </c>
      <c r="P10" s="96">
        <f t="shared" si="26"/>
        <v>0.03</v>
      </c>
      <c r="Q10" s="96">
        <f t="shared" si="6"/>
        <v>0.03</v>
      </c>
      <c r="R10" s="96">
        <f t="shared" si="7"/>
        <v>0.03</v>
      </c>
      <c r="S10" s="96">
        <f t="shared" si="8"/>
        <v>0.03</v>
      </c>
      <c r="T10" s="96">
        <f t="shared" si="9"/>
        <v>0.03</v>
      </c>
      <c r="U10" s="96">
        <f t="shared" si="10"/>
        <v>0.03</v>
      </c>
      <c r="V10" s="96">
        <f t="shared" si="11"/>
        <v>0.04</v>
      </c>
      <c r="W10" s="96">
        <f t="shared" si="12"/>
        <v>0.04</v>
      </c>
      <c r="X10" s="96">
        <f t="shared" si="13"/>
        <v>0.03</v>
      </c>
      <c r="Y10" s="96">
        <f t="shared" si="14"/>
        <v>0.03</v>
      </c>
      <c r="Z10" s="96">
        <f t="shared" si="15"/>
        <v>0.04</v>
      </c>
      <c r="AA10" s="96">
        <f t="shared" si="16"/>
        <v>0.03</v>
      </c>
      <c r="AB10" s="96">
        <f t="shared" si="17"/>
        <v>0.03</v>
      </c>
      <c r="AC10" s="96">
        <f t="shared" si="18"/>
        <v>0.03</v>
      </c>
      <c r="AD10" s="96">
        <f t="shared" si="19"/>
        <v>0.04</v>
      </c>
      <c r="AE10" s="96">
        <f t="shared" si="20"/>
        <v>0.03</v>
      </c>
      <c r="AF10" s="96">
        <f t="shared" si="21"/>
        <v>0.03</v>
      </c>
      <c r="AG10" s="96">
        <f t="shared" si="22"/>
        <v>0.03</v>
      </c>
      <c r="AH10" s="96">
        <f t="shared" si="23"/>
        <v>0.03</v>
      </c>
      <c r="AI10" s="96">
        <f t="shared" si="24"/>
        <v>0.04</v>
      </c>
      <c r="AJ10" s="96">
        <f t="shared" si="25"/>
        <v>0.03</v>
      </c>
    </row>
    <row r="11" spans="1:36" ht="12.95" customHeight="1" x14ac:dyDescent="0.15">
      <c r="A11" s="95">
        <v>918</v>
      </c>
      <c r="B11" s="115" t="s">
        <v>53</v>
      </c>
      <c r="C11" s="115"/>
      <c r="D11" s="95">
        <v>16</v>
      </c>
      <c r="E11" s="95">
        <v>12</v>
      </c>
      <c r="F11" s="4">
        <f t="shared" si="0"/>
        <v>0.12</v>
      </c>
      <c r="G11" s="5" t="s">
        <v>68</v>
      </c>
      <c r="H11" s="95" t="s">
        <v>62</v>
      </c>
      <c r="I11" s="5" t="s">
        <v>68</v>
      </c>
      <c r="J11" s="1" t="s">
        <v>15</v>
      </c>
      <c r="K11" s="96">
        <f t="shared" si="1"/>
        <v>0.12</v>
      </c>
      <c r="L11" s="96">
        <f t="shared" si="2"/>
        <v>0.12</v>
      </c>
      <c r="M11" s="96">
        <f t="shared" si="3"/>
        <v>0.12</v>
      </c>
      <c r="N11" s="96">
        <f t="shared" si="4"/>
        <v>0.13</v>
      </c>
      <c r="O11" s="96">
        <f t="shared" si="5"/>
        <v>0.13</v>
      </c>
      <c r="P11" s="96">
        <f t="shared" si="26"/>
        <v>0.12</v>
      </c>
      <c r="Q11" s="96">
        <f t="shared" si="6"/>
        <v>0.12</v>
      </c>
      <c r="R11" s="96">
        <f t="shared" si="7"/>
        <v>0.12</v>
      </c>
      <c r="S11" s="96">
        <f t="shared" si="8"/>
        <v>0.12</v>
      </c>
      <c r="T11" s="96">
        <f t="shared" si="9"/>
        <v>0.12</v>
      </c>
      <c r="U11" s="96">
        <f t="shared" si="10"/>
        <v>0.12</v>
      </c>
      <c r="V11" s="96">
        <f t="shared" si="11"/>
        <v>0.13</v>
      </c>
      <c r="W11" s="96">
        <f t="shared" si="12"/>
        <v>0.12</v>
      </c>
      <c r="X11" s="96">
        <f t="shared" si="13"/>
        <v>0.12</v>
      </c>
      <c r="Y11" s="96">
        <f t="shared" si="14"/>
        <v>0.11</v>
      </c>
      <c r="Z11" s="96">
        <f t="shared" si="15"/>
        <v>0.12</v>
      </c>
      <c r="AA11" s="96">
        <f t="shared" si="16"/>
        <v>0.11</v>
      </c>
      <c r="AB11" s="96">
        <f t="shared" si="17"/>
        <v>0.12</v>
      </c>
      <c r="AC11" s="96">
        <f t="shared" si="18"/>
        <v>0.12</v>
      </c>
      <c r="AD11" s="96">
        <f t="shared" si="19"/>
        <v>0.15</v>
      </c>
      <c r="AE11" s="96">
        <f t="shared" si="20"/>
        <v>0.11</v>
      </c>
      <c r="AF11" s="96">
        <f t="shared" si="21"/>
        <v>0.12</v>
      </c>
      <c r="AG11" s="96">
        <f t="shared" si="22"/>
        <v>0.11</v>
      </c>
      <c r="AH11" s="96">
        <f t="shared" si="23"/>
        <v>0.11</v>
      </c>
      <c r="AI11" s="96">
        <f t="shared" si="24"/>
        <v>0.13</v>
      </c>
      <c r="AJ11" s="96">
        <f t="shared" si="25"/>
        <v>0.11</v>
      </c>
    </row>
    <row r="12" spans="1:36" ht="12.95" customHeight="1" x14ac:dyDescent="0.15">
      <c r="A12" s="95">
        <v>919</v>
      </c>
      <c r="B12" s="115" t="s">
        <v>53</v>
      </c>
      <c r="C12" s="115"/>
      <c r="D12" s="95">
        <v>26</v>
      </c>
      <c r="E12" s="95">
        <v>18</v>
      </c>
      <c r="F12" s="4">
        <f t="shared" si="0"/>
        <v>0.45</v>
      </c>
      <c r="G12" s="5"/>
      <c r="H12" s="95"/>
      <c r="I12" s="95"/>
      <c r="J12" s="1" t="s">
        <v>15</v>
      </c>
      <c r="K12" s="96">
        <f t="shared" si="1"/>
        <v>0.42</v>
      </c>
      <c r="L12" s="96">
        <f t="shared" si="2"/>
        <v>0.46</v>
      </c>
      <c r="M12" s="96">
        <f t="shared" si="3"/>
        <v>0.46</v>
      </c>
      <c r="N12" s="96">
        <f t="shared" si="4"/>
        <v>0.46</v>
      </c>
      <c r="O12" s="96">
        <f t="shared" si="5"/>
        <v>0.46</v>
      </c>
      <c r="P12" s="96">
        <f t="shared" si="26"/>
        <v>0.46</v>
      </c>
      <c r="Q12" s="96">
        <f t="shared" si="6"/>
        <v>0.42</v>
      </c>
      <c r="R12" s="96">
        <f t="shared" si="7"/>
        <v>0.47</v>
      </c>
      <c r="S12" s="96">
        <f t="shared" si="8"/>
        <v>0.46</v>
      </c>
      <c r="T12" s="96">
        <f t="shared" si="9"/>
        <v>0.47</v>
      </c>
      <c r="U12" s="96">
        <f t="shared" si="10"/>
        <v>0.46</v>
      </c>
      <c r="V12" s="96">
        <f t="shared" si="11"/>
        <v>0.49</v>
      </c>
      <c r="W12" s="96">
        <f t="shared" si="12"/>
        <v>0.45</v>
      </c>
      <c r="X12" s="96">
        <f t="shared" si="13"/>
        <v>0.45</v>
      </c>
      <c r="Y12" s="96">
        <f t="shared" si="14"/>
        <v>0.43</v>
      </c>
      <c r="Z12" s="96">
        <f t="shared" si="15"/>
        <v>0.45</v>
      </c>
      <c r="AA12" s="96">
        <f t="shared" si="16"/>
        <v>0.4</v>
      </c>
      <c r="AB12" s="96">
        <f t="shared" si="17"/>
        <v>0.48</v>
      </c>
      <c r="AC12" s="96">
        <f t="shared" si="18"/>
        <v>0.48</v>
      </c>
      <c r="AD12" s="96">
        <f t="shared" si="19"/>
        <v>0.5</v>
      </c>
      <c r="AE12" s="96">
        <f t="shared" si="20"/>
        <v>0.43</v>
      </c>
      <c r="AF12" s="96">
        <f t="shared" si="21"/>
        <v>0.48</v>
      </c>
      <c r="AG12" s="96">
        <f t="shared" si="22"/>
        <v>0.41</v>
      </c>
      <c r="AH12" s="96">
        <f t="shared" si="23"/>
        <v>0.43</v>
      </c>
      <c r="AI12" s="96">
        <f t="shared" si="24"/>
        <v>0.45</v>
      </c>
      <c r="AJ12" s="96">
        <f t="shared" si="25"/>
        <v>0.43</v>
      </c>
    </row>
    <row r="13" spans="1:36" ht="12.95" customHeight="1" x14ac:dyDescent="0.15">
      <c r="A13" s="95">
        <v>920</v>
      </c>
      <c r="B13" s="115" t="s">
        <v>53</v>
      </c>
      <c r="C13" s="115"/>
      <c r="D13" s="95">
        <v>18</v>
      </c>
      <c r="E13" s="95">
        <v>16</v>
      </c>
      <c r="F13" s="4">
        <f t="shared" si="0"/>
        <v>0.2</v>
      </c>
      <c r="G13" s="5"/>
      <c r="H13" s="95"/>
      <c r="I13" s="95"/>
      <c r="J13" s="1" t="s">
        <v>15</v>
      </c>
      <c r="K13" s="96">
        <f t="shared" si="1"/>
        <v>0.19</v>
      </c>
      <c r="L13" s="96">
        <f t="shared" si="2"/>
        <v>0.21</v>
      </c>
      <c r="M13" s="96">
        <f t="shared" si="3"/>
        <v>0.21</v>
      </c>
      <c r="N13" s="96">
        <f t="shared" si="4"/>
        <v>0.21</v>
      </c>
      <c r="O13" s="96">
        <f t="shared" si="5"/>
        <v>0.21</v>
      </c>
      <c r="P13" s="96">
        <f t="shared" si="26"/>
        <v>0.21</v>
      </c>
      <c r="Q13" s="96">
        <f t="shared" si="6"/>
        <v>0.19</v>
      </c>
      <c r="R13" s="96">
        <f t="shared" si="7"/>
        <v>0.21</v>
      </c>
      <c r="S13" s="96">
        <f t="shared" si="8"/>
        <v>0.21</v>
      </c>
      <c r="T13" s="96">
        <f t="shared" si="9"/>
        <v>0.22</v>
      </c>
      <c r="U13" s="96">
        <f t="shared" si="10"/>
        <v>0.21</v>
      </c>
      <c r="V13" s="96">
        <f t="shared" si="11"/>
        <v>0.21</v>
      </c>
      <c r="W13" s="96">
        <f t="shared" si="12"/>
        <v>0.2</v>
      </c>
      <c r="X13" s="96">
        <f t="shared" si="13"/>
        <v>0.21</v>
      </c>
      <c r="Y13" s="96">
        <f t="shared" si="14"/>
        <v>0.18</v>
      </c>
      <c r="Z13" s="96">
        <f t="shared" si="15"/>
        <v>0.2</v>
      </c>
      <c r="AA13" s="96">
        <f t="shared" si="16"/>
        <v>0.19</v>
      </c>
      <c r="AB13" s="96">
        <f t="shared" si="17"/>
        <v>0.21</v>
      </c>
      <c r="AC13" s="96">
        <f t="shared" si="18"/>
        <v>0.21</v>
      </c>
      <c r="AD13" s="96">
        <f t="shared" si="19"/>
        <v>0.24</v>
      </c>
      <c r="AE13" s="96">
        <f t="shared" si="20"/>
        <v>0.19</v>
      </c>
      <c r="AF13" s="96">
        <f t="shared" si="21"/>
        <v>0.21</v>
      </c>
      <c r="AG13" s="96">
        <f t="shared" si="22"/>
        <v>0.18</v>
      </c>
      <c r="AH13" s="96">
        <f t="shared" si="23"/>
        <v>0.19</v>
      </c>
      <c r="AI13" s="96">
        <f t="shared" si="24"/>
        <v>0.21</v>
      </c>
      <c r="AJ13" s="96">
        <f t="shared" si="25"/>
        <v>0.19</v>
      </c>
    </row>
    <row r="14" spans="1:36" ht="12.95" customHeight="1" x14ac:dyDescent="0.15">
      <c r="A14" s="95">
        <v>921</v>
      </c>
      <c r="B14" s="115" t="s">
        <v>53</v>
      </c>
      <c r="C14" s="115"/>
      <c r="D14" s="95">
        <v>10</v>
      </c>
      <c r="E14" s="95">
        <v>8</v>
      </c>
      <c r="F14" s="4">
        <f t="shared" si="0"/>
        <v>0.04</v>
      </c>
      <c r="G14" s="5" t="s">
        <v>90</v>
      </c>
      <c r="H14" s="95" t="s">
        <v>52</v>
      </c>
      <c r="I14" s="95"/>
      <c r="J14" s="1" t="s">
        <v>15</v>
      </c>
      <c r="K14" s="96">
        <f t="shared" si="1"/>
        <v>0.03</v>
      </c>
      <c r="L14" s="96">
        <f t="shared" si="2"/>
        <v>0.03</v>
      </c>
      <c r="M14" s="96">
        <f t="shared" si="3"/>
        <v>0.03</v>
      </c>
      <c r="N14" s="96">
        <f t="shared" si="4"/>
        <v>0.04</v>
      </c>
      <c r="O14" s="96">
        <f t="shared" si="5"/>
        <v>0.04</v>
      </c>
      <c r="P14" s="96">
        <f t="shared" si="26"/>
        <v>0.03</v>
      </c>
      <c r="Q14" s="96">
        <f t="shared" si="6"/>
        <v>0.03</v>
      </c>
      <c r="R14" s="96">
        <f t="shared" si="7"/>
        <v>0.03</v>
      </c>
      <c r="S14" s="96">
        <f t="shared" si="8"/>
        <v>0.03</v>
      </c>
      <c r="T14" s="96">
        <f t="shared" si="9"/>
        <v>0.03</v>
      </c>
      <c r="U14" s="96">
        <f t="shared" si="10"/>
        <v>0.03</v>
      </c>
      <c r="V14" s="96">
        <f t="shared" si="11"/>
        <v>0.04</v>
      </c>
      <c r="W14" s="96">
        <f t="shared" si="12"/>
        <v>0.04</v>
      </c>
      <c r="X14" s="96">
        <f t="shared" si="13"/>
        <v>0.03</v>
      </c>
      <c r="Y14" s="96">
        <f t="shared" si="14"/>
        <v>0.03</v>
      </c>
      <c r="Z14" s="96">
        <f t="shared" si="15"/>
        <v>0.04</v>
      </c>
      <c r="AA14" s="96">
        <f t="shared" si="16"/>
        <v>0.03</v>
      </c>
      <c r="AB14" s="96">
        <f t="shared" si="17"/>
        <v>0.03</v>
      </c>
      <c r="AC14" s="96">
        <f t="shared" si="18"/>
        <v>0.03</v>
      </c>
      <c r="AD14" s="96">
        <f t="shared" si="19"/>
        <v>0.04</v>
      </c>
      <c r="AE14" s="96">
        <f t="shared" si="20"/>
        <v>0.03</v>
      </c>
      <c r="AF14" s="96">
        <f t="shared" si="21"/>
        <v>0.03</v>
      </c>
      <c r="AG14" s="96">
        <f t="shared" si="22"/>
        <v>0.03</v>
      </c>
      <c r="AH14" s="96">
        <f t="shared" si="23"/>
        <v>0.03</v>
      </c>
      <c r="AI14" s="96">
        <f t="shared" si="24"/>
        <v>0.04</v>
      </c>
      <c r="AJ14" s="96">
        <f t="shared" si="25"/>
        <v>0.03</v>
      </c>
    </row>
    <row r="15" spans="1:36" ht="12.95" customHeight="1" x14ac:dyDescent="0.15">
      <c r="A15" s="95">
        <v>922</v>
      </c>
      <c r="B15" s="115" t="s">
        <v>53</v>
      </c>
      <c r="C15" s="115"/>
      <c r="D15" s="95">
        <v>18</v>
      </c>
      <c r="E15" s="95">
        <v>16</v>
      </c>
      <c r="F15" s="4">
        <f t="shared" si="0"/>
        <v>0.2</v>
      </c>
      <c r="G15" s="5"/>
      <c r="H15" s="95"/>
      <c r="I15" s="95"/>
      <c r="J15" s="1" t="s">
        <v>15</v>
      </c>
      <c r="K15" s="96">
        <f t="shared" si="1"/>
        <v>0.19</v>
      </c>
      <c r="L15" s="96">
        <f t="shared" si="2"/>
        <v>0.21</v>
      </c>
      <c r="M15" s="96">
        <f t="shared" si="3"/>
        <v>0.21</v>
      </c>
      <c r="N15" s="96">
        <f t="shared" si="4"/>
        <v>0.21</v>
      </c>
      <c r="O15" s="96">
        <f t="shared" si="5"/>
        <v>0.21</v>
      </c>
      <c r="P15" s="96">
        <f t="shared" si="26"/>
        <v>0.21</v>
      </c>
      <c r="Q15" s="96">
        <f t="shared" si="6"/>
        <v>0.19</v>
      </c>
      <c r="R15" s="96">
        <f t="shared" si="7"/>
        <v>0.21</v>
      </c>
      <c r="S15" s="96">
        <f t="shared" si="8"/>
        <v>0.21</v>
      </c>
      <c r="T15" s="96">
        <f t="shared" si="9"/>
        <v>0.22</v>
      </c>
      <c r="U15" s="96">
        <f t="shared" si="10"/>
        <v>0.21</v>
      </c>
      <c r="V15" s="96">
        <f t="shared" si="11"/>
        <v>0.21</v>
      </c>
      <c r="W15" s="96">
        <f t="shared" si="12"/>
        <v>0.2</v>
      </c>
      <c r="X15" s="96">
        <f t="shared" si="13"/>
        <v>0.21</v>
      </c>
      <c r="Y15" s="96">
        <f t="shared" si="14"/>
        <v>0.18</v>
      </c>
      <c r="Z15" s="96">
        <f t="shared" si="15"/>
        <v>0.2</v>
      </c>
      <c r="AA15" s="96">
        <f t="shared" si="16"/>
        <v>0.19</v>
      </c>
      <c r="AB15" s="96">
        <f t="shared" si="17"/>
        <v>0.21</v>
      </c>
      <c r="AC15" s="96">
        <f t="shared" si="18"/>
        <v>0.21</v>
      </c>
      <c r="AD15" s="96">
        <f t="shared" si="19"/>
        <v>0.24</v>
      </c>
      <c r="AE15" s="96">
        <f t="shared" si="20"/>
        <v>0.19</v>
      </c>
      <c r="AF15" s="96">
        <f t="shared" si="21"/>
        <v>0.21</v>
      </c>
      <c r="AG15" s="96">
        <f t="shared" si="22"/>
        <v>0.18</v>
      </c>
      <c r="AH15" s="96">
        <f t="shared" si="23"/>
        <v>0.19</v>
      </c>
      <c r="AI15" s="96">
        <f t="shared" si="24"/>
        <v>0.21</v>
      </c>
      <c r="AJ15" s="96">
        <f t="shared" si="25"/>
        <v>0.19</v>
      </c>
    </row>
    <row r="16" spans="1:36" ht="12.95" customHeight="1" x14ac:dyDescent="0.15">
      <c r="A16" s="95">
        <v>923</v>
      </c>
      <c r="B16" s="115" t="s">
        <v>53</v>
      </c>
      <c r="C16" s="115"/>
      <c r="D16" s="95">
        <v>16</v>
      </c>
      <c r="E16" s="95">
        <v>15</v>
      </c>
      <c r="F16" s="4">
        <f t="shared" si="0"/>
        <v>0.15</v>
      </c>
      <c r="G16" s="5"/>
      <c r="H16" s="95" t="s">
        <v>62</v>
      </c>
      <c r="I16" s="95" t="s">
        <v>92</v>
      </c>
      <c r="J16" s="1" t="s">
        <v>15</v>
      </c>
      <c r="K16" s="96">
        <f t="shared" si="1"/>
        <v>0.15</v>
      </c>
      <c r="L16" s="96">
        <f t="shared" si="2"/>
        <v>0.16</v>
      </c>
      <c r="M16" s="96">
        <f t="shared" si="3"/>
        <v>0.16</v>
      </c>
      <c r="N16" s="96">
        <f t="shared" si="4"/>
        <v>0.16</v>
      </c>
      <c r="O16" s="96">
        <f t="shared" si="5"/>
        <v>0.16</v>
      </c>
      <c r="P16" s="96">
        <f t="shared" si="26"/>
        <v>0.16</v>
      </c>
      <c r="Q16" s="96">
        <f t="shared" si="6"/>
        <v>0.15</v>
      </c>
      <c r="R16" s="96">
        <f t="shared" si="7"/>
        <v>0.16</v>
      </c>
      <c r="S16" s="96">
        <f t="shared" si="8"/>
        <v>0.16</v>
      </c>
      <c r="T16" s="96">
        <f t="shared" si="9"/>
        <v>0.16</v>
      </c>
      <c r="U16" s="96">
        <f t="shared" si="10"/>
        <v>0.16</v>
      </c>
      <c r="V16" s="96">
        <f t="shared" si="11"/>
        <v>0.16</v>
      </c>
      <c r="W16" s="96">
        <f t="shared" si="12"/>
        <v>0.15</v>
      </c>
      <c r="X16" s="96">
        <f t="shared" si="13"/>
        <v>0.16</v>
      </c>
      <c r="Y16" s="96">
        <f t="shared" si="14"/>
        <v>0.14000000000000001</v>
      </c>
      <c r="Z16" s="96">
        <f t="shared" si="15"/>
        <v>0.15</v>
      </c>
      <c r="AA16" s="96">
        <f t="shared" si="16"/>
        <v>0.14000000000000001</v>
      </c>
      <c r="AB16" s="96">
        <f t="shared" si="17"/>
        <v>0.15</v>
      </c>
      <c r="AC16" s="96">
        <f t="shared" si="18"/>
        <v>0.16</v>
      </c>
      <c r="AD16" s="96">
        <f t="shared" si="19"/>
        <v>0.19</v>
      </c>
      <c r="AE16" s="96">
        <f t="shared" si="20"/>
        <v>0.14000000000000001</v>
      </c>
      <c r="AF16" s="96">
        <f t="shared" si="21"/>
        <v>0.15</v>
      </c>
      <c r="AG16" s="96">
        <f t="shared" si="22"/>
        <v>0.14000000000000001</v>
      </c>
      <c r="AH16" s="96">
        <f t="shared" si="23"/>
        <v>0.14000000000000001</v>
      </c>
      <c r="AI16" s="96">
        <f t="shared" si="24"/>
        <v>0.16</v>
      </c>
      <c r="AJ16" s="96">
        <f t="shared" si="25"/>
        <v>0.14000000000000001</v>
      </c>
    </row>
    <row r="17" spans="1:36" ht="12.95" customHeight="1" x14ac:dyDescent="0.15">
      <c r="A17" s="95">
        <v>924</v>
      </c>
      <c r="B17" s="115" t="s">
        <v>60</v>
      </c>
      <c r="C17" s="115"/>
      <c r="D17" s="95">
        <v>8</v>
      </c>
      <c r="E17" s="95">
        <v>8</v>
      </c>
      <c r="F17" s="4">
        <f t="shared" si="0"/>
        <v>0.02</v>
      </c>
      <c r="G17" s="5" t="s">
        <v>90</v>
      </c>
      <c r="H17" s="103" t="s">
        <v>52</v>
      </c>
      <c r="I17" s="95"/>
      <c r="J17" s="1" t="s">
        <v>15</v>
      </c>
      <c r="K17" s="96">
        <f t="shared" si="1"/>
        <v>0.02</v>
      </c>
      <c r="L17" s="96">
        <f t="shared" si="2"/>
        <v>0.02</v>
      </c>
      <c r="M17" s="96">
        <f t="shared" si="3"/>
        <v>0.02</v>
      </c>
      <c r="N17" s="96">
        <f t="shared" si="4"/>
        <v>0.02</v>
      </c>
      <c r="O17" s="96">
        <f t="shared" si="5"/>
        <v>0.02</v>
      </c>
      <c r="P17" s="96">
        <f t="shared" si="26"/>
        <v>0.02</v>
      </c>
      <c r="Q17" s="96">
        <f t="shared" si="6"/>
        <v>0.02</v>
      </c>
      <c r="R17" s="96">
        <f t="shared" si="7"/>
        <v>0.02</v>
      </c>
      <c r="S17" s="96">
        <f t="shared" si="8"/>
        <v>0.02</v>
      </c>
      <c r="T17" s="96">
        <f t="shared" si="9"/>
        <v>0.02</v>
      </c>
      <c r="U17" s="96">
        <f t="shared" si="10"/>
        <v>0.02</v>
      </c>
      <c r="V17" s="96">
        <f t="shared" si="11"/>
        <v>0.02</v>
      </c>
      <c r="W17" s="96">
        <f t="shared" si="12"/>
        <v>0.02</v>
      </c>
      <c r="X17" s="96">
        <f t="shared" si="13"/>
        <v>0.02</v>
      </c>
      <c r="Y17" s="96">
        <f t="shared" si="14"/>
        <v>0.02</v>
      </c>
      <c r="Z17" s="96">
        <f t="shared" si="15"/>
        <v>0.02</v>
      </c>
      <c r="AA17" s="96">
        <f t="shared" si="16"/>
        <v>0.02</v>
      </c>
      <c r="AB17" s="96">
        <f t="shared" si="17"/>
        <v>0.02</v>
      </c>
      <c r="AC17" s="96">
        <f t="shared" si="18"/>
        <v>0.02</v>
      </c>
      <c r="AD17" s="96">
        <f t="shared" si="19"/>
        <v>0.03</v>
      </c>
      <c r="AE17" s="96">
        <f t="shared" si="20"/>
        <v>0.02</v>
      </c>
      <c r="AF17" s="96">
        <f t="shared" si="21"/>
        <v>0.02</v>
      </c>
      <c r="AG17" s="96">
        <f t="shared" si="22"/>
        <v>0.02</v>
      </c>
      <c r="AH17" s="96">
        <f t="shared" si="23"/>
        <v>0.02</v>
      </c>
      <c r="AI17" s="96">
        <f t="shared" si="24"/>
        <v>0.02</v>
      </c>
      <c r="AJ17" s="96">
        <f t="shared" si="25"/>
        <v>0.02</v>
      </c>
    </row>
    <row r="18" spans="1:36" ht="12.95" customHeight="1" x14ac:dyDescent="0.15">
      <c r="A18" s="95">
        <v>925</v>
      </c>
      <c r="B18" s="115" t="s">
        <v>208</v>
      </c>
      <c r="C18" s="115"/>
      <c r="D18" s="95">
        <v>8</v>
      </c>
      <c r="E18" s="95">
        <v>8</v>
      </c>
      <c r="F18" s="4">
        <f t="shared" si="0"/>
        <v>0.02</v>
      </c>
      <c r="G18" s="5" t="s">
        <v>307</v>
      </c>
      <c r="H18" s="103" t="s">
        <v>52</v>
      </c>
      <c r="I18" s="95"/>
      <c r="J18" s="1" t="s">
        <v>15</v>
      </c>
      <c r="K18" s="96">
        <f t="shared" si="1"/>
        <v>0.02</v>
      </c>
      <c r="L18" s="96">
        <f t="shared" si="2"/>
        <v>0.02</v>
      </c>
      <c r="M18" s="96">
        <f t="shared" si="3"/>
        <v>0.02</v>
      </c>
      <c r="N18" s="96">
        <f t="shared" si="4"/>
        <v>0.02</v>
      </c>
      <c r="O18" s="96">
        <f t="shared" si="5"/>
        <v>0.02</v>
      </c>
      <c r="P18" s="96">
        <f t="shared" si="26"/>
        <v>0.02</v>
      </c>
      <c r="Q18" s="96">
        <f t="shared" si="6"/>
        <v>0.02</v>
      </c>
      <c r="R18" s="96">
        <f t="shared" si="7"/>
        <v>0.02</v>
      </c>
      <c r="S18" s="96">
        <f t="shared" si="8"/>
        <v>0.02</v>
      </c>
      <c r="T18" s="96">
        <f t="shared" si="9"/>
        <v>0.02</v>
      </c>
      <c r="U18" s="96">
        <f t="shared" si="10"/>
        <v>0.02</v>
      </c>
      <c r="V18" s="96">
        <f t="shared" si="11"/>
        <v>0.02</v>
      </c>
      <c r="W18" s="96">
        <f t="shared" si="12"/>
        <v>0.02</v>
      </c>
      <c r="X18" s="96">
        <f t="shared" si="13"/>
        <v>0.02</v>
      </c>
      <c r="Y18" s="96">
        <f t="shared" si="14"/>
        <v>0.02</v>
      </c>
      <c r="Z18" s="96">
        <f t="shared" si="15"/>
        <v>0.02</v>
      </c>
      <c r="AA18" s="96">
        <f t="shared" si="16"/>
        <v>0.02</v>
      </c>
      <c r="AB18" s="96">
        <f t="shared" si="17"/>
        <v>0.02</v>
      </c>
      <c r="AC18" s="96">
        <f t="shared" si="18"/>
        <v>0.02</v>
      </c>
      <c r="AD18" s="96">
        <f t="shared" si="19"/>
        <v>0.03</v>
      </c>
      <c r="AE18" s="96">
        <f t="shared" si="20"/>
        <v>0.02</v>
      </c>
      <c r="AF18" s="96">
        <f t="shared" si="21"/>
        <v>0.02</v>
      </c>
      <c r="AG18" s="96">
        <f t="shared" si="22"/>
        <v>0.02</v>
      </c>
      <c r="AH18" s="96">
        <f t="shared" si="23"/>
        <v>0.02</v>
      </c>
      <c r="AI18" s="96">
        <f t="shared" si="24"/>
        <v>0.02</v>
      </c>
      <c r="AJ18" s="96">
        <f t="shared" si="25"/>
        <v>0.02</v>
      </c>
    </row>
    <row r="19" spans="1:36" ht="12.95" customHeight="1" x14ac:dyDescent="0.15">
      <c r="A19" s="95">
        <v>926</v>
      </c>
      <c r="B19" s="115" t="s">
        <v>208</v>
      </c>
      <c r="C19" s="115"/>
      <c r="D19" s="95">
        <v>8</v>
      </c>
      <c r="E19" s="95">
        <v>8</v>
      </c>
      <c r="F19" s="4">
        <f t="shared" si="0"/>
        <v>0.02</v>
      </c>
      <c r="G19" s="5" t="s">
        <v>307</v>
      </c>
      <c r="H19" s="103" t="s">
        <v>52</v>
      </c>
      <c r="I19" s="95"/>
      <c r="J19" s="1" t="s">
        <v>15</v>
      </c>
      <c r="K19" s="96">
        <f t="shared" si="1"/>
        <v>0.02</v>
      </c>
      <c r="L19" s="96">
        <f t="shared" si="2"/>
        <v>0.02</v>
      </c>
      <c r="M19" s="96">
        <f t="shared" si="3"/>
        <v>0.02</v>
      </c>
      <c r="N19" s="96">
        <f t="shared" si="4"/>
        <v>0.02</v>
      </c>
      <c r="O19" s="96">
        <f t="shared" si="5"/>
        <v>0.02</v>
      </c>
      <c r="P19" s="96">
        <f t="shared" si="26"/>
        <v>0.02</v>
      </c>
      <c r="Q19" s="96">
        <f t="shared" si="6"/>
        <v>0.02</v>
      </c>
      <c r="R19" s="96">
        <f t="shared" si="7"/>
        <v>0.02</v>
      </c>
      <c r="S19" s="96">
        <f t="shared" si="8"/>
        <v>0.02</v>
      </c>
      <c r="T19" s="96">
        <f t="shared" si="9"/>
        <v>0.02</v>
      </c>
      <c r="U19" s="96">
        <f t="shared" si="10"/>
        <v>0.02</v>
      </c>
      <c r="V19" s="96">
        <f t="shared" si="11"/>
        <v>0.02</v>
      </c>
      <c r="W19" s="96">
        <f t="shared" si="12"/>
        <v>0.02</v>
      </c>
      <c r="X19" s="96">
        <f t="shared" si="13"/>
        <v>0.02</v>
      </c>
      <c r="Y19" s="96">
        <f t="shared" si="14"/>
        <v>0.02</v>
      </c>
      <c r="Z19" s="96">
        <f t="shared" si="15"/>
        <v>0.02</v>
      </c>
      <c r="AA19" s="96">
        <f t="shared" si="16"/>
        <v>0.02</v>
      </c>
      <c r="AB19" s="96">
        <f t="shared" si="17"/>
        <v>0.02</v>
      </c>
      <c r="AC19" s="96">
        <f t="shared" si="18"/>
        <v>0.02</v>
      </c>
      <c r="AD19" s="96">
        <f t="shared" si="19"/>
        <v>0.03</v>
      </c>
      <c r="AE19" s="96">
        <f t="shared" si="20"/>
        <v>0.02</v>
      </c>
      <c r="AF19" s="96">
        <f t="shared" si="21"/>
        <v>0.02</v>
      </c>
      <c r="AG19" s="96">
        <f t="shared" si="22"/>
        <v>0.02</v>
      </c>
      <c r="AH19" s="96">
        <f t="shared" si="23"/>
        <v>0.02</v>
      </c>
      <c r="AI19" s="96">
        <f t="shared" si="24"/>
        <v>0.02</v>
      </c>
      <c r="AJ19" s="96">
        <f t="shared" si="25"/>
        <v>0.02</v>
      </c>
    </row>
    <row r="20" spans="1:36" ht="12.95" customHeight="1" x14ac:dyDescent="0.15">
      <c r="A20" s="95">
        <v>927</v>
      </c>
      <c r="B20" s="115" t="s">
        <v>208</v>
      </c>
      <c r="C20" s="115"/>
      <c r="D20" s="95">
        <v>8</v>
      </c>
      <c r="E20" s="95">
        <v>8</v>
      </c>
      <c r="F20" s="4">
        <f t="shared" si="0"/>
        <v>0.02</v>
      </c>
      <c r="G20" s="5" t="s">
        <v>307</v>
      </c>
      <c r="H20" s="103" t="s">
        <v>52</v>
      </c>
      <c r="I20" s="95"/>
      <c r="J20" s="1" t="s">
        <v>15</v>
      </c>
      <c r="K20" s="96">
        <f t="shared" si="1"/>
        <v>0.02</v>
      </c>
      <c r="L20" s="96">
        <f t="shared" si="2"/>
        <v>0.02</v>
      </c>
      <c r="M20" s="96">
        <f t="shared" si="3"/>
        <v>0.02</v>
      </c>
      <c r="N20" s="96">
        <f t="shared" si="4"/>
        <v>0.02</v>
      </c>
      <c r="O20" s="96">
        <f t="shared" si="5"/>
        <v>0.02</v>
      </c>
      <c r="P20" s="96">
        <f t="shared" si="26"/>
        <v>0.02</v>
      </c>
      <c r="Q20" s="96">
        <f t="shared" si="6"/>
        <v>0.02</v>
      </c>
      <c r="R20" s="96">
        <f t="shared" si="7"/>
        <v>0.02</v>
      </c>
      <c r="S20" s="96">
        <f t="shared" si="8"/>
        <v>0.02</v>
      </c>
      <c r="T20" s="96">
        <f t="shared" si="9"/>
        <v>0.02</v>
      </c>
      <c r="U20" s="96">
        <f t="shared" si="10"/>
        <v>0.02</v>
      </c>
      <c r="V20" s="96">
        <f t="shared" si="11"/>
        <v>0.02</v>
      </c>
      <c r="W20" s="96">
        <f t="shared" si="12"/>
        <v>0.02</v>
      </c>
      <c r="X20" s="96">
        <f t="shared" si="13"/>
        <v>0.02</v>
      </c>
      <c r="Y20" s="96">
        <f t="shared" si="14"/>
        <v>0.02</v>
      </c>
      <c r="Z20" s="96">
        <f t="shared" si="15"/>
        <v>0.02</v>
      </c>
      <c r="AA20" s="96">
        <f t="shared" si="16"/>
        <v>0.02</v>
      </c>
      <c r="AB20" s="96">
        <f t="shared" si="17"/>
        <v>0.02</v>
      </c>
      <c r="AC20" s="96">
        <f t="shared" si="18"/>
        <v>0.02</v>
      </c>
      <c r="AD20" s="96">
        <f t="shared" si="19"/>
        <v>0.03</v>
      </c>
      <c r="AE20" s="96">
        <f t="shared" si="20"/>
        <v>0.02</v>
      </c>
      <c r="AF20" s="96">
        <f t="shared" si="21"/>
        <v>0.02</v>
      </c>
      <c r="AG20" s="96">
        <f t="shared" si="22"/>
        <v>0.02</v>
      </c>
      <c r="AH20" s="96">
        <f t="shared" si="23"/>
        <v>0.02</v>
      </c>
      <c r="AI20" s="96">
        <f t="shared" si="24"/>
        <v>0.02</v>
      </c>
      <c r="AJ20" s="96">
        <f t="shared" si="25"/>
        <v>0.02</v>
      </c>
    </row>
    <row r="21" spans="1:36" ht="12.95" customHeight="1" x14ac:dyDescent="0.15">
      <c r="A21" s="95">
        <v>928</v>
      </c>
      <c r="B21" s="115" t="s">
        <v>56</v>
      </c>
      <c r="C21" s="115"/>
      <c r="D21" s="95">
        <v>8</v>
      </c>
      <c r="E21" s="95">
        <v>8</v>
      </c>
      <c r="F21" s="4">
        <f t="shared" si="0"/>
        <v>0.02</v>
      </c>
      <c r="G21" s="5" t="s">
        <v>90</v>
      </c>
      <c r="H21" s="103" t="s">
        <v>52</v>
      </c>
      <c r="I21" s="95"/>
      <c r="J21" s="1" t="s">
        <v>15</v>
      </c>
      <c r="K21" s="96">
        <f t="shared" si="1"/>
        <v>0.02</v>
      </c>
      <c r="L21" s="96">
        <f t="shared" si="2"/>
        <v>0.02</v>
      </c>
      <c r="M21" s="96">
        <f t="shared" si="3"/>
        <v>0.02</v>
      </c>
      <c r="N21" s="96">
        <f t="shared" si="4"/>
        <v>0.02</v>
      </c>
      <c r="O21" s="96">
        <f t="shared" si="5"/>
        <v>0.02</v>
      </c>
      <c r="P21" s="96">
        <f t="shared" si="26"/>
        <v>0.02</v>
      </c>
      <c r="Q21" s="96">
        <f t="shared" si="6"/>
        <v>0.02</v>
      </c>
      <c r="R21" s="96">
        <f t="shared" si="7"/>
        <v>0.02</v>
      </c>
      <c r="S21" s="96">
        <f t="shared" si="8"/>
        <v>0.02</v>
      </c>
      <c r="T21" s="96">
        <f t="shared" si="9"/>
        <v>0.02</v>
      </c>
      <c r="U21" s="96">
        <f t="shared" si="10"/>
        <v>0.02</v>
      </c>
      <c r="V21" s="96">
        <f t="shared" si="11"/>
        <v>0.02</v>
      </c>
      <c r="W21" s="96">
        <f t="shared" si="12"/>
        <v>0.02</v>
      </c>
      <c r="X21" s="96">
        <f t="shared" si="13"/>
        <v>0.02</v>
      </c>
      <c r="Y21" s="96">
        <f t="shared" si="14"/>
        <v>0.02</v>
      </c>
      <c r="Z21" s="96">
        <f t="shared" si="15"/>
        <v>0.02</v>
      </c>
      <c r="AA21" s="96">
        <f t="shared" si="16"/>
        <v>0.02</v>
      </c>
      <c r="AB21" s="96">
        <f t="shared" si="17"/>
        <v>0.02</v>
      </c>
      <c r="AC21" s="96">
        <f t="shared" si="18"/>
        <v>0.02</v>
      </c>
      <c r="AD21" s="96">
        <f t="shared" si="19"/>
        <v>0.03</v>
      </c>
      <c r="AE21" s="96">
        <f t="shared" si="20"/>
        <v>0.02</v>
      </c>
      <c r="AF21" s="96">
        <f t="shared" si="21"/>
        <v>0.02</v>
      </c>
      <c r="AG21" s="96">
        <f t="shared" si="22"/>
        <v>0.02</v>
      </c>
      <c r="AH21" s="96">
        <f t="shared" si="23"/>
        <v>0.02</v>
      </c>
      <c r="AI21" s="96">
        <f t="shared" si="24"/>
        <v>0.02</v>
      </c>
      <c r="AJ21" s="96">
        <f t="shared" si="25"/>
        <v>0.02</v>
      </c>
    </row>
    <row r="22" spans="1:36" ht="12.95" customHeight="1" x14ac:dyDescent="0.15">
      <c r="A22" s="95">
        <v>929</v>
      </c>
      <c r="B22" s="115" t="s">
        <v>64</v>
      </c>
      <c r="C22" s="115"/>
      <c r="D22" s="95">
        <v>8</v>
      </c>
      <c r="E22" s="95">
        <v>8</v>
      </c>
      <c r="F22" s="4">
        <f t="shared" si="0"/>
        <v>0.02</v>
      </c>
      <c r="G22" s="5" t="s">
        <v>90</v>
      </c>
      <c r="H22" s="103" t="s">
        <v>52</v>
      </c>
      <c r="I22" s="95"/>
      <c r="J22" s="1" t="s">
        <v>15</v>
      </c>
      <c r="K22" s="96">
        <f t="shared" si="1"/>
        <v>0.02</v>
      </c>
      <c r="L22" s="96">
        <f t="shared" si="2"/>
        <v>0.02</v>
      </c>
      <c r="M22" s="96">
        <f t="shared" si="3"/>
        <v>0.02</v>
      </c>
      <c r="N22" s="96">
        <f t="shared" si="4"/>
        <v>0.02</v>
      </c>
      <c r="O22" s="96">
        <f t="shared" si="5"/>
        <v>0.02</v>
      </c>
      <c r="P22" s="96">
        <f t="shared" si="26"/>
        <v>0.02</v>
      </c>
      <c r="Q22" s="96">
        <f t="shared" si="6"/>
        <v>0.02</v>
      </c>
      <c r="R22" s="96">
        <f t="shared" si="7"/>
        <v>0.02</v>
      </c>
      <c r="S22" s="96">
        <f t="shared" si="8"/>
        <v>0.02</v>
      </c>
      <c r="T22" s="96">
        <f t="shared" si="9"/>
        <v>0.02</v>
      </c>
      <c r="U22" s="96">
        <f t="shared" si="10"/>
        <v>0.02</v>
      </c>
      <c r="V22" s="96">
        <f t="shared" si="11"/>
        <v>0.02</v>
      </c>
      <c r="W22" s="96">
        <f t="shared" si="12"/>
        <v>0.02</v>
      </c>
      <c r="X22" s="96">
        <f t="shared" si="13"/>
        <v>0.02</v>
      </c>
      <c r="Y22" s="96">
        <f t="shared" si="14"/>
        <v>0.02</v>
      </c>
      <c r="Z22" s="96">
        <f t="shared" si="15"/>
        <v>0.02</v>
      </c>
      <c r="AA22" s="96">
        <f t="shared" si="16"/>
        <v>0.02</v>
      </c>
      <c r="AB22" s="96">
        <f t="shared" si="17"/>
        <v>0.02</v>
      </c>
      <c r="AC22" s="96">
        <f t="shared" si="18"/>
        <v>0.02</v>
      </c>
      <c r="AD22" s="96">
        <f t="shared" si="19"/>
        <v>0.03</v>
      </c>
      <c r="AE22" s="96">
        <f t="shared" si="20"/>
        <v>0.02</v>
      </c>
      <c r="AF22" s="96">
        <f t="shared" si="21"/>
        <v>0.02</v>
      </c>
      <c r="AG22" s="96">
        <f t="shared" si="22"/>
        <v>0.02</v>
      </c>
      <c r="AH22" s="96">
        <f t="shared" si="23"/>
        <v>0.02</v>
      </c>
      <c r="AI22" s="96">
        <f t="shared" si="24"/>
        <v>0.02</v>
      </c>
      <c r="AJ22" s="96">
        <f t="shared" si="25"/>
        <v>0.02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5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5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209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8</v>
      </c>
      <c r="E47" s="14">
        <f>COUNTA(A4:A43)</f>
        <v>19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>
        <f>IF(D47&gt;0,ROUND(SUMIF(G4:G43,"*下層*",E4:E43)/D47,0),"")</f>
        <v>8</v>
      </c>
      <c r="E48" s="14">
        <f>ROUND(SUM(E4:E43)/E47,0)</f>
        <v>12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17</v>
      </c>
      <c r="D49" s="14">
        <f>IF(D47&gt;0,ROUND(SUMIF(G4:G43,"*下層*",D4:D43)/D47,0),"")</f>
        <v>9</v>
      </c>
      <c r="E49" s="14">
        <f>ROUND(SUM(D4:D43)/E47,0)</f>
        <v>14</v>
      </c>
      <c r="F49" s="13"/>
      <c r="G49" s="15">
        <f>C49</f>
        <v>17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2.2400000000000002</v>
      </c>
      <c r="D50" s="16">
        <f>SUMIF(G4:G43,"*下層*",F4:F43)</f>
        <v>0.19999999999999998</v>
      </c>
      <c r="E50" s="4">
        <f>SUM(F4:F43)</f>
        <v>2.4400000000000004</v>
      </c>
      <c r="F50" s="13"/>
      <c r="G50" s="17">
        <f>C50*100</f>
        <v>224.00000000000003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形状比＝94、Sr＝19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6</v>
      </c>
      <c r="D54" s="14">
        <f>COUNTIF(H4:H43,"▲")</f>
        <v>8</v>
      </c>
      <c r="E54" s="14">
        <f>COUNTA(H4:H43)</f>
        <v>14</v>
      </c>
      <c r="F54" s="10"/>
      <c r="G54" s="15">
        <f>C54*100</f>
        <v>600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14</v>
      </c>
      <c r="D55" s="14">
        <f>IF(D54&gt;0,ROUND(SUMIF(H4:H43,"▲",E4:E43)/D54,0),"")</f>
        <v>8</v>
      </c>
      <c r="E55" s="14">
        <f>ROUND(SUMIF(H4:H43,"*",E4:E43)/E54,0)</f>
        <v>11</v>
      </c>
      <c r="F55" s="13"/>
      <c r="G55" s="15">
        <f>C55</f>
        <v>14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14</v>
      </c>
      <c r="D56" s="14">
        <f>IF(D54&gt;0,ROUND(SUMIF(H4:H43,"▲",D4:D43)/D54,0),"")</f>
        <v>9</v>
      </c>
      <c r="E56" s="14">
        <f>ROUND(SUMIF(H4:H43,"*",D4:D43)/E54,0)</f>
        <v>11</v>
      </c>
      <c r="F56" s="13"/>
      <c r="G56" s="15">
        <f>C56</f>
        <v>14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0.73000000000000009</v>
      </c>
      <c r="D57" s="16">
        <f>SUMIF(H4:H43,"▲",F4:F43)</f>
        <v>0.19999999999999998</v>
      </c>
      <c r="E57" s="16">
        <f>SUM(C57:D57)</f>
        <v>0.93</v>
      </c>
      <c r="F57" s="13"/>
      <c r="G57" s="19">
        <f>C57*100</f>
        <v>73.000000000000014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54.5</v>
      </c>
      <c r="D61" s="20">
        <f>IF(D47&gt;0,ROUND(D54/D47*100,1),"")</f>
        <v>100</v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32.6</v>
      </c>
      <c r="D62" s="20">
        <f>IF(D47&gt;0,ROUND(D57/D50*100,1),"")</f>
        <v>100</v>
      </c>
      <c r="E62" s="20">
        <f>ROUND(E57/E50*100,1)</f>
        <v>38.1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1.5100000000000002</v>
      </c>
      <c r="D69" s="16" t="str">
        <f>IF(D66&gt;0,D50-D57,"")</f>
        <v/>
      </c>
      <c r="E69" s="4">
        <f>SUM(C69:D69)</f>
        <v>1.5100000000000002</v>
      </c>
      <c r="F69" s="13"/>
      <c r="G69" s="17">
        <f>C69*100</f>
        <v>151.00000000000003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47" priority="16" stopIfTrue="1">
      <formula>AND(($H4="スギ"),(#REF!&lt;12))</formula>
    </cfRule>
  </conditionalFormatting>
  <conditionalFormatting sqref="L4:L43">
    <cfRule type="expression" dxfId="446" priority="15" stopIfTrue="1">
      <formula>AND(($H4="スギ"),(#REF!&lt;22),(#REF!&gt;=12))</formula>
    </cfRule>
  </conditionalFormatting>
  <conditionalFormatting sqref="M4:M43">
    <cfRule type="expression" dxfId="445" priority="14" stopIfTrue="1">
      <formula>AND(($H4="スギ"),(#REF!&lt;32),(#REF!&gt;=22))</formula>
    </cfRule>
  </conditionalFormatting>
  <conditionalFormatting sqref="N4:N43">
    <cfRule type="expression" dxfId="444" priority="13" stopIfTrue="1">
      <formula>AND(($H4="スギ"),(#REF!&lt;42),(#REF!&gt;=32))</formula>
    </cfRule>
  </conditionalFormatting>
  <conditionalFormatting sqref="U4:U43 Z4:AF43 AJ4:AJ43 O4:P43">
    <cfRule type="expression" dxfId="443" priority="12" stopIfTrue="1">
      <formula>AND(($H4="スギ"),(#REF!&gt;=42))</formula>
    </cfRule>
  </conditionalFormatting>
  <conditionalFormatting sqref="Q4:Q43 AA4:AA43">
    <cfRule type="expression" dxfId="442" priority="11" stopIfTrue="1">
      <formula>AND(($H4="ヒノキ"),(#REF!&lt;12))</formula>
    </cfRule>
  </conditionalFormatting>
  <conditionalFormatting sqref="R4:R43 AB4:AE43">
    <cfRule type="expression" dxfId="441" priority="10" stopIfTrue="1">
      <formula>AND(($H4="ヒノキ"),(#REF!&lt;22),(#REF!&gt;=12))</formula>
    </cfRule>
  </conditionalFormatting>
  <conditionalFormatting sqref="S4:S43">
    <cfRule type="expression" dxfId="440" priority="9" stopIfTrue="1">
      <formula>AND(($H4="ヒノキ"),(#REF!&lt;32),(#REF!&gt;=22))</formula>
    </cfRule>
  </conditionalFormatting>
  <conditionalFormatting sqref="T4:U43 Z4:AF43 AJ4:AJ43">
    <cfRule type="expression" dxfId="439" priority="8" stopIfTrue="1">
      <formula>AND(($H4="ヒノキ"),(#REF!&gt;=32))</formula>
    </cfRule>
  </conditionalFormatting>
  <conditionalFormatting sqref="V4:V43 AA4:AA43">
    <cfRule type="expression" dxfId="438" priority="7" stopIfTrue="1">
      <formula>AND(($H4="アカマツ"),(#REF!&lt;12))</formula>
    </cfRule>
  </conditionalFormatting>
  <conditionalFormatting sqref="W4:W43 AB4:AB43">
    <cfRule type="expression" dxfId="437" priority="6" stopIfTrue="1">
      <formula>AND(($H4="アカマツ"),(#REF!&lt;22),(#REF!&gt;=12))</formula>
    </cfRule>
  </conditionalFormatting>
  <conditionalFormatting sqref="X4:X43 AC4:AC43">
    <cfRule type="expression" dxfId="436" priority="5" stopIfTrue="1">
      <formula>AND(($H4="アカマツ"),(#REF!&lt;42),(#REF!&gt;=22))</formula>
    </cfRule>
  </conditionalFormatting>
  <conditionalFormatting sqref="Y4:AF43 AJ4:AJ43">
    <cfRule type="expression" dxfId="435" priority="4" stopIfTrue="1">
      <formula>AND(($H4="アカマツ"),(#REF!&gt;=42))</formula>
    </cfRule>
  </conditionalFormatting>
  <conditionalFormatting sqref="AG4:AG43">
    <cfRule type="expression" dxfId="434" priority="3" stopIfTrue="1">
      <formula>AND(($H4&lt;&gt;"スギ"),($H4&lt;&gt;"ヒノキ"),($H4&lt;&gt;"アカマツ"),(#REF!&lt;12))</formula>
    </cfRule>
  </conditionalFormatting>
  <conditionalFormatting sqref="AH4:AH43">
    <cfRule type="expression" dxfId="4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DBA81-F38F-4D4E-A5FB-200BAA8CD9DA}">
  <sheetPr>
    <tabColor rgb="FFFF0000"/>
  </sheetPr>
  <dimension ref="A1:U95"/>
  <sheetViews>
    <sheetView tabSelected="1" topLeftCell="A4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202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22" t="s">
        <v>203</v>
      </c>
      <c r="E2" s="22" t="s">
        <v>204</v>
      </c>
      <c r="F2" s="22"/>
      <c r="G2" s="22"/>
      <c r="H2" s="22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82</v>
      </c>
      <c r="E3" s="23" t="s">
        <v>83</v>
      </c>
      <c r="F3" s="23"/>
      <c r="G3" s="23"/>
      <c r="H3" s="23"/>
      <c r="I3" s="23"/>
      <c r="J3" s="23"/>
    </row>
    <row r="5" spans="1:21" ht="14.25" x14ac:dyDescent="0.15">
      <c r="A5" s="134" t="str">
        <f>D1</f>
        <v>S-17アカマツ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45" t="s">
        <v>18</v>
      </c>
      <c r="D8" s="146"/>
      <c r="E8" s="146"/>
      <c r="F8" s="146"/>
      <c r="G8" s="146"/>
      <c r="H8" s="146"/>
      <c r="I8" s="146"/>
      <c r="J8" s="146"/>
      <c r="K8" s="147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No.30</v>
      </c>
      <c r="E9" s="26" t="str">
        <f t="shared" si="0"/>
        <v>No.31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13</v>
      </c>
      <c r="D10" s="95">
        <f ca="1">IF(D$2&lt;&gt;"",INDIRECT(D$2&amp;"!C47"),"")</f>
        <v>14</v>
      </c>
      <c r="E10" s="95">
        <f t="shared" ref="E10:J10" ca="1" si="1">IF(E$2&lt;&gt;"",INDIRECT(E$2&amp;"!C47"),"")</f>
        <v>11</v>
      </c>
      <c r="F10" s="95" t="str">
        <f t="shared" ca="1" si="1"/>
        <v/>
      </c>
      <c r="G10" s="95" t="str">
        <f t="shared" ca="1" si="1"/>
        <v/>
      </c>
      <c r="H10" s="95" t="str">
        <f t="shared" ca="1" si="1"/>
        <v/>
      </c>
      <c r="I10" s="95" t="str">
        <f t="shared" ca="1" si="1"/>
        <v/>
      </c>
      <c r="J10" s="95" t="str">
        <f t="shared" ca="1" si="1"/>
        <v/>
      </c>
      <c r="K10" s="28">
        <f ca="1">C10*100</f>
        <v>1300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18</v>
      </c>
      <c r="D11" s="95">
        <f t="shared" ref="D11:J11" ca="1" si="2">IF(D$2&lt;&gt;"",INDIRECT(D$2&amp;"!C48"),"")</f>
        <v>19</v>
      </c>
      <c r="E11" s="95">
        <f t="shared" ca="1" si="2"/>
        <v>16</v>
      </c>
      <c r="F11" s="95" t="str">
        <f t="shared" ca="1" si="2"/>
        <v/>
      </c>
      <c r="G11" s="95" t="str">
        <f t="shared" ca="1" si="2"/>
        <v/>
      </c>
      <c r="H11" s="95" t="str">
        <f t="shared" ca="1" si="2"/>
        <v/>
      </c>
      <c r="I11" s="95" t="str">
        <f t="shared" ca="1" si="2"/>
        <v/>
      </c>
      <c r="J11" s="95" t="str">
        <f t="shared" ca="1" si="2"/>
        <v/>
      </c>
      <c r="K11" s="29">
        <f ca="1">C11</f>
        <v>18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19</v>
      </c>
      <c r="D12" s="95">
        <f t="shared" ref="D12:J12" ca="1" si="3">IF(D$2&lt;&gt;"",INDIRECT(D$2&amp;"!C49"),"")</f>
        <v>21</v>
      </c>
      <c r="E12" s="95">
        <f t="shared" ca="1" si="3"/>
        <v>17</v>
      </c>
      <c r="F12" s="95" t="str">
        <f t="shared" ca="1" si="3"/>
        <v/>
      </c>
      <c r="G12" s="95" t="str">
        <f t="shared" ca="1" si="3"/>
        <v/>
      </c>
      <c r="H12" s="95" t="str">
        <f t="shared" ca="1" si="3"/>
        <v/>
      </c>
      <c r="I12" s="95" t="str">
        <f t="shared" ca="1" si="3"/>
        <v/>
      </c>
      <c r="J12" s="95" t="str">
        <f t="shared" ca="1" si="3"/>
        <v/>
      </c>
      <c r="K12" s="29">
        <f ca="1">C12</f>
        <v>19</v>
      </c>
    </row>
    <row r="13" spans="1:21" ht="12.75" customHeight="1" x14ac:dyDescent="0.15">
      <c r="A13" s="108" t="s">
        <v>25</v>
      </c>
      <c r="B13" s="109"/>
      <c r="C13" s="4">
        <f ca="1">ROUND(AVERAGE(D13:J13),3)</f>
        <v>3.43</v>
      </c>
      <c r="D13" s="30">
        <f t="shared" ref="D13:J13" ca="1" si="4">IF(D$2&lt;&gt;"",INDIRECT(D$2&amp;"!C50"),"")</f>
        <v>4.620000000000001</v>
      </c>
      <c r="E13" s="30">
        <f t="shared" ca="1" si="4"/>
        <v>2.2400000000000002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343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形状比＝95、Sr＝15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No.30</v>
      </c>
      <c r="E17" s="26" t="str">
        <f t="shared" si="5"/>
        <v>No.31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4</v>
      </c>
      <c r="D18" s="95">
        <f t="shared" ref="D18:J18" ca="1" si="6">IF(D$2&lt;&gt;"",INDIRECT(D$2&amp;"!D47"),"")</f>
        <v>0</v>
      </c>
      <c r="E18" s="95">
        <f t="shared" ca="1" si="6"/>
        <v>8</v>
      </c>
      <c r="F18" s="95" t="str">
        <f t="shared" ca="1" si="6"/>
        <v/>
      </c>
      <c r="G18" s="95" t="str">
        <f t="shared" ca="1" si="6"/>
        <v/>
      </c>
      <c r="H18" s="95" t="str">
        <f t="shared" ca="1" si="6"/>
        <v/>
      </c>
      <c r="I18" s="95" t="str">
        <f t="shared" ca="1" si="6"/>
        <v/>
      </c>
      <c r="J18" s="95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8</v>
      </c>
      <c r="D19" s="95" t="str">
        <f t="shared" ref="D19:J19" ca="1" si="7">IF(D$2&lt;&gt;"",INDIRECT(D$2&amp;"!D48"),"")</f>
        <v/>
      </c>
      <c r="E19" s="95">
        <f t="shared" ca="1" si="7"/>
        <v>8</v>
      </c>
      <c r="F19" s="95" t="str">
        <f t="shared" ca="1" si="7"/>
        <v/>
      </c>
      <c r="G19" s="95" t="str">
        <f t="shared" ca="1" si="7"/>
        <v/>
      </c>
      <c r="H19" s="95" t="str">
        <f t="shared" ca="1" si="7"/>
        <v/>
      </c>
      <c r="I19" s="95" t="str">
        <f t="shared" ca="1" si="7"/>
        <v/>
      </c>
      <c r="J19" s="95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9</v>
      </c>
      <c r="D20" s="95" t="str">
        <f t="shared" ref="D20:J20" ca="1" si="8">IF(D$2&lt;&gt;"",INDIRECT(D$2&amp;"!D49"),"")</f>
        <v/>
      </c>
      <c r="E20" s="95">
        <f t="shared" ca="1" si="8"/>
        <v>9</v>
      </c>
      <c r="F20" s="95" t="str">
        <f t="shared" ca="1" si="8"/>
        <v/>
      </c>
      <c r="G20" s="95" t="str">
        <f t="shared" ca="1" si="8"/>
        <v/>
      </c>
      <c r="H20" s="95" t="str">
        <f t="shared" ca="1" si="8"/>
        <v/>
      </c>
      <c r="I20" s="95" t="str">
        <f t="shared" ca="1" si="8"/>
        <v/>
      </c>
      <c r="J20" s="95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0.1</v>
      </c>
      <c r="D21" s="32">
        <f t="shared" ref="D21:J21" ca="1" si="9">IF(D$2&lt;&gt;"",INDIRECT(D$2&amp;"!D50"),"")</f>
        <v>0</v>
      </c>
      <c r="E21" s="32">
        <f t="shared" ca="1" si="9"/>
        <v>0.19999999999999998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No.30</v>
      </c>
      <c r="E24" s="26" t="str">
        <f t="shared" si="10"/>
        <v>No.31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17</v>
      </c>
      <c r="D25" s="95">
        <f t="shared" ref="D25:J25" ca="1" si="11">IF(D$2&lt;&gt;"",INDIRECT(D$2&amp;"!E47"),"")</f>
        <v>14</v>
      </c>
      <c r="E25" s="95">
        <f t="shared" ca="1" si="11"/>
        <v>19</v>
      </c>
      <c r="F25" s="95" t="str">
        <f t="shared" ca="1" si="11"/>
        <v/>
      </c>
      <c r="G25" s="95" t="str">
        <f t="shared" ca="1" si="11"/>
        <v/>
      </c>
      <c r="H25" s="95" t="str">
        <f t="shared" ca="1" si="11"/>
        <v/>
      </c>
      <c r="I25" s="95" t="str">
        <f t="shared" ca="1" si="11"/>
        <v/>
      </c>
      <c r="J25" s="95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16</v>
      </c>
      <c r="D26" s="95">
        <f t="shared" ref="D26:J26" ca="1" si="12">IF(D$2&lt;&gt;"",INDIRECT(D$2&amp;"!E48"),"")</f>
        <v>19</v>
      </c>
      <c r="E26" s="95">
        <f t="shared" ca="1" si="12"/>
        <v>12</v>
      </c>
      <c r="F26" s="95" t="str">
        <f t="shared" ca="1" si="12"/>
        <v/>
      </c>
      <c r="G26" s="95" t="str">
        <f t="shared" ca="1" si="12"/>
        <v/>
      </c>
      <c r="H26" s="95" t="str">
        <f t="shared" ca="1" si="12"/>
        <v/>
      </c>
      <c r="I26" s="95" t="str">
        <f t="shared" ca="1" si="12"/>
        <v/>
      </c>
      <c r="J26" s="95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18</v>
      </c>
      <c r="D27" s="95">
        <f t="shared" ref="D27:J27" ca="1" si="13">IF(D$2&lt;&gt;"",INDIRECT(D$2&amp;"!E49"),"")</f>
        <v>21</v>
      </c>
      <c r="E27" s="95">
        <f t="shared" ca="1" si="13"/>
        <v>14</v>
      </c>
      <c r="F27" s="95" t="str">
        <f t="shared" ca="1" si="13"/>
        <v/>
      </c>
      <c r="G27" s="95" t="str">
        <f t="shared" ca="1" si="13"/>
        <v/>
      </c>
      <c r="H27" s="95" t="str">
        <f t="shared" ca="1" si="13"/>
        <v/>
      </c>
      <c r="I27" s="95" t="str">
        <f t="shared" ca="1" si="13"/>
        <v/>
      </c>
      <c r="J27" s="95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3.53</v>
      </c>
      <c r="D28" s="30">
        <f t="shared" ref="D28:J28" ca="1" si="14">IF(D$2&lt;&gt;"",INDIRECT(D$2&amp;"!E50"),"")</f>
        <v>4.620000000000001</v>
      </c>
      <c r="E28" s="30">
        <f t="shared" ca="1" si="14"/>
        <v>2.4400000000000004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No.30</v>
      </c>
      <c r="E32" s="26" t="str">
        <f t="shared" si="15"/>
        <v>No.31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8</v>
      </c>
      <c r="D33" s="95">
        <f t="shared" ref="D33:J33" ca="1" si="16">IF(D$2&lt;&gt;"",INDIRECT(D$2&amp;"!C54"),"")</f>
        <v>10</v>
      </c>
      <c r="E33" s="95">
        <f t="shared" ca="1" si="16"/>
        <v>6</v>
      </c>
      <c r="F33" s="95" t="str">
        <f t="shared" ca="1" si="16"/>
        <v/>
      </c>
      <c r="G33" s="95" t="str">
        <f t="shared" ca="1" si="16"/>
        <v/>
      </c>
      <c r="H33" s="95" t="str">
        <f t="shared" ca="1" si="16"/>
        <v/>
      </c>
      <c r="I33" s="95" t="str">
        <f t="shared" ca="1" si="16"/>
        <v/>
      </c>
      <c r="J33" s="95" t="str">
        <f t="shared" ca="1" si="16"/>
        <v/>
      </c>
      <c r="K33" s="28">
        <f ca="1">C33*100</f>
        <v>800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16</v>
      </c>
      <c r="D34" s="95">
        <f t="shared" ref="D34:J34" ca="1" si="17">IF(D$2&lt;&gt;"",INDIRECT(D$2&amp;"!C55"),"")</f>
        <v>18</v>
      </c>
      <c r="E34" s="95">
        <f t="shared" ca="1" si="17"/>
        <v>14</v>
      </c>
      <c r="F34" s="95" t="str">
        <f t="shared" ca="1" si="17"/>
        <v/>
      </c>
      <c r="G34" s="95" t="str">
        <f t="shared" ca="1" si="17"/>
        <v/>
      </c>
      <c r="H34" s="95" t="str">
        <f t="shared" ca="1" si="17"/>
        <v/>
      </c>
      <c r="I34" s="95" t="str">
        <f t="shared" ca="1" si="17"/>
        <v/>
      </c>
      <c r="J34" s="95" t="str">
        <f t="shared" ca="1" si="17"/>
        <v/>
      </c>
      <c r="K34" s="29">
        <f ca="1">C34</f>
        <v>16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17</v>
      </c>
      <c r="D35" s="95">
        <f t="shared" ref="D35:J35" ca="1" si="18">IF(D$2&lt;&gt;"",INDIRECT(D$2&amp;"!C56"),"")</f>
        <v>19</v>
      </c>
      <c r="E35" s="95">
        <f t="shared" ca="1" si="18"/>
        <v>14</v>
      </c>
      <c r="F35" s="95" t="str">
        <f t="shared" ca="1" si="18"/>
        <v/>
      </c>
      <c r="G35" s="95" t="str">
        <f t="shared" ca="1" si="18"/>
        <v/>
      </c>
      <c r="H35" s="95" t="str">
        <f t="shared" ca="1" si="18"/>
        <v/>
      </c>
      <c r="I35" s="95" t="str">
        <f t="shared" ca="1" si="18"/>
        <v/>
      </c>
      <c r="J35" s="95" t="str">
        <f t="shared" ca="1" si="18"/>
        <v/>
      </c>
      <c r="K35" s="29">
        <f ca="1">C35</f>
        <v>17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1.655</v>
      </c>
      <c r="D36" s="30">
        <f t="shared" ref="D36:J36" ca="1" si="19">IF(D$2&lt;&gt;"",INDIRECT(D$2&amp;"!C57"),"")</f>
        <v>2.58</v>
      </c>
      <c r="E36" s="30">
        <f t="shared" ca="1" si="19"/>
        <v>0.73000000000000009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165.5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No.30</v>
      </c>
      <c r="E39" s="26" t="str">
        <f t="shared" si="20"/>
        <v>No.31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4</v>
      </c>
      <c r="D40" s="95">
        <f t="shared" ref="D40:J40" ca="1" si="21">IF(D$2&lt;&gt;"",INDIRECT(D$2&amp;"!D54"),"")</f>
        <v>0</v>
      </c>
      <c r="E40" s="95">
        <f t="shared" ca="1" si="21"/>
        <v>8</v>
      </c>
      <c r="F40" s="95" t="str">
        <f t="shared" ca="1" si="21"/>
        <v/>
      </c>
      <c r="G40" s="95" t="str">
        <f t="shared" ca="1" si="21"/>
        <v/>
      </c>
      <c r="H40" s="95" t="str">
        <f t="shared" ca="1" si="21"/>
        <v/>
      </c>
      <c r="I40" s="95" t="str">
        <f t="shared" ca="1" si="21"/>
        <v/>
      </c>
      <c r="J40" s="95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8</v>
      </c>
      <c r="D41" s="95" t="str">
        <f t="shared" ref="D41:J41" ca="1" si="22">IF(D$2&lt;&gt;"",INDIRECT(D$2&amp;"!D55"),"")</f>
        <v/>
      </c>
      <c r="E41" s="95">
        <f t="shared" ca="1" si="22"/>
        <v>8</v>
      </c>
      <c r="F41" s="95" t="str">
        <f t="shared" ca="1" si="22"/>
        <v/>
      </c>
      <c r="G41" s="95" t="str">
        <f t="shared" ca="1" si="22"/>
        <v/>
      </c>
      <c r="H41" s="95" t="str">
        <f t="shared" ca="1" si="22"/>
        <v/>
      </c>
      <c r="I41" s="95" t="str">
        <f t="shared" ca="1" si="22"/>
        <v/>
      </c>
      <c r="J41" s="95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9</v>
      </c>
      <c r="D42" s="95" t="str">
        <f t="shared" ref="D42:J42" ca="1" si="23">IF(D$2&lt;&gt;"",INDIRECT(D$2&amp;"!D56"),"")</f>
        <v/>
      </c>
      <c r="E42" s="95">
        <f t="shared" ca="1" si="23"/>
        <v>9</v>
      </c>
      <c r="F42" s="95" t="str">
        <f t="shared" ca="1" si="23"/>
        <v/>
      </c>
      <c r="G42" s="95" t="str">
        <f t="shared" ca="1" si="23"/>
        <v/>
      </c>
      <c r="H42" s="95" t="str">
        <f t="shared" ca="1" si="23"/>
        <v/>
      </c>
      <c r="I42" s="95" t="str">
        <f t="shared" ca="1" si="23"/>
        <v/>
      </c>
      <c r="J42" s="95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0.1</v>
      </c>
      <c r="D43" s="32">
        <f t="shared" ref="D43:J43" ca="1" si="24">IF(D$2&lt;&gt;"",INDIRECT(D$2&amp;"!D57"),"")</f>
        <v>0</v>
      </c>
      <c r="E43" s="32">
        <f t="shared" ca="1" si="24"/>
        <v>0.19999999999999998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No.30</v>
      </c>
      <c r="E46" s="26" t="str">
        <f t="shared" si="25"/>
        <v>No.31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12</v>
      </c>
      <c r="D47" s="95">
        <f t="shared" ref="D47:J47" ca="1" si="26">IF(D$2&lt;&gt;"",INDIRECT(D$2&amp;"!E54"),"")</f>
        <v>10</v>
      </c>
      <c r="E47" s="95">
        <f t="shared" ca="1" si="26"/>
        <v>14</v>
      </c>
      <c r="F47" s="95" t="str">
        <f t="shared" ca="1" si="26"/>
        <v/>
      </c>
      <c r="G47" s="95" t="str">
        <f t="shared" ca="1" si="26"/>
        <v/>
      </c>
      <c r="H47" s="95" t="str">
        <f t="shared" ca="1" si="26"/>
        <v/>
      </c>
      <c r="I47" s="95" t="str">
        <f t="shared" ca="1" si="26"/>
        <v/>
      </c>
      <c r="J47" s="95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15</v>
      </c>
      <c r="D48" s="95">
        <f t="shared" ref="D48:J48" ca="1" si="27">IF(D$2&lt;&gt;"",INDIRECT(D$2&amp;"!E55"),"")</f>
        <v>18</v>
      </c>
      <c r="E48" s="95">
        <f t="shared" ca="1" si="27"/>
        <v>11</v>
      </c>
      <c r="F48" s="95" t="str">
        <f t="shared" ca="1" si="27"/>
        <v/>
      </c>
      <c r="G48" s="95" t="str">
        <f t="shared" ca="1" si="27"/>
        <v/>
      </c>
      <c r="H48" s="95" t="str">
        <f t="shared" ca="1" si="27"/>
        <v/>
      </c>
      <c r="I48" s="95" t="str">
        <f t="shared" ca="1" si="27"/>
        <v/>
      </c>
      <c r="J48" s="95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15</v>
      </c>
      <c r="D49" s="95">
        <f t="shared" ref="D49:J49" ca="1" si="28">IF(D$2&lt;&gt;"",INDIRECT(D$2&amp;"!E56"),"")</f>
        <v>19</v>
      </c>
      <c r="E49" s="95">
        <f t="shared" ca="1" si="28"/>
        <v>11</v>
      </c>
      <c r="F49" s="95" t="str">
        <f t="shared" ca="1" si="28"/>
        <v/>
      </c>
      <c r="G49" s="95" t="str">
        <f t="shared" ca="1" si="28"/>
        <v/>
      </c>
      <c r="H49" s="95" t="str">
        <f t="shared" ca="1" si="28"/>
        <v/>
      </c>
      <c r="I49" s="95" t="str">
        <f t="shared" ca="1" si="28"/>
        <v/>
      </c>
      <c r="J49" s="95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1.7549999999999999</v>
      </c>
      <c r="D50" s="30">
        <f t="shared" ref="D50:J50" ca="1" si="29">IF(D$2&lt;&gt;"",INDIRECT(D$2&amp;"!E57"),"")</f>
        <v>2.58</v>
      </c>
      <c r="E50" s="30">
        <f t="shared" ca="1" si="29"/>
        <v>0.93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61.5</v>
      </c>
      <c r="D54" s="14">
        <f ca="1">IF($C$18=0,"",ROUND((C40/C18*100),1))</f>
        <v>100</v>
      </c>
      <c r="E54" s="35">
        <f ca="1">ROUND((C47/C25*100),1)</f>
        <v>70.599999999999994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48.3</v>
      </c>
      <c r="D55" s="14">
        <f ca="1">IF($C$18=0,"",ROUND((C43/C21)*100,1))</f>
        <v>100</v>
      </c>
      <c r="E55" s="35">
        <f ca="1">ROUND((C50/C28)*100,1)</f>
        <v>49.7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No.30</v>
      </c>
      <c r="E59" s="26" t="str">
        <f t="shared" si="30"/>
        <v>No.31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5</v>
      </c>
      <c r="D60" s="95">
        <f t="shared" ref="D60:J60" ca="1" si="31">IF(D$2&lt;&gt;"",INDIRECT(D$2&amp;"!C66"),"")</f>
        <v>4</v>
      </c>
      <c r="E60" s="95">
        <f t="shared" ca="1" si="31"/>
        <v>5</v>
      </c>
      <c r="F60" s="95" t="str">
        <f t="shared" ca="1" si="31"/>
        <v/>
      </c>
      <c r="G60" s="95" t="str">
        <f t="shared" ca="1" si="31"/>
        <v/>
      </c>
      <c r="H60" s="95" t="str">
        <f t="shared" ca="1" si="31"/>
        <v/>
      </c>
      <c r="I60" s="95" t="str">
        <f t="shared" ca="1" si="31"/>
        <v/>
      </c>
      <c r="J60" s="95" t="str">
        <f t="shared" ca="1" si="31"/>
        <v/>
      </c>
      <c r="K60" s="28">
        <f ca="1">C60*100</f>
        <v>500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19</v>
      </c>
      <c r="D61" s="95">
        <f t="shared" ref="D61:J61" ca="1" si="32">IF(D$2&lt;&gt;"",INDIRECT(D$2&amp;"!C67"),"")</f>
        <v>21</v>
      </c>
      <c r="E61" s="95">
        <f t="shared" ca="1" si="32"/>
        <v>17</v>
      </c>
      <c r="F61" s="95" t="str">
        <f t="shared" ca="1" si="32"/>
        <v/>
      </c>
      <c r="G61" s="95" t="str">
        <f t="shared" ca="1" si="32"/>
        <v/>
      </c>
      <c r="H61" s="95" t="str">
        <f t="shared" ca="1" si="32"/>
        <v/>
      </c>
      <c r="I61" s="95" t="str">
        <f t="shared" ca="1" si="32"/>
        <v/>
      </c>
      <c r="J61" s="95" t="str">
        <f t="shared" ca="1" si="32"/>
        <v/>
      </c>
      <c r="K61" s="29">
        <f ca="1">C61</f>
        <v>19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24</v>
      </c>
      <c r="D62" s="95">
        <f t="shared" ref="D62:J62" ca="1" si="33">IF(D$2&lt;&gt;"",INDIRECT(D$2&amp;"!C68"),"")</f>
        <v>26</v>
      </c>
      <c r="E62" s="95">
        <f t="shared" ca="1" si="33"/>
        <v>21</v>
      </c>
      <c r="F62" s="95" t="str">
        <f t="shared" ca="1" si="33"/>
        <v/>
      </c>
      <c r="G62" s="95" t="str">
        <f t="shared" ca="1" si="33"/>
        <v/>
      </c>
      <c r="H62" s="95" t="str">
        <f t="shared" ca="1" si="33"/>
        <v/>
      </c>
      <c r="I62" s="95" t="str">
        <f t="shared" ca="1" si="33"/>
        <v/>
      </c>
      <c r="J62" s="95" t="str">
        <f t="shared" ca="1" si="33"/>
        <v/>
      </c>
      <c r="K62" s="29">
        <f ca="1">C62</f>
        <v>24</v>
      </c>
    </row>
    <row r="63" spans="1:21" ht="12.75" customHeight="1" x14ac:dyDescent="0.15">
      <c r="A63" s="108" t="s">
        <v>25</v>
      </c>
      <c r="B63" s="109"/>
      <c r="C63" s="4">
        <f ca="1">ROUND(AVERAGE(D63:J63),3)</f>
        <v>1.7749999999999999</v>
      </c>
      <c r="D63" s="30">
        <f t="shared" ref="D63:J63" ca="1" si="34">IF(D$2&lt;&gt;"",INDIRECT(D$2&amp;"!C69"),"")</f>
        <v>2.0400000000000009</v>
      </c>
      <c r="E63" s="30">
        <f t="shared" ca="1" si="34"/>
        <v>1.5100000000000002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177.5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形状比＝79、Sr＝24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No.30</v>
      </c>
      <c r="E67" s="26" t="str">
        <f t="shared" si="35"/>
        <v>No.31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95">
        <f t="shared" ref="D68:J68" ca="1" si="36">IF(D$2&lt;&gt;"",INDIRECT(D$2&amp;"!D66"),"")</f>
        <v>0</v>
      </c>
      <c r="E68" s="95">
        <f t="shared" ca="1" si="36"/>
        <v>0</v>
      </c>
      <c r="F68" s="95" t="str">
        <f t="shared" ca="1" si="36"/>
        <v/>
      </c>
      <c r="G68" s="95" t="str">
        <f t="shared" ca="1" si="36"/>
        <v/>
      </c>
      <c r="H68" s="95" t="str">
        <f t="shared" ca="1" si="36"/>
        <v/>
      </c>
      <c r="I68" s="95" t="str">
        <f t="shared" ca="1" si="36"/>
        <v/>
      </c>
      <c r="J68" s="95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95" t="str">
        <f t="shared" ref="D69:J69" ca="1" si="37">IF(D$2&lt;&gt;"",INDIRECT(D$2&amp;"!D67"),"")</f>
        <v/>
      </c>
      <c r="E69" s="95" t="str">
        <f t="shared" ca="1" si="37"/>
        <v/>
      </c>
      <c r="F69" s="95" t="str">
        <f t="shared" ca="1" si="37"/>
        <v/>
      </c>
      <c r="G69" s="95" t="str">
        <f t="shared" ca="1" si="37"/>
        <v/>
      </c>
      <c r="H69" s="95" t="str">
        <f t="shared" ca="1" si="37"/>
        <v/>
      </c>
      <c r="I69" s="95" t="str">
        <f t="shared" ca="1" si="37"/>
        <v/>
      </c>
      <c r="J69" s="95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95" t="str">
        <f t="shared" ref="D70:J70" ca="1" si="38">IF(D$2&lt;&gt;"",INDIRECT(D$2&amp;"!D68"),"")</f>
        <v/>
      </c>
      <c r="E70" s="95" t="str">
        <f t="shared" ca="1" si="38"/>
        <v/>
      </c>
      <c r="F70" s="95" t="str">
        <f t="shared" ca="1" si="38"/>
        <v/>
      </c>
      <c r="G70" s="95" t="str">
        <f t="shared" ca="1" si="38"/>
        <v/>
      </c>
      <c r="H70" s="95" t="str">
        <f t="shared" ca="1" si="38"/>
        <v/>
      </c>
      <c r="I70" s="95" t="str">
        <f t="shared" ca="1" si="38"/>
        <v/>
      </c>
      <c r="J70" s="95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No.30</v>
      </c>
      <c r="E74" s="26" t="str">
        <f t="shared" si="40"/>
        <v>No.31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5</v>
      </c>
      <c r="D75" s="95">
        <f t="shared" ref="D75:J75" ca="1" si="41">IF(D$2&lt;&gt;"",INDIRECT(D$2&amp;"!E66"),"")</f>
        <v>4</v>
      </c>
      <c r="E75" s="95">
        <f t="shared" ca="1" si="41"/>
        <v>5</v>
      </c>
      <c r="F75" s="95" t="str">
        <f t="shared" ca="1" si="41"/>
        <v/>
      </c>
      <c r="G75" s="95" t="str">
        <f t="shared" ca="1" si="41"/>
        <v/>
      </c>
      <c r="H75" s="95" t="str">
        <f t="shared" ca="1" si="41"/>
        <v/>
      </c>
      <c r="I75" s="95" t="str">
        <f t="shared" ca="1" si="41"/>
        <v/>
      </c>
      <c r="J75" s="95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19</v>
      </c>
      <c r="D76" s="95">
        <f t="shared" ref="D76:J76" ca="1" si="42">IF(D$2&lt;&gt;"",INDIRECT(D$2&amp;"!E67"),"")</f>
        <v>21</v>
      </c>
      <c r="E76" s="95">
        <f t="shared" ca="1" si="42"/>
        <v>17</v>
      </c>
      <c r="F76" s="95" t="str">
        <f t="shared" ca="1" si="42"/>
        <v/>
      </c>
      <c r="G76" s="95" t="str">
        <f t="shared" ca="1" si="42"/>
        <v/>
      </c>
      <c r="H76" s="95" t="str">
        <f t="shared" ca="1" si="42"/>
        <v/>
      </c>
      <c r="I76" s="95" t="str">
        <f t="shared" ca="1" si="42"/>
        <v/>
      </c>
      <c r="J76" s="95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24</v>
      </c>
      <c r="D77" s="95">
        <f t="shared" ref="D77:J77" ca="1" si="43">IF(D$2&lt;&gt;"",INDIRECT(D$2&amp;"!E68"),"")</f>
        <v>26</v>
      </c>
      <c r="E77" s="95">
        <f t="shared" ca="1" si="43"/>
        <v>21</v>
      </c>
      <c r="F77" s="95" t="str">
        <f t="shared" ca="1" si="43"/>
        <v/>
      </c>
      <c r="G77" s="95" t="str">
        <f t="shared" ca="1" si="43"/>
        <v/>
      </c>
      <c r="H77" s="95" t="str">
        <f t="shared" ca="1" si="43"/>
        <v/>
      </c>
      <c r="I77" s="95" t="str">
        <f t="shared" ca="1" si="43"/>
        <v/>
      </c>
      <c r="J77" s="95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1.7749999999999999</v>
      </c>
      <c r="D78" s="30">
        <f t="shared" ref="D78:J78" ca="1" si="44">IF(D$2&lt;&gt;"",INDIRECT(D$2&amp;"!E69"),"")</f>
        <v>2.0400000000000009</v>
      </c>
      <c r="E78" s="30">
        <f t="shared" ca="1" si="44"/>
        <v>1.5100000000000002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326</v>
      </c>
    </row>
    <row r="93" spans="1:11" x14ac:dyDescent="0.15">
      <c r="B93" s="10" t="s">
        <v>327</v>
      </c>
    </row>
    <row r="95" spans="1:11" x14ac:dyDescent="0.15">
      <c r="B95" s="10" t="s">
        <v>328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E9216-D99F-4DD0-86EA-116B49D7D192}">
  <sheetPr>
    <tabColor rgb="FFFFFFCC"/>
  </sheetPr>
  <dimension ref="A1:AJ120"/>
  <sheetViews>
    <sheetView showGridLines="0" tabSelected="1" view="pageBreakPreview" zoomScale="90" zoomScaleNormal="85" zoomScaleSheetLayoutView="9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297</v>
      </c>
      <c r="B2" s="121"/>
      <c r="C2" s="121"/>
      <c r="D2" s="121"/>
      <c r="E2" s="121"/>
      <c r="F2" s="121"/>
      <c r="G2" s="121"/>
      <c r="H2" s="122" t="s">
        <v>94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3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301</v>
      </c>
      <c r="B4" s="115" t="s">
        <v>63</v>
      </c>
      <c r="C4" s="115"/>
      <c r="D4" s="91">
        <v>20</v>
      </c>
      <c r="E4" s="91">
        <v>15</v>
      </c>
      <c r="F4" s="4">
        <f t="shared" ref="F4:F43" si="0">IF(D4&gt;0,IF(B4="スギ",P4,IF(B4="ヒノキ",U4,IF(B4="アカマツ",Z4,IF(B4="カラマツ",AF4,AJ4)))),"")</f>
        <v>0.22</v>
      </c>
      <c r="G4" s="5"/>
      <c r="H4" s="91"/>
      <c r="I4" s="91" t="s">
        <v>91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0.22</v>
      </c>
      <c r="L4" s="92">
        <f t="shared" ref="L4:L43" si="2">ROUND(10^(-5+0.73504+1.83346*LOG(D4)+1.06569*LOG(E4)),2)</f>
        <v>0.24</v>
      </c>
      <c r="M4" s="92">
        <f t="shared" ref="M4:M43" si="3">ROUND(10^(-5+0.71514+1.74357*LOG(D4)+1.17719*LOG(E4)),2)</f>
        <v>0.23</v>
      </c>
      <c r="N4" s="92">
        <f t="shared" ref="N4:N43" si="4">ROUND(10^(-5+0.82956+1.76381*LOG(D4)+1.06412*LOG(E4)),2)</f>
        <v>0.24</v>
      </c>
      <c r="O4" s="92">
        <f t="shared" ref="O4:O43" si="5">ROUND(10^(-5+0.88226+1.79204*LOG(D4)+0.99303*LOG(E4)),2)</f>
        <v>0.24</v>
      </c>
      <c r="P4" s="92">
        <f>HLOOKUP($D4,K$3:O$43,MATCH($A4,$A$3:$A$43,0),1)</f>
        <v>0.24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0.22</v>
      </c>
      <c r="R4" s="92">
        <f t="shared" ref="R4:R43" si="7">ROUND(10^(1.905709*LOG(D4)+1.011385*LOG(E4)-4.293729),2)</f>
        <v>0.24</v>
      </c>
      <c r="S4" s="92">
        <f t="shared" ref="S4:S43" si="8">ROUND(10^(1.771888*LOG(D4)+1.138415*LOG(E4)-4.271259),2)</f>
        <v>0.24</v>
      </c>
      <c r="T4" s="92">
        <f t="shared" ref="T4:T43" si="9">ROUND(10^(1.671519*LOG(D4)+1.363617*LOG(E4)-4.404407),2)</f>
        <v>0.24</v>
      </c>
      <c r="U4" s="92">
        <f t="shared" ref="U4:U43" si="10">HLOOKUP($D4,Q$3:T$43,MATCH($A4,$A$3:$A$43,0),1)</f>
        <v>0.24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0.25</v>
      </c>
      <c r="W4" s="92">
        <f t="shared" ref="W4:W43" si="12">ROUND(10^(-4.155639+1.847898*LOG(D4)+0.951955*LOG(E4)),2)</f>
        <v>0.23</v>
      </c>
      <c r="X4" s="92">
        <f t="shared" ref="X4:X43" si="13">ROUND(10^(-4.194535+1.804172*LOG(D4)+1.034248*LOG(E4)),2)</f>
        <v>0.23</v>
      </c>
      <c r="Y4" s="92">
        <f t="shared" ref="Y4:Y43" si="14">ROUND(10^(-4.42347+2.006485*LOG(D4)+0.967757*LOG(E4)),2)</f>
        <v>0.21</v>
      </c>
      <c r="Z4" s="92">
        <f t="shared" ref="Z4:Z43" si="15">HLOOKUP($D4,V$3:Y$43,MATCH($A4,$A$3:$A$43,0),1)</f>
        <v>0.23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0.21</v>
      </c>
      <c r="AB4" s="92">
        <f t="shared" ref="AB4:AB43" si="17">ROUND(10^(1.979213*LOG(D4)+0.998347*LOG(E4)-4.369281),2)</f>
        <v>0.24</v>
      </c>
      <c r="AC4" s="92">
        <f t="shared" ref="AC4:AC43" si="18">ROUND(10^(1.904401*LOG(D4)+1.062478*LOG(E4)-4.348104),2)</f>
        <v>0.24</v>
      </c>
      <c r="AD4" s="92">
        <f t="shared" ref="AD4:AD43" si="19">ROUND(10^(1.640825*LOG(D4)+1.080387*LOG(E4)-3.976731),2)</f>
        <v>0.27</v>
      </c>
      <c r="AE4" s="92">
        <f t="shared" ref="AE4:AE43" si="20">ROUND(10^(1.90887*LOG(D4)+1.088002*LOG(E4)-4.431495),2)</f>
        <v>0.21</v>
      </c>
      <c r="AF4" s="92">
        <f t="shared" ref="AF4:AF43" si="21">HLOOKUP($D4,AA$3:AE$43,MATCH($A4,$A$3:$A$43,0),1)</f>
        <v>0.24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0.21</v>
      </c>
      <c r="AH4" s="92">
        <f t="shared" ref="AH4:AH43" si="23">ROUND(10^(1.93813902*LOG(D4)+0.96697002*LOG(E4)-4.32216295),2)</f>
        <v>0.22</v>
      </c>
      <c r="AI4" s="92">
        <f t="shared" ref="AI4:AI43" si="24">ROUND(10^(1.82464098*LOG(D4)+0.97625989*LOG(E4)-4.15096808),2)</f>
        <v>0.24</v>
      </c>
      <c r="AJ4" s="92">
        <f t="shared" ref="AJ4:AJ43" si="25">HLOOKUP($D4,AG$3:AI$43,MATCH($A4,$A$3:$A$43,0),1)</f>
        <v>0.22</v>
      </c>
    </row>
    <row r="5" spans="1:36" ht="12.95" customHeight="1" x14ac:dyDescent="0.15">
      <c r="A5" s="91">
        <v>302</v>
      </c>
      <c r="B5" s="115" t="s">
        <v>58</v>
      </c>
      <c r="C5" s="115"/>
      <c r="D5" s="91">
        <v>22</v>
      </c>
      <c r="E5" s="91">
        <v>17</v>
      </c>
      <c r="F5" s="4">
        <f t="shared" si="0"/>
        <v>0.28999999999999998</v>
      </c>
      <c r="G5" s="5"/>
      <c r="H5" s="91" t="s">
        <v>62</v>
      </c>
      <c r="I5" s="91"/>
      <c r="J5" s="1" t="s">
        <v>15</v>
      </c>
      <c r="K5" s="92">
        <f t="shared" si="1"/>
        <v>0.28999999999999998</v>
      </c>
      <c r="L5" s="92">
        <f t="shared" si="2"/>
        <v>0.32</v>
      </c>
      <c r="M5" s="92">
        <f t="shared" si="3"/>
        <v>0.32</v>
      </c>
      <c r="N5" s="92">
        <f t="shared" si="4"/>
        <v>0.32</v>
      </c>
      <c r="O5" s="92">
        <f t="shared" si="5"/>
        <v>0.32</v>
      </c>
      <c r="P5" s="92">
        <f t="shared" ref="P5:P43" si="26">HLOOKUP($D5,K$3:O$43,MATCH(A5,$A$3:$A$43,0),1)</f>
        <v>0.32</v>
      </c>
      <c r="Q5" s="92">
        <f t="shared" si="6"/>
        <v>0.28999999999999998</v>
      </c>
      <c r="R5" s="92">
        <f t="shared" si="7"/>
        <v>0.32</v>
      </c>
      <c r="S5" s="92">
        <f t="shared" si="8"/>
        <v>0.32</v>
      </c>
      <c r="T5" s="92">
        <f t="shared" si="9"/>
        <v>0.33</v>
      </c>
      <c r="U5" s="92">
        <f t="shared" si="10"/>
        <v>0.32</v>
      </c>
      <c r="V5" s="92">
        <f t="shared" si="11"/>
        <v>0.33</v>
      </c>
      <c r="W5" s="92">
        <f t="shared" si="12"/>
        <v>0.31</v>
      </c>
      <c r="X5" s="92">
        <f t="shared" si="13"/>
        <v>0.32</v>
      </c>
      <c r="Y5" s="92">
        <f t="shared" si="14"/>
        <v>0.28999999999999998</v>
      </c>
      <c r="Z5" s="92">
        <f t="shared" si="15"/>
        <v>0.32</v>
      </c>
      <c r="AA5" s="92">
        <f t="shared" si="16"/>
        <v>0.28000000000000003</v>
      </c>
      <c r="AB5" s="92">
        <f t="shared" si="17"/>
        <v>0.33</v>
      </c>
      <c r="AC5" s="92">
        <f t="shared" si="18"/>
        <v>0.33</v>
      </c>
      <c r="AD5" s="92">
        <f t="shared" si="19"/>
        <v>0.36</v>
      </c>
      <c r="AE5" s="92">
        <f t="shared" si="20"/>
        <v>0.28999999999999998</v>
      </c>
      <c r="AF5" s="92">
        <f t="shared" si="21"/>
        <v>0.33</v>
      </c>
      <c r="AG5" s="92">
        <f t="shared" si="22"/>
        <v>0.28000000000000003</v>
      </c>
      <c r="AH5" s="92">
        <f t="shared" si="23"/>
        <v>0.28999999999999998</v>
      </c>
      <c r="AI5" s="92">
        <f t="shared" si="24"/>
        <v>0.32</v>
      </c>
      <c r="AJ5" s="92">
        <f t="shared" si="25"/>
        <v>0.28999999999999998</v>
      </c>
    </row>
    <row r="6" spans="1:36" ht="12.95" customHeight="1" x14ac:dyDescent="0.15">
      <c r="A6" s="91">
        <v>303</v>
      </c>
      <c r="B6" s="115" t="s">
        <v>77</v>
      </c>
      <c r="C6" s="115"/>
      <c r="D6" s="91">
        <v>22</v>
      </c>
      <c r="E6" s="91">
        <v>16</v>
      </c>
      <c r="F6" s="4">
        <f t="shared" si="0"/>
        <v>0.28000000000000003</v>
      </c>
      <c r="G6" s="91"/>
      <c r="H6" s="91"/>
      <c r="I6" s="91"/>
      <c r="J6" s="1" t="s">
        <v>15</v>
      </c>
      <c r="K6" s="92">
        <f t="shared" si="1"/>
        <v>0.28000000000000003</v>
      </c>
      <c r="L6" s="92">
        <f t="shared" si="2"/>
        <v>0.3</v>
      </c>
      <c r="M6" s="92">
        <f t="shared" si="3"/>
        <v>0.3</v>
      </c>
      <c r="N6" s="92">
        <f t="shared" si="4"/>
        <v>0.3</v>
      </c>
      <c r="O6" s="92">
        <f t="shared" si="5"/>
        <v>0.3</v>
      </c>
      <c r="P6" s="92">
        <f t="shared" si="26"/>
        <v>0.3</v>
      </c>
      <c r="Q6" s="92">
        <f t="shared" si="6"/>
        <v>0.28000000000000003</v>
      </c>
      <c r="R6" s="92">
        <f t="shared" si="7"/>
        <v>0.3</v>
      </c>
      <c r="S6" s="92">
        <f t="shared" si="8"/>
        <v>0.3</v>
      </c>
      <c r="T6" s="92">
        <f t="shared" si="9"/>
        <v>0.3</v>
      </c>
      <c r="U6" s="92">
        <f t="shared" si="10"/>
        <v>0.3</v>
      </c>
      <c r="V6" s="92">
        <f t="shared" si="11"/>
        <v>0.32</v>
      </c>
      <c r="W6" s="92">
        <f t="shared" si="12"/>
        <v>0.3</v>
      </c>
      <c r="X6" s="92">
        <f t="shared" si="13"/>
        <v>0.3</v>
      </c>
      <c r="Y6" s="92">
        <f t="shared" si="14"/>
        <v>0.27</v>
      </c>
      <c r="Z6" s="92">
        <f t="shared" si="15"/>
        <v>0.3</v>
      </c>
      <c r="AA6" s="92">
        <f t="shared" si="16"/>
        <v>0.27</v>
      </c>
      <c r="AB6" s="92">
        <f t="shared" si="17"/>
        <v>0.31</v>
      </c>
      <c r="AC6" s="92">
        <f t="shared" si="18"/>
        <v>0.31</v>
      </c>
      <c r="AD6" s="92">
        <f t="shared" si="19"/>
        <v>0.34</v>
      </c>
      <c r="AE6" s="92">
        <f t="shared" si="20"/>
        <v>0.28000000000000003</v>
      </c>
      <c r="AF6" s="92">
        <f t="shared" si="21"/>
        <v>0.31</v>
      </c>
      <c r="AG6" s="92">
        <f t="shared" si="22"/>
        <v>0.27</v>
      </c>
      <c r="AH6" s="92">
        <f t="shared" si="23"/>
        <v>0.28000000000000003</v>
      </c>
      <c r="AI6" s="92">
        <f t="shared" si="24"/>
        <v>0.3</v>
      </c>
      <c r="AJ6" s="92">
        <f t="shared" si="25"/>
        <v>0.28000000000000003</v>
      </c>
    </row>
    <row r="7" spans="1:36" ht="12.95" customHeight="1" x14ac:dyDescent="0.15">
      <c r="A7" s="91">
        <v>304</v>
      </c>
      <c r="B7" s="115" t="s">
        <v>58</v>
      </c>
      <c r="C7" s="115"/>
      <c r="D7" s="91">
        <v>10</v>
      </c>
      <c r="E7" s="91">
        <v>8</v>
      </c>
      <c r="F7" s="4">
        <f t="shared" si="0"/>
        <v>0.03</v>
      </c>
      <c r="G7" s="5" t="s">
        <v>65</v>
      </c>
      <c r="H7" s="91" t="s">
        <v>62</v>
      </c>
      <c r="I7" s="91"/>
      <c r="J7" s="1" t="s">
        <v>15</v>
      </c>
      <c r="K7" s="92">
        <f t="shared" si="1"/>
        <v>0.03</v>
      </c>
      <c r="L7" s="92">
        <f t="shared" si="2"/>
        <v>0.03</v>
      </c>
      <c r="M7" s="92">
        <f t="shared" si="3"/>
        <v>0.03</v>
      </c>
      <c r="N7" s="92">
        <f t="shared" si="4"/>
        <v>0.04</v>
      </c>
      <c r="O7" s="92">
        <f t="shared" si="5"/>
        <v>0.04</v>
      </c>
      <c r="P7" s="92">
        <f t="shared" si="26"/>
        <v>0.03</v>
      </c>
      <c r="Q7" s="92">
        <f t="shared" si="6"/>
        <v>0.03</v>
      </c>
      <c r="R7" s="92">
        <f t="shared" si="7"/>
        <v>0.03</v>
      </c>
      <c r="S7" s="92">
        <f t="shared" si="8"/>
        <v>0.03</v>
      </c>
      <c r="T7" s="92">
        <f t="shared" si="9"/>
        <v>0.03</v>
      </c>
      <c r="U7" s="92">
        <f t="shared" si="10"/>
        <v>0.03</v>
      </c>
      <c r="V7" s="92">
        <f t="shared" si="11"/>
        <v>0.04</v>
      </c>
      <c r="W7" s="92">
        <f t="shared" si="12"/>
        <v>0.04</v>
      </c>
      <c r="X7" s="92">
        <f t="shared" si="13"/>
        <v>0.03</v>
      </c>
      <c r="Y7" s="92">
        <f t="shared" si="14"/>
        <v>0.03</v>
      </c>
      <c r="Z7" s="92">
        <f t="shared" si="15"/>
        <v>0.04</v>
      </c>
      <c r="AA7" s="92">
        <f t="shared" si="16"/>
        <v>0.03</v>
      </c>
      <c r="AB7" s="92">
        <f t="shared" si="17"/>
        <v>0.03</v>
      </c>
      <c r="AC7" s="92">
        <f t="shared" si="18"/>
        <v>0.03</v>
      </c>
      <c r="AD7" s="92">
        <f t="shared" si="19"/>
        <v>0.04</v>
      </c>
      <c r="AE7" s="92">
        <f t="shared" si="20"/>
        <v>0.03</v>
      </c>
      <c r="AF7" s="92">
        <f t="shared" si="21"/>
        <v>0.03</v>
      </c>
      <c r="AG7" s="92">
        <f t="shared" si="22"/>
        <v>0.03</v>
      </c>
      <c r="AH7" s="92">
        <f t="shared" si="23"/>
        <v>0.03</v>
      </c>
      <c r="AI7" s="92">
        <f t="shared" si="24"/>
        <v>0.04</v>
      </c>
      <c r="AJ7" s="92">
        <f t="shared" si="25"/>
        <v>0.03</v>
      </c>
    </row>
    <row r="8" spans="1:36" ht="12.95" customHeight="1" x14ac:dyDescent="0.15">
      <c r="A8" s="91">
        <v>305</v>
      </c>
      <c r="B8" s="115" t="s">
        <v>58</v>
      </c>
      <c r="C8" s="115"/>
      <c r="D8" s="91">
        <v>24</v>
      </c>
      <c r="E8" s="91">
        <v>16</v>
      </c>
      <c r="F8" s="4">
        <f t="shared" si="0"/>
        <v>0.33</v>
      </c>
      <c r="G8" s="91" t="s">
        <v>65</v>
      </c>
      <c r="H8" s="91" t="s">
        <v>62</v>
      </c>
      <c r="I8" s="91"/>
      <c r="J8" s="1" t="s">
        <v>15</v>
      </c>
      <c r="K8" s="92">
        <f t="shared" si="1"/>
        <v>0.32</v>
      </c>
      <c r="L8" s="92">
        <f t="shared" si="2"/>
        <v>0.35</v>
      </c>
      <c r="M8" s="92">
        <f t="shared" si="3"/>
        <v>0.35</v>
      </c>
      <c r="N8" s="92">
        <f t="shared" si="4"/>
        <v>0.35</v>
      </c>
      <c r="O8" s="92">
        <f t="shared" si="5"/>
        <v>0.36</v>
      </c>
      <c r="P8" s="92">
        <f t="shared" si="26"/>
        <v>0.35</v>
      </c>
      <c r="Q8" s="92">
        <f t="shared" si="6"/>
        <v>0.32</v>
      </c>
      <c r="R8" s="92">
        <f t="shared" si="7"/>
        <v>0.36</v>
      </c>
      <c r="S8" s="92">
        <f t="shared" si="8"/>
        <v>0.35</v>
      </c>
      <c r="T8" s="92">
        <f t="shared" si="9"/>
        <v>0.35</v>
      </c>
      <c r="U8" s="92">
        <f t="shared" si="10"/>
        <v>0.35</v>
      </c>
      <c r="V8" s="92">
        <f t="shared" si="11"/>
        <v>0.37</v>
      </c>
      <c r="W8" s="92">
        <f t="shared" si="12"/>
        <v>0.35</v>
      </c>
      <c r="X8" s="92">
        <f t="shared" si="13"/>
        <v>0.35</v>
      </c>
      <c r="Y8" s="92">
        <f t="shared" si="14"/>
        <v>0.32</v>
      </c>
      <c r="Z8" s="92">
        <f t="shared" si="15"/>
        <v>0.35</v>
      </c>
      <c r="AA8" s="92">
        <f t="shared" si="16"/>
        <v>0.31</v>
      </c>
      <c r="AB8" s="92">
        <f t="shared" si="17"/>
        <v>0.37</v>
      </c>
      <c r="AC8" s="92">
        <f t="shared" si="18"/>
        <v>0.36</v>
      </c>
      <c r="AD8" s="92">
        <f t="shared" si="19"/>
        <v>0.39</v>
      </c>
      <c r="AE8" s="92">
        <f t="shared" si="20"/>
        <v>0.33</v>
      </c>
      <c r="AF8" s="92">
        <f t="shared" si="21"/>
        <v>0.36</v>
      </c>
      <c r="AG8" s="92">
        <f t="shared" si="22"/>
        <v>0.31</v>
      </c>
      <c r="AH8" s="92">
        <f t="shared" si="23"/>
        <v>0.33</v>
      </c>
      <c r="AI8" s="92">
        <f t="shared" si="24"/>
        <v>0.35</v>
      </c>
      <c r="AJ8" s="92">
        <f t="shared" si="25"/>
        <v>0.33</v>
      </c>
    </row>
    <row r="9" spans="1:36" ht="12.95" customHeight="1" x14ac:dyDescent="0.15">
      <c r="A9" s="91">
        <v>306</v>
      </c>
      <c r="B9" s="115" t="s">
        <v>58</v>
      </c>
      <c r="C9" s="115"/>
      <c r="D9" s="91">
        <v>14</v>
      </c>
      <c r="E9" s="91">
        <v>12</v>
      </c>
      <c r="F9" s="4">
        <f t="shared" si="0"/>
        <v>0.09</v>
      </c>
      <c r="G9" s="91" t="s">
        <v>113</v>
      </c>
      <c r="H9" s="91" t="s">
        <v>62</v>
      </c>
      <c r="I9" s="91"/>
      <c r="J9" s="1" t="s">
        <v>15</v>
      </c>
      <c r="K9" s="92">
        <f t="shared" si="1"/>
        <v>0.09</v>
      </c>
      <c r="L9" s="92">
        <f t="shared" si="2"/>
        <v>0.1</v>
      </c>
      <c r="M9" s="92">
        <f t="shared" si="3"/>
        <v>0.1</v>
      </c>
      <c r="N9" s="92">
        <f t="shared" si="4"/>
        <v>0.1</v>
      </c>
      <c r="O9" s="92">
        <f t="shared" si="5"/>
        <v>0.1</v>
      </c>
      <c r="P9" s="92">
        <f t="shared" si="26"/>
        <v>0.1</v>
      </c>
      <c r="Q9" s="92">
        <f t="shared" si="6"/>
        <v>0.09</v>
      </c>
      <c r="R9" s="92">
        <f t="shared" si="7"/>
        <v>0.1</v>
      </c>
      <c r="S9" s="92">
        <f t="shared" si="8"/>
        <v>0.1</v>
      </c>
      <c r="T9" s="92">
        <f t="shared" si="9"/>
        <v>0.1</v>
      </c>
      <c r="U9" s="92">
        <f t="shared" si="10"/>
        <v>0.1</v>
      </c>
      <c r="V9" s="92">
        <f t="shared" si="11"/>
        <v>0.1</v>
      </c>
      <c r="W9" s="92">
        <f t="shared" si="12"/>
        <v>0.1</v>
      </c>
      <c r="X9" s="92">
        <f t="shared" si="13"/>
        <v>0.1</v>
      </c>
      <c r="Y9" s="92">
        <f t="shared" si="14"/>
        <v>0.08</v>
      </c>
      <c r="Z9" s="92">
        <f t="shared" si="15"/>
        <v>0.1</v>
      </c>
      <c r="AA9" s="92">
        <f t="shared" si="16"/>
        <v>0.09</v>
      </c>
      <c r="AB9" s="92">
        <f t="shared" si="17"/>
        <v>0.09</v>
      </c>
      <c r="AC9" s="92">
        <f t="shared" si="18"/>
        <v>0.1</v>
      </c>
      <c r="AD9" s="92">
        <f t="shared" si="19"/>
        <v>0.12</v>
      </c>
      <c r="AE9" s="92">
        <f t="shared" si="20"/>
        <v>0.09</v>
      </c>
      <c r="AF9" s="92">
        <f t="shared" si="21"/>
        <v>0.09</v>
      </c>
      <c r="AG9" s="92">
        <f t="shared" si="22"/>
        <v>0.09</v>
      </c>
      <c r="AH9" s="92">
        <f t="shared" si="23"/>
        <v>0.09</v>
      </c>
      <c r="AI9" s="92">
        <f t="shared" si="24"/>
        <v>0.1</v>
      </c>
      <c r="AJ9" s="92">
        <f t="shared" si="25"/>
        <v>0.09</v>
      </c>
    </row>
    <row r="10" spans="1:36" ht="12.95" customHeight="1" x14ac:dyDescent="0.15">
      <c r="A10" s="91">
        <v>307</v>
      </c>
      <c r="B10" s="115" t="s">
        <v>58</v>
      </c>
      <c r="C10" s="115"/>
      <c r="D10" s="91">
        <v>20</v>
      </c>
      <c r="E10" s="91">
        <v>14</v>
      </c>
      <c r="F10" s="4">
        <f t="shared" si="0"/>
        <v>0.2</v>
      </c>
      <c r="G10" s="91" t="s">
        <v>113</v>
      </c>
      <c r="H10" s="91" t="s">
        <v>62</v>
      </c>
      <c r="I10" s="91"/>
      <c r="J10" s="1" t="s">
        <v>15</v>
      </c>
      <c r="K10" s="92">
        <f t="shared" si="1"/>
        <v>0.2</v>
      </c>
      <c r="L10" s="92">
        <f t="shared" si="2"/>
        <v>0.22</v>
      </c>
      <c r="M10" s="92">
        <f t="shared" si="3"/>
        <v>0.22</v>
      </c>
      <c r="N10" s="92">
        <f t="shared" si="4"/>
        <v>0.22</v>
      </c>
      <c r="O10" s="92">
        <f t="shared" si="5"/>
        <v>0.22</v>
      </c>
      <c r="P10" s="92">
        <f t="shared" si="26"/>
        <v>0.22</v>
      </c>
      <c r="Q10" s="92">
        <f t="shared" si="6"/>
        <v>0.2</v>
      </c>
      <c r="R10" s="92">
        <f t="shared" si="7"/>
        <v>0.22</v>
      </c>
      <c r="S10" s="92">
        <f t="shared" si="8"/>
        <v>0.22</v>
      </c>
      <c r="T10" s="92">
        <f t="shared" si="9"/>
        <v>0.22</v>
      </c>
      <c r="U10" s="92">
        <f t="shared" si="10"/>
        <v>0.22</v>
      </c>
      <c r="V10" s="92">
        <f t="shared" si="11"/>
        <v>0.23</v>
      </c>
      <c r="W10" s="92">
        <f t="shared" si="12"/>
        <v>0.22</v>
      </c>
      <c r="X10" s="92">
        <f t="shared" si="13"/>
        <v>0.22</v>
      </c>
      <c r="Y10" s="92">
        <f t="shared" si="14"/>
        <v>0.2</v>
      </c>
      <c r="Z10" s="92">
        <f t="shared" si="15"/>
        <v>0.22</v>
      </c>
      <c r="AA10" s="92">
        <f t="shared" si="16"/>
        <v>0.2</v>
      </c>
      <c r="AB10" s="92">
        <f t="shared" si="17"/>
        <v>0.22</v>
      </c>
      <c r="AC10" s="92">
        <f t="shared" si="18"/>
        <v>0.22</v>
      </c>
      <c r="AD10" s="92">
        <f t="shared" si="19"/>
        <v>0.25</v>
      </c>
      <c r="AE10" s="92">
        <f t="shared" si="20"/>
        <v>0.2</v>
      </c>
      <c r="AF10" s="92">
        <f t="shared" si="21"/>
        <v>0.22</v>
      </c>
      <c r="AG10" s="92">
        <f t="shared" si="22"/>
        <v>0.2</v>
      </c>
      <c r="AH10" s="92">
        <f t="shared" si="23"/>
        <v>0.2</v>
      </c>
      <c r="AI10" s="92">
        <f t="shared" si="24"/>
        <v>0.22</v>
      </c>
      <c r="AJ10" s="92">
        <f t="shared" si="25"/>
        <v>0.2</v>
      </c>
    </row>
    <row r="11" spans="1:36" ht="12.95" customHeight="1" x14ac:dyDescent="0.15">
      <c r="A11" s="91">
        <v>308</v>
      </c>
      <c r="B11" s="115" t="s">
        <v>72</v>
      </c>
      <c r="C11" s="115"/>
      <c r="D11" s="91">
        <v>8</v>
      </c>
      <c r="E11" s="91">
        <v>8</v>
      </c>
      <c r="F11" s="4">
        <f t="shared" si="0"/>
        <v>0.02</v>
      </c>
      <c r="G11" s="5"/>
      <c r="H11" s="91" t="s">
        <v>62</v>
      </c>
      <c r="I11" s="91"/>
      <c r="J11" s="1" t="s">
        <v>15</v>
      </c>
      <c r="K11" s="92">
        <f t="shared" si="1"/>
        <v>0.02</v>
      </c>
      <c r="L11" s="92">
        <f t="shared" si="2"/>
        <v>0.02</v>
      </c>
      <c r="M11" s="92">
        <f t="shared" si="3"/>
        <v>0.02</v>
      </c>
      <c r="N11" s="92">
        <f t="shared" si="4"/>
        <v>0.02</v>
      </c>
      <c r="O11" s="92">
        <f t="shared" si="5"/>
        <v>0.02</v>
      </c>
      <c r="P11" s="92">
        <f t="shared" si="26"/>
        <v>0.02</v>
      </c>
      <c r="Q11" s="92">
        <f t="shared" si="6"/>
        <v>0.02</v>
      </c>
      <c r="R11" s="92">
        <f t="shared" si="7"/>
        <v>0.02</v>
      </c>
      <c r="S11" s="92">
        <f t="shared" si="8"/>
        <v>0.02</v>
      </c>
      <c r="T11" s="92">
        <f t="shared" si="9"/>
        <v>0.02</v>
      </c>
      <c r="U11" s="92">
        <f t="shared" si="10"/>
        <v>0.02</v>
      </c>
      <c r="V11" s="92">
        <f t="shared" si="11"/>
        <v>0.02</v>
      </c>
      <c r="W11" s="92">
        <f t="shared" si="12"/>
        <v>0.02</v>
      </c>
      <c r="X11" s="92">
        <f t="shared" si="13"/>
        <v>0.02</v>
      </c>
      <c r="Y11" s="92">
        <f t="shared" si="14"/>
        <v>0.02</v>
      </c>
      <c r="Z11" s="92">
        <f t="shared" si="15"/>
        <v>0.02</v>
      </c>
      <c r="AA11" s="92">
        <f t="shared" si="16"/>
        <v>0.02</v>
      </c>
      <c r="AB11" s="92">
        <f t="shared" si="17"/>
        <v>0.02</v>
      </c>
      <c r="AC11" s="92">
        <f t="shared" si="18"/>
        <v>0.02</v>
      </c>
      <c r="AD11" s="92">
        <f t="shared" si="19"/>
        <v>0.03</v>
      </c>
      <c r="AE11" s="92">
        <f t="shared" si="20"/>
        <v>0.02</v>
      </c>
      <c r="AF11" s="92">
        <f t="shared" si="21"/>
        <v>0.02</v>
      </c>
      <c r="AG11" s="92">
        <f t="shared" si="22"/>
        <v>0.02</v>
      </c>
      <c r="AH11" s="92">
        <f t="shared" si="23"/>
        <v>0.02</v>
      </c>
      <c r="AI11" s="92">
        <f t="shared" si="24"/>
        <v>0.02</v>
      </c>
      <c r="AJ11" s="92">
        <f t="shared" si="25"/>
        <v>0.02</v>
      </c>
    </row>
    <row r="12" spans="1:36" ht="12.95" customHeight="1" x14ac:dyDescent="0.15">
      <c r="A12" s="91">
        <v>309</v>
      </c>
      <c r="B12" s="115" t="s">
        <v>58</v>
      </c>
      <c r="C12" s="115"/>
      <c r="D12" s="91">
        <v>24</v>
      </c>
      <c r="E12" s="91">
        <v>13</v>
      </c>
      <c r="F12" s="4">
        <f t="shared" si="0"/>
        <v>0.27</v>
      </c>
      <c r="G12" s="91" t="s">
        <v>68</v>
      </c>
      <c r="H12" s="91" t="s">
        <v>62</v>
      </c>
      <c r="I12" s="91"/>
      <c r="J12" s="1" t="s">
        <v>15</v>
      </c>
      <c r="K12" s="92">
        <f t="shared" si="1"/>
        <v>0.26</v>
      </c>
      <c r="L12" s="92">
        <f t="shared" si="2"/>
        <v>0.28000000000000003</v>
      </c>
      <c r="M12" s="92">
        <f t="shared" si="3"/>
        <v>0.27</v>
      </c>
      <c r="N12" s="92">
        <f t="shared" si="4"/>
        <v>0.28000000000000003</v>
      </c>
      <c r="O12" s="92">
        <f t="shared" si="5"/>
        <v>0.28999999999999998</v>
      </c>
      <c r="P12" s="92">
        <f t="shared" si="26"/>
        <v>0.27</v>
      </c>
      <c r="Q12" s="92">
        <f t="shared" si="6"/>
        <v>0.26</v>
      </c>
      <c r="R12" s="92">
        <f t="shared" si="7"/>
        <v>0.28999999999999998</v>
      </c>
      <c r="S12" s="92">
        <f t="shared" si="8"/>
        <v>0.28000000000000003</v>
      </c>
      <c r="T12" s="92">
        <f t="shared" si="9"/>
        <v>0.26</v>
      </c>
      <c r="U12" s="92">
        <f t="shared" si="10"/>
        <v>0.28000000000000003</v>
      </c>
      <c r="V12" s="92">
        <f t="shared" si="11"/>
        <v>0.31</v>
      </c>
      <c r="W12" s="92">
        <f t="shared" si="12"/>
        <v>0.28999999999999998</v>
      </c>
      <c r="X12" s="92">
        <f t="shared" si="13"/>
        <v>0.28000000000000003</v>
      </c>
      <c r="Y12" s="92">
        <f t="shared" si="14"/>
        <v>0.27</v>
      </c>
      <c r="Z12" s="92">
        <f t="shared" si="15"/>
        <v>0.28000000000000003</v>
      </c>
      <c r="AA12" s="92">
        <f t="shared" si="16"/>
        <v>0.26</v>
      </c>
      <c r="AB12" s="92">
        <f t="shared" si="17"/>
        <v>0.3</v>
      </c>
      <c r="AC12" s="92">
        <f t="shared" si="18"/>
        <v>0.28999999999999998</v>
      </c>
      <c r="AD12" s="92">
        <f t="shared" si="19"/>
        <v>0.31</v>
      </c>
      <c r="AE12" s="92">
        <f t="shared" si="20"/>
        <v>0.26</v>
      </c>
      <c r="AF12" s="92">
        <f t="shared" si="21"/>
        <v>0.28999999999999998</v>
      </c>
      <c r="AG12" s="92">
        <f t="shared" si="22"/>
        <v>0.26</v>
      </c>
      <c r="AH12" s="92">
        <f t="shared" si="23"/>
        <v>0.27</v>
      </c>
      <c r="AI12" s="92">
        <f t="shared" si="24"/>
        <v>0.28999999999999998</v>
      </c>
      <c r="AJ12" s="92">
        <f t="shared" si="25"/>
        <v>0.27</v>
      </c>
    </row>
    <row r="13" spans="1:36" ht="12.95" customHeight="1" x14ac:dyDescent="0.15">
      <c r="A13" s="91">
        <v>310</v>
      </c>
      <c r="B13" s="115" t="s">
        <v>63</v>
      </c>
      <c r="C13" s="115"/>
      <c r="D13" s="91">
        <v>24</v>
      </c>
      <c r="E13" s="91">
        <v>16</v>
      </c>
      <c r="F13" s="4">
        <f t="shared" si="0"/>
        <v>0.33</v>
      </c>
      <c r="G13" s="5"/>
      <c r="H13" s="91"/>
      <c r="I13" s="91"/>
      <c r="J13" s="1" t="s">
        <v>15</v>
      </c>
      <c r="K13" s="92">
        <f t="shared" si="1"/>
        <v>0.32</v>
      </c>
      <c r="L13" s="92">
        <f t="shared" si="2"/>
        <v>0.35</v>
      </c>
      <c r="M13" s="92">
        <f t="shared" si="3"/>
        <v>0.35</v>
      </c>
      <c r="N13" s="92">
        <f t="shared" si="4"/>
        <v>0.35</v>
      </c>
      <c r="O13" s="92">
        <f t="shared" si="5"/>
        <v>0.36</v>
      </c>
      <c r="P13" s="92">
        <f t="shared" si="26"/>
        <v>0.35</v>
      </c>
      <c r="Q13" s="92">
        <f t="shared" si="6"/>
        <v>0.32</v>
      </c>
      <c r="R13" s="92">
        <f t="shared" si="7"/>
        <v>0.36</v>
      </c>
      <c r="S13" s="92">
        <f t="shared" si="8"/>
        <v>0.35</v>
      </c>
      <c r="T13" s="92">
        <f t="shared" si="9"/>
        <v>0.35</v>
      </c>
      <c r="U13" s="92">
        <f t="shared" si="10"/>
        <v>0.35</v>
      </c>
      <c r="V13" s="92">
        <f t="shared" si="11"/>
        <v>0.37</v>
      </c>
      <c r="W13" s="92">
        <f t="shared" si="12"/>
        <v>0.35</v>
      </c>
      <c r="X13" s="92">
        <f t="shared" si="13"/>
        <v>0.35</v>
      </c>
      <c r="Y13" s="92">
        <f t="shared" si="14"/>
        <v>0.32</v>
      </c>
      <c r="Z13" s="92">
        <f t="shared" si="15"/>
        <v>0.35</v>
      </c>
      <c r="AA13" s="92">
        <f t="shared" si="16"/>
        <v>0.31</v>
      </c>
      <c r="AB13" s="92">
        <f t="shared" si="17"/>
        <v>0.37</v>
      </c>
      <c r="AC13" s="92">
        <f t="shared" si="18"/>
        <v>0.36</v>
      </c>
      <c r="AD13" s="92">
        <f t="shared" si="19"/>
        <v>0.39</v>
      </c>
      <c r="AE13" s="92">
        <f t="shared" si="20"/>
        <v>0.33</v>
      </c>
      <c r="AF13" s="92">
        <f t="shared" si="21"/>
        <v>0.36</v>
      </c>
      <c r="AG13" s="92">
        <f t="shared" si="22"/>
        <v>0.31</v>
      </c>
      <c r="AH13" s="92">
        <f t="shared" si="23"/>
        <v>0.33</v>
      </c>
      <c r="AI13" s="92">
        <f t="shared" si="24"/>
        <v>0.35</v>
      </c>
      <c r="AJ13" s="92">
        <f t="shared" si="25"/>
        <v>0.33</v>
      </c>
    </row>
    <row r="14" spans="1:36" ht="12.95" customHeight="1" x14ac:dyDescent="0.15">
      <c r="A14" s="91">
        <v>311</v>
      </c>
      <c r="B14" s="115" t="s">
        <v>63</v>
      </c>
      <c r="C14" s="115"/>
      <c r="D14" s="91">
        <v>22</v>
      </c>
      <c r="E14" s="91">
        <v>15</v>
      </c>
      <c r="F14" s="4">
        <f t="shared" si="0"/>
        <v>0.26</v>
      </c>
      <c r="G14" s="5"/>
      <c r="H14" s="91" t="s">
        <v>62</v>
      </c>
      <c r="I14" s="91"/>
      <c r="J14" s="1" t="s">
        <v>15</v>
      </c>
      <c r="K14" s="92">
        <f t="shared" si="1"/>
        <v>0.26</v>
      </c>
      <c r="L14" s="92">
        <f t="shared" si="2"/>
        <v>0.28000000000000003</v>
      </c>
      <c r="M14" s="92">
        <f t="shared" si="3"/>
        <v>0.28000000000000003</v>
      </c>
      <c r="N14" s="92">
        <f t="shared" si="4"/>
        <v>0.28000000000000003</v>
      </c>
      <c r="O14" s="92">
        <f t="shared" si="5"/>
        <v>0.28999999999999998</v>
      </c>
      <c r="P14" s="92">
        <f t="shared" si="26"/>
        <v>0.28000000000000003</v>
      </c>
      <c r="Q14" s="92">
        <f t="shared" si="6"/>
        <v>0.26</v>
      </c>
      <c r="R14" s="92">
        <f t="shared" si="7"/>
        <v>0.28000000000000003</v>
      </c>
      <c r="S14" s="92">
        <f t="shared" si="8"/>
        <v>0.28000000000000003</v>
      </c>
      <c r="T14" s="92">
        <f t="shared" si="9"/>
        <v>0.28000000000000003</v>
      </c>
      <c r="U14" s="92">
        <f t="shared" si="10"/>
        <v>0.28000000000000003</v>
      </c>
      <c r="V14" s="92">
        <f t="shared" si="11"/>
        <v>0.3</v>
      </c>
      <c r="W14" s="92">
        <f t="shared" si="12"/>
        <v>0.28000000000000003</v>
      </c>
      <c r="X14" s="92">
        <f t="shared" si="13"/>
        <v>0.28000000000000003</v>
      </c>
      <c r="Y14" s="92">
        <f t="shared" si="14"/>
        <v>0.26</v>
      </c>
      <c r="Z14" s="92">
        <f t="shared" si="15"/>
        <v>0.28000000000000003</v>
      </c>
      <c r="AA14" s="92">
        <f t="shared" si="16"/>
        <v>0.25</v>
      </c>
      <c r="AB14" s="92">
        <f t="shared" si="17"/>
        <v>0.28999999999999998</v>
      </c>
      <c r="AC14" s="92">
        <f t="shared" si="18"/>
        <v>0.28999999999999998</v>
      </c>
      <c r="AD14" s="92">
        <f t="shared" si="19"/>
        <v>0.31</v>
      </c>
      <c r="AE14" s="92">
        <f t="shared" si="20"/>
        <v>0.26</v>
      </c>
      <c r="AF14" s="92">
        <f t="shared" si="21"/>
        <v>0.28999999999999998</v>
      </c>
      <c r="AG14" s="92">
        <f t="shared" si="22"/>
        <v>0.25</v>
      </c>
      <c r="AH14" s="92">
        <f t="shared" si="23"/>
        <v>0.26</v>
      </c>
      <c r="AI14" s="92">
        <f t="shared" si="24"/>
        <v>0.28000000000000003</v>
      </c>
      <c r="AJ14" s="92">
        <f t="shared" si="25"/>
        <v>0.26</v>
      </c>
    </row>
    <row r="15" spans="1:36" ht="12.95" customHeight="1" x14ac:dyDescent="0.15">
      <c r="A15" s="91">
        <v>312</v>
      </c>
      <c r="B15" s="115" t="s">
        <v>58</v>
      </c>
      <c r="C15" s="115"/>
      <c r="D15" s="91">
        <v>14</v>
      </c>
      <c r="E15" s="91">
        <v>12</v>
      </c>
      <c r="F15" s="4">
        <f t="shared" si="0"/>
        <v>0.09</v>
      </c>
      <c r="G15" s="91"/>
      <c r="H15" s="91" t="s">
        <v>62</v>
      </c>
      <c r="I15" s="91"/>
      <c r="J15" s="1" t="s">
        <v>15</v>
      </c>
      <c r="K15" s="92">
        <f t="shared" si="1"/>
        <v>0.09</v>
      </c>
      <c r="L15" s="92">
        <f t="shared" si="2"/>
        <v>0.1</v>
      </c>
      <c r="M15" s="92">
        <f t="shared" si="3"/>
        <v>0.1</v>
      </c>
      <c r="N15" s="92">
        <f t="shared" si="4"/>
        <v>0.1</v>
      </c>
      <c r="O15" s="92">
        <f t="shared" si="5"/>
        <v>0.1</v>
      </c>
      <c r="P15" s="92">
        <f t="shared" si="26"/>
        <v>0.1</v>
      </c>
      <c r="Q15" s="92">
        <f t="shared" si="6"/>
        <v>0.09</v>
      </c>
      <c r="R15" s="92">
        <f t="shared" si="7"/>
        <v>0.1</v>
      </c>
      <c r="S15" s="92">
        <f t="shared" si="8"/>
        <v>0.1</v>
      </c>
      <c r="T15" s="92">
        <f t="shared" si="9"/>
        <v>0.1</v>
      </c>
      <c r="U15" s="92">
        <f t="shared" si="10"/>
        <v>0.1</v>
      </c>
      <c r="V15" s="92">
        <f t="shared" si="11"/>
        <v>0.1</v>
      </c>
      <c r="W15" s="92">
        <f t="shared" si="12"/>
        <v>0.1</v>
      </c>
      <c r="X15" s="92">
        <f t="shared" si="13"/>
        <v>0.1</v>
      </c>
      <c r="Y15" s="92">
        <f t="shared" si="14"/>
        <v>0.08</v>
      </c>
      <c r="Z15" s="92">
        <f t="shared" si="15"/>
        <v>0.1</v>
      </c>
      <c r="AA15" s="92">
        <f t="shared" si="16"/>
        <v>0.09</v>
      </c>
      <c r="AB15" s="92">
        <f t="shared" si="17"/>
        <v>0.09</v>
      </c>
      <c r="AC15" s="92">
        <f t="shared" si="18"/>
        <v>0.1</v>
      </c>
      <c r="AD15" s="92">
        <f t="shared" si="19"/>
        <v>0.12</v>
      </c>
      <c r="AE15" s="92">
        <f t="shared" si="20"/>
        <v>0.09</v>
      </c>
      <c r="AF15" s="92">
        <f t="shared" si="21"/>
        <v>0.09</v>
      </c>
      <c r="AG15" s="92">
        <f t="shared" si="22"/>
        <v>0.09</v>
      </c>
      <c r="AH15" s="92">
        <f t="shared" si="23"/>
        <v>0.09</v>
      </c>
      <c r="AI15" s="92">
        <f t="shared" si="24"/>
        <v>0.1</v>
      </c>
      <c r="AJ15" s="92">
        <f t="shared" si="25"/>
        <v>0.09</v>
      </c>
    </row>
    <row r="16" spans="1:36" ht="12.95" customHeight="1" x14ac:dyDescent="0.15">
      <c r="A16" s="91">
        <v>313</v>
      </c>
      <c r="B16" s="115" t="s">
        <v>60</v>
      </c>
      <c r="C16" s="115"/>
      <c r="D16" s="91">
        <v>24</v>
      </c>
      <c r="E16" s="91">
        <v>16</v>
      </c>
      <c r="F16" s="4">
        <f t="shared" si="0"/>
        <v>0.33</v>
      </c>
      <c r="G16" s="5"/>
      <c r="H16" s="91" t="s">
        <v>62</v>
      </c>
      <c r="I16" s="91"/>
      <c r="J16" s="1" t="s">
        <v>15</v>
      </c>
      <c r="K16" s="92">
        <f t="shared" si="1"/>
        <v>0.32</v>
      </c>
      <c r="L16" s="92">
        <f t="shared" si="2"/>
        <v>0.35</v>
      </c>
      <c r="M16" s="92">
        <f t="shared" si="3"/>
        <v>0.35</v>
      </c>
      <c r="N16" s="92">
        <f t="shared" si="4"/>
        <v>0.35</v>
      </c>
      <c r="O16" s="92">
        <f t="shared" si="5"/>
        <v>0.36</v>
      </c>
      <c r="P16" s="92">
        <f t="shared" si="26"/>
        <v>0.35</v>
      </c>
      <c r="Q16" s="92">
        <f t="shared" si="6"/>
        <v>0.32</v>
      </c>
      <c r="R16" s="92">
        <f t="shared" si="7"/>
        <v>0.36</v>
      </c>
      <c r="S16" s="92">
        <f t="shared" si="8"/>
        <v>0.35</v>
      </c>
      <c r="T16" s="92">
        <f t="shared" si="9"/>
        <v>0.35</v>
      </c>
      <c r="U16" s="92">
        <f t="shared" si="10"/>
        <v>0.35</v>
      </c>
      <c r="V16" s="92">
        <f t="shared" si="11"/>
        <v>0.37</v>
      </c>
      <c r="W16" s="92">
        <f t="shared" si="12"/>
        <v>0.35</v>
      </c>
      <c r="X16" s="92">
        <f t="shared" si="13"/>
        <v>0.35</v>
      </c>
      <c r="Y16" s="92">
        <f t="shared" si="14"/>
        <v>0.32</v>
      </c>
      <c r="Z16" s="92">
        <f t="shared" si="15"/>
        <v>0.35</v>
      </c>
      <c r="AA16" s="92">
        <f t="shared" si="16"/>
        <v>0.31</v>
      </c>
      <c r="AB16" s="92">
        <f t="shared" si="17"/>
        <v>0.37</v>
      </c>
      <c r="AC16" s="92">
        <f t="shared" si="18"/>
        <v>0.36</v>
      </c>
      <c r="AD16" s="92">
        <f t="shared" si="19"/>
        <v>0.39</v>
      </c>
      <c r="AE16" s="92">
        <f t="shared" si="20"/>
        <v>0.33</v>
      </c>
      <c r="AF16" s="92">
        <f t="shared" si="21"/>
        <v>0.36</v>
      </c>
      <c r="AG16" s="92">
        <f t="shared" si="22"/>
        <v>0.31</v>
      </c>
      <c r="AH16" s="92">
        <f t="shared" si="23"/>
        <v>0.33</v>
      </c>
      <c r="AI16" s="92">
        <f t="shared" si="24"/>
        <v>0.35</v>
      </c>
      <c r="AJ16" s="92">
        <f t="shared" si="25"/>
        <v>0.33</v>
      </c>
    </row>
    <row r="17" spans="1:36" ht="12.95" customHeight="1" x14ac:dyDescent="0.15">
      <c r="A17" s="91">
        <v>314</v>
      </c>
      <c r="B17" s="115" t="s">
        <v>77</v>
      </c>
      <c r="C17" s="115"/>
      <c r="D17" s="91">
        <v>20</v>
      </c>
      <c r="E17" s="91">
        <v>16</v>
      </c>
      <c r="F17" s="4">
        <f t="shared" si="0"/>
        <v>0.23</v>
      </c>
      <c r="G17" s="91"/>
      <c r="H17" s="91"/>
      <c r="I17" s="91"/>
      <c r="J17" s="1" t="s">
        <v>15</v>
      </c>
      <c r="K17" s="92">
        <f t="shared" si="1"/>
        <v>0.23</v>
      </c>
      <c r="L17" s="92">
        <f t="shared" si="2"/>
        <v>0.25</v>
      </c>
      <c r="M17" s="92">
        <f t="shared" si="3"/>
        <v>0.25</v>
      </c>
      <c r="N17" s="92">
        <f t="shared" si="4"/>
        <v>0.25</v>
      </c>
      <c r="O17" s="92">
        <f t="shared" si="5"/>
        <v>0.26</v>
      </c>
      <c r="P17" s="92">
        <f t="shared" si="26"/>
        <v>0.25</v>
      </c>
      <c r="Q17" s="92">
        <f t="shared" si="6"/>
        <v>0.23</v>
      </c>
      <c r="R17" s="92">
        <f t="shared" si="7"/>
        <v>0.25</v>
      </c>
      <c r="S17" s="92">
        <f t="shared" si="8"/>
        <v>0.25</v>
      </c>
      <c r="T17" s="92">
        <f t="shared" si="9"/>
        <v>0.26</v>
      </c>
      <c r="U17" s="92">
        <f t="shared" si="10"/>
        <v>0.25</v>
      </c>
      <c r="V17" s="92">
        <f t="shared" si="11"/>
        <v>0.26</v>
      </c>
      <c r="W17" s="92">
        <f t="shared" si="12"/>
        <v>0.25</v>
      </c>
      <c r="X17" s="92">
        <f t="shared" si="13"/>
        <v>0.25</v>
      </c>
      <c r="Y17" s="92">
        <f t="shared" si="14"/>
        <v>0.23</v>
      </c>
      <c r="Z17" s="92">
        <f t="shared" si="15"/>
        <v>0.25</v>
      </c>
      <c r="AA17" s="92">
        <f t="shared" si="16"/>
        <v>0.22</v>
      </c>
      <c r="AB17" s="92">
        <f t="shared" si="17"/>
        <v>0.26</v>
      </c>
      <c r="AC17" s="92">
        <f t="shared" si="18"/>
        <v>0.26</v>
      </c>
      <c r="AD17" s="92">
        <f t="shared" si="19"/>
        <v>0.28999999999999998</v>
      </c>
      <c r="AE17" s="92">
        <f t="shared" si="20"/>
        <v>0.23</v>
      </c>
      <c r="AF17" s="92">
        <f t="shared" si="21"/>
        <v>0.26</v>
      </c>
      <c r="AG17" s="92">
        <f t="shared" si="22"/>
        <v>0.22</v>
      </c>
      <c r="AH17" s="92">
        <f t="shared" si="23"/>
        <v>0.23</v>
      </c>
      <c r="AI17" s="92">
        <f t="shared" si="24"/>
        <v>0.25</v>
      </c>
      <c r="AJ17" s="92">
        <f t="shared" si="25"/>
        <v>0.23</v>
      </c>
    </row>
    <row r="18" spans="1:36" ht="12.95" customHeight="1" x14ac:dyDescent="0.15">
      <c r="A18" s="91"/>
      <c r="B18" s="115"/>
      <c r="C18" s="115"/>
      <c r="D18" s="91"/>
      <c r="E18" s="91"/>
      <c r="F18" s="4" t="str">
        <f t="shared" si="0"/>
        <v/>
      </c>
      <c r="G18" s="91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15"/>
      <c r="C19" s="115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15"/>
      <c r="C20" s="115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15"/>
      <c r="C21" s="115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15"/>
      <c r="C22" s="115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15"/>
      <c r="C23" s="115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15"/>
      <c r="C24" s="115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15"/>
      <c r="C25" s="115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15"/>
      <c r="C26" s="115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15"/>
      <c r="C27" s="115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15"/>
      <c r="C28" s="115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15"/>
      <c r="C29" s="115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15"/>
      <c r="C30" s="115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15"/>
      <c r="C31" s="115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15"/>
      <c r="C32" s="115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15"/>
      <c r="C33" s="115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15"/>
      <c r="C34" s="115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15"/>
      <c r="C35" s="115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15"/>
      <c r="C36" s="115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15"/>
      <c r="C37" s="115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15"/>
      <c r="C38" s="115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15"/>
      <c r="C39" s="115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15"/>
      <c r="C40" s="115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15"/>
      <c r="C41" s="115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15"/>
      <c r="C42" s="115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15"/>
      <c r="C43" s="115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12" t="s">
        <v>106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2.97</v>
      </c>
      <c r="D50" s="16">
        <f>SUMIF(G4:G43,"*下層*",F4:F43)</f>
        <v>0</v>
      </c>
      <c r="E50" s="4">
        <f>SUM(F4:F43)</f>
        <v>2.97</v>
      </c>
      <c r="F50" s="13"/>
      <c r="G50" s="17">
        <f>C50*100</f>
        <v>297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形状比＝74、Sr＝19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1.9100000000000001</v>
      </c>
      <c r="D57" s="16">
        <f>SUMIF(H4:H43,"▲",F4:F43)</f>
        <v>0</v>
      </c>
      <c r="E57" s="16">
        <f>SUM(C57:D57)</f>
        <v>1.9100000000000001</v>
      </c>
      <c r="F57" s="13"/>
      <c r="G57" s="19">
        <f>C57*100</f>
        <v>191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64.3</v>
      </c>
      <c r="D62" s="20" t="str">
        <f>IF(D47&gt;0,ROUND(D57/D50*100,1),"")</f>
        <v/>
      </c>
      <c r="E62" s="20">
        <f>ROUND(E57/E50*100,1)</f>
        <v>64.3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1.06</v>
      </c>
      <c r="D69" s="16" t="str">
        <f>IF(D66&gt;0,D50-D57,"")</f>
        <v/>
      </c>
      <c r="E69" s="4">
        <f>SUM(C69:D69)</f>
        <v>1.06</v>
      </c>
      <c r="F69" s="13"/>
      <c r="G69" s="17">
        <f>C69*100</f>
        <v>106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形状比＝73、Sr＝31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79" priority="16" stopIfTrue="1">
      <formula>AND(($H4="スギ"),(#REF!&lt;12))</formula>
    </cfRule>
  </conditionalFormatting>
  <conditionalFormatting sqref="L4:L43">
    <cfRule type="expression" dxfId="878" priority="15" stopIfTrue="1">
      <formula>AND(($H4="スギ"),(#REF!&lt;22),(#REF!&gt;=12))</formula>
    </cfRule>
  </conditionalFormatting>
  <conditionalFormatting sqref="M4:M43">
    <cfRule type="expression" dxfId="877" priority="14" stopIfTrue="1">
      <formula>AND(($H4="スギ"),(#REF!&lt;32),(#REF!&gt;=22))</formula>
    </cfRule>
  </conditionalFormatting>
  <conditionalFormatting sqref="N4:N43">
    <cfRule type="expression" dxfId="876" priority="13" stopIfTrue="1">
      <formula>AND(($H4="スギ"),(#REF!&lt;42),(#REF!&gt;=32))</formula>
    </cfRule>
  </conditionalFormatting>
  <conditionalFormatting sqref="U4:U43 Z4:AF43 AJ4:AJ43 O4:P43">
    <cfRule type="expression" dxfId="875" priority="12" stopIfTrue="1">
      <formula>AND(($H4="スギ"),(#REF!&gt;=42))</formula>
    </cfRule>
  </conditionalFormatting>
  <conditionalFormatting sqref="Q4:Q43 AA4:AA43">
    <cfRule type="expression" dxfId="874" priority="11" stopIfTrue="1">
      <formula>AND(($H4="ヒノキ"),(#REF!&lt;12))</formula>
    </cfRule>
  </conditionalFormatting>
  <conditionalFormatting sqref="R4:R43 AB4:AE43">
    <cfRule type="expression" dxfId="873" priority="10" stopIfTrue="1">
      <formula>AND(($H4="ヒノキ"),(#REF!&lt;22),(#REF!&gt;=12))</formula>
    </cfRule>
  </conditionalFormatting>
  <conditionalFormatting sqref="S4:S43">
    <cfRule type="expression" dxfId="872" priority="9" stopIfTrue="1">
      <formula>AND(($H4="ヒノキ"),(#REF!&lt;32),(#REF!&gt;=22))</formula>
    </cfRule>
  </conditionalFormatting>
  <conditionalFormatting sqref="T4:U43 Z4:AF43 AJ4:AJ43">
    <cfRule type="expression" dxfId="871" priority="8" stopIfTrue="1">
      <formula>AND(($H4="ヒノキ"),(#REF!&gt;=32))</formula>
    </cfRule>
  </conditionalFormatting>
  <conditionalFormatting sqref="V4:V43 AA4:AA43">
    <cfRule type="expression" dxfId="870" priority="7" stopIfTrue="1">
      <formula>AND(($H4="アカマツ"),(#REF!&lt;12))</formula>
    </cfRule>
  </conditionalFormatting>
  <conditionalFormatting sqref="W4:W43 AB4:AB43">
    <cfRule type="expression" dxfId="869" priority="6" stopIfTrue="1">
      <formula>AND(($H4="アカマツ"),(#REF!&lt;22),(#REF!&gt;=12))</formula>
    </cfRule>
  </conditionalFormatting>
  <conditionalFormatting sqref="X4:X43 AC4:AC43">
    <cfRule type="expression" dxfId="868" priority="5" stopIfTrue="1">
      <formula>AND(($H4="アカマツ"),(#REF!&lt;42),(#REF!&gt;=22))</formula>
    </cfRule>
  </conditionalFormatting>
  <conditionalFormatting sqref="Y4:AF43 AJ4:AJ43">
    <cfRule type="expression" dxfId="867" priority="4" stopIfTrue="1">
      <formula>AND(($H4="アカマツ"),(#REF!&gt;=42))</formula>
    </cfRule>
  </conditionalFormatting>
  <conditionalFormatting sqref="AG4:AG43">
    <cfRule type="expression" dxfId="866" priority="3" stopIfTrue="1">
      <formula>AND(($H4&lt;&gt;"スギ"),($H4&lt;&gt;"ヒノキ"),($H4&lt;&gt;"アカマツ"),(#REF!&lt;12))</formula>
    </cfRule>
  </conditionalFormatting>
  <conditionalFormatting sqref="AH4:AH43">
    <cfRule type="expression" dxfId="8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</sheetPr>
  <dimension ref="A1:AJ120"/>
  <sheetViews>
    <sheetView showGridLines="0" tabSelected="1" view="pageBreakPreview" topLeftCell="A25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210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891</v>
      </c>
      <c r="B4" s="115" t="s">
        <v>66</v>
      </c>
      <c r="C4" s="115"/>
      <c r="D4" s="74">
        <v>22</v>
      </c>
      <c r="E4" s="74">
        <v>19</v>
      </c>
      <c r="F4" s="4">
        <f t="shared" ref="F4:F43" si="0">IF(D4&gt;0,IF(B4="スギ",P4,IF(B4="ヒノキ",U4,IF(B4="アカマツ",Z4,IF(B4="カラマツ",AF4,AJ4)))),"")</f>
        <v>0.37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0.33</v>
      </c>
      <c r="L4" s="75">
        <f t="shared" ref="L4:L43" si="2">ROUND(10^(-5+0.73504+1.83346*LOG(D4)+1.06569*LOG(E4)),2)</f>
        <v>0.36</v>
      </c>
      <c r="M4" s="75">
        <f t="shared" ref="M4:M43" si="3">ROUND(10^(-5+0.71514+1.74357*LOG(D4)+1.17719*LOG(E4)),2)</f>
        <v>0.36</v>
      </c>
      <c r="N4" s="75">
        <f t="shared" ref="N4:N43" si="4">ROUND(10^(-5+0.82956+1.76381*LOG(D4)+1.06412*LOG(E4)),2)</f>
        <v>0.36</v>
      </c>
      <c r="O4" s="75">
        <f t="shared" ref="O4:O43" si="5">ROUND(10^(-5+0.88226+1.79204*LOG(D4)+0.99303*LOG(E4)),2)</f>
        <v>0.36</v>
      </c>
      <c r="P4" s="75">
        <f>HLOOKUP($D4,K$3:O$43,MATCH($A4,$A$3:$A$43,0),1)</f>
        <v>0.36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0.33</v>
      </c>
      <c r="R4" s="75">
        <f t="shared" ref="R4:R43" si="7">ROUND(10^(1.905709*LOG(D4)+1.011385*LOG(E4)-4.293729),2)</f>
        <v>0.36</v>
      </c>
      <c r="S4" s="75">
        <f t="shared" ref="S4:S43" si="8">ROUND(10^(1.771888*LOG(D4)+1.138415*LOG(E4)-4.271259),2)</f>
        <v>0.37</v>
      </c>
      <c r="T4" s="75">
        <f t="shared" ref="T4:T43" si="9">ROUND(10^(1.671519*LOG(D4)+1.363617*LOG(E4)-4.404407),2)</f>
        <v>0.38</v>
      </c>
      <c r="U4" s="75">
        <f t="shared" ref="U4:U43" si="10">HLOOKUP($D4,Q$3:T$43,MATCH($A4,$A$3:$A$43,0),1)</f>
        <v>0.37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75">
        <f t="shared" ref="W4:W43" si="12">ROUND(10^(-4.155639+1.847898*LOG(D4)+0.951955*LOG(E4)),2)</f>
        <v>0.35</v>
      </c>
      <c r="X4" s="75">
        <f t="shared" ref="X4:X43" si="13">ROUND(10^(-4.194535+1.804172*LOG(D4)+1.034248*LOG(E4)),2)</f>
        <v>0.35</v>
      </c>
      <c r="Y4" s="75">
        <f t="shared" ref="Y4:Y43" si="14">ROUND(10^(-4.42347+2.006485*LOG(D4)+0.967757*LOG(E4)),2)</f>
        <v>0.32</v>
      </c>
      <c r="Z4" s="75">
        <f t="shared" ref="Z4:Z43" si="15">HLOOKUP($D4,V$3:Y$43,MATCH($A4,$A$3:$A$43,0),1)</f>
        <v>0.35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75">
        <f t="shared" ref="AB4:AB43" si="17">ROUND(10^(1.979213*LOG(D4)+0.998347*LOG(E4)-4.369281),2)</f>
        <v>0.37</v>
      </c>
      <c r="AC4" s="75">
        <f t="shared" ref="AC4:AC43" si="18">ROUND(10^(1.904401*LOG(D4)+1.062478*LOG(E4)-4.348104),2)</f>
        <v>0.37</v>
      </c>
      <c r="AD4" s="75">
        <f t="shared" ref="AD4:AD43" si="19">ROUND(10^(1.640825*LOG(D4)+1.080387*LOG(E4)-3.976731),2)</f>
        <v>0.41</v>
      </c>
      <c r="AE4" s="75">
        <f t="shared" ref="AE4:AE43" si="20">ROUND(10^(1.90887*LOG(D4)+1.088002*LOG(E4)-4.431495),2)</f>
        <v>0.33</v>
      </c>
      <c r="AF4" s="75">
        <f t="shared" ref="AF4:AF43" si="21">HLOOKUP($D4,AA$3:AE$43,MATCH($A4,$A$3:$A$43,0),1)</f>
        <v>0.37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75">
        <f t="shared" ref="AH4:AH43" si="23">ROUND(10^(1.93813902*LOG(D4)+0.96697002*LOG(E4)-4.32216295),2)</f>
        <v>0.33</v>
      </c>
      <c r="AI4" s="75">
        <f t="shared" ref="AI4:AI43" si="24">ROUND(10^(1.82464098*LOG(D4)+0.97625989*LOG(E4)-4.15096808),2)</f>
        <v>0.35</v>
      </c>
      <c r="AJ4" s="75">
        <f t="shared" ref="AJ4:AJ43" si="25">HLOOKUP($D4,AG$3:AI$43,MATCH($A4,$A$3:$A$43,0),1)</f>
        <v>0.33</v>
      </c>
    </row>
    <row r="5" spans="1:36" ht="12.95" customHeight="1" x14ac:dyDescent="0.15">
      <c r="A5" s="74">
        <v>892</v>
      </c>
      <c r="B5" s="115" t="s">
        <v>66</v>
      </c>
      <c r="C5" s="115"/>
      <c r="D5" s="74">
        <v>26</v>
      </c>
      <c r="E5" s="74">
        <v>20</v>
      </c>
      <c r="F5" s="4">
        <f t="shared" si="0"/>
        <v>0.52</v>
      </c>
      <c r="G5" s="5"/>
      <c r="H5" s="74"/>
      <c r="I5" s="5"/>
      <c r="J5" s="1" t="s">
        <v>15</v>
      </c>
      <c r="K5" s="75">
        <f t="shared" si="1"/>
        <v>0.46</v>
      </c>
      <c r="L5" s="75">
        <f t="shared" si="2"/>
        <v>0.52</v>
      </c>
      <c r="M5" s="75">
        <f t="shared" si="3"/>
        <v>0.52</v>
      </c>
      <c r="N5" s="75">
        <f t="shared" si="4"/>
        <v>0.51</v>
      </c>
      <c r="O5" s="75">
        <f t="shared" si="5"/>
        <v>0.51</v>
      </c>
      <c r="P5" s="75">
        <f t="shared" ref="P5:P43" si="26">HLOOKUP($D5,K$3:O$43,MATCH(A5,$A$3:$A$43,0),1)</f>
        <v>0.52</v>
      </c>
      <c r="Q5" s="75">
        <f t="shared" si="6"/>
        <v>0.46</v>
      </c>
      <c r="R5" s="75">
        <f t="shared" si="7"/>
        <v>0.52</v>
      </c>
      <c r="S5" s="75">
        <f t="shared" si="8"/>
        <v>0.52</v>
      </c>
      <c r="T5" s="75">
        <f t="shared" si="9"/>
        <v>0.54</v>
      </c>
      <c r="U5" s="75">
        <f t="shared" si="10"/>
        <v>0.52</v>
      </c>
      <c r="V5" s="75">
        <f t="shared" si="11"/>
        <v>0.54</v>
      </c>
      <c r="W5" s="75">
        <f t="shared" si="12"/>
        <v>0.5</v>
      </c>
      <c r="X5" s="75">
        <f t="shared" si="13"/>
        <v>0.51</v>
      </c>
      <c r="Y5" s="75">
        <f t="shared" si="14"/>
        <v>0.47</v>
      </c>
      <c r="Z5" s="75">
        <f t="shared" si="15"/>
        <v>0.51</v>
      </c>
      <c r="AA5" s="75">
        <f t="shared" si="16"/>
        <v>0.45</v>
      </c>
      <c r="AB5" s="75">
        <f t="shared" si="17"/>
        <v>0.54</v>
      </c>
      <c r="AC5" s="75">
        <f t="shared" si="18"/>
        <v>0.54</v>
      </c>
      <c r="AD5" s="75">
        <f t="shared" si="19"/>
        <v>0.56000000000000005</v>
      </c>
      <c r="AE5" s="75">
        <f t="shared" si="20"/>
        <v>0.48</v>
      </c>
      <c r="AF5" s="75">
        <f t="shared" si="21"/>
        <v>0.54</v>
      </c>
      <c r="AG5" s="75">
        <f t="shared" si="22"/>
        <v>0.44</v>
      </c>
      <c r="AH5" s="75">
        <f t="shared" si="23"/>
        <v>0.48</v>
      </c>
      <c r="AI5" s="75">
        <f t="shared" si="24"/>
        <v>0.5</v>
      </c>
      <c r="AJ5" s="75">
        <f t="shared" si="25"/>
        <v>0.48</v>
      </c>
    </row>
    <row r="6" spans="1:36" ht="12.95" customHeight="1" x14ac:dyDescent="0.15">
      <c r="A6" s="95">
        <v>893</v>
      </c>
      <c r="B6" s="115" t="s">
        <v>66</v>
      </c>
      <c r="C6" s="115"/>
      <c r="D6" s="74">
        <v>26</v>
      </c>
      <c r="E6" s="74">
        <v>20</v>
      </c>
      <c r="F6" s="4">
        <f t="shared" si="0"/>
        <v>0.52</v>
      </c>
      <c r="G6" s="74"/>
      <c r="H6" s="74"/>
      <c r="I6" s="74"/>
      <c r="J6" s="1" t="s">
        <v>15</v>
      </c>
      <c r="K6" s="75">
        <f t="shared" si="1"/>
        <v>0.46</v>
      </c>
      <c r="L6" s="75">
        <f t="shared" si="2"/>
        <v>0.52</v>
      </c>
      <c r="M6" s="75">
        <f t="shared" si="3"/>
        <v>0.52</v>
      </c>
      <c r="N6" s="75">
        <f t="shared" si="4"/>
        <v>0.51</v>
      </c>
      <c r="O6" s="75">
        <f t="shared" si="5"/>
        <v>0.51</v>
      </c>
      <c r="P6" s="75">
        <f t="shared" si="26"/>
        <v>0.52</v>
      </c>
      <c r="Q6" s="75">
        <f t="shared" si="6"/>
        <v>0.46</v>
      </c>
      <c r="R6" s="75">
        <f t="shared" si="7"/>
        <v>0.52</v>
      </c>
      <c r="S6" s="75">
        <f t="shared" si="8"/>
        <v>0.52</v>
      </c>
      <c r="T6" s="75">
        <f t="shared" si="9"/>
        <v>0.54</v>
      </c>
      <c r="U6" s="75">
        <f t="shared" si="10"/>
        <v>0.52</v>
      </c>
      <c r="V6" s="75">
        <f t="shared" si="11"/>
        <v>0.54</v>
      </c>
      <c r="W6" s="75">
        <f t="shared" si="12"/>
        <v>0.5</v>
      </c>
      <c r="X6" s="75">
        <f t="shared" si="13"/>
        <v>0.51</v>
      </c>
      <c r="Y6" s="75">
        <f t="shared" si="14"/>
        <v>0.47</v>
      </c>
      <c r="Z6" s="75">
        <f t="shared" si="15"/>
        <v>0.51</v>
      </c>
      <c r="AA6" s="75">
        <f t="shared" si="16"/>
        <v>0.45</v>
      </c>
      <c r="AB6" s="75">
        <f t="shared" si="17"/>
        <v>0.54</v>
      </c>
      <c r="AC6" s="75">
        <f t="shared" si="18"/>
        <v>0.54</v>
      </c>
      <c r="AD6" s="75">
        <f t="shared" si="19"/>
        <v>0.56000000000000005</v>
      </c>
      <c r="AE6" s="75">
        <f t="shared" si="20"/>
        <v>0.48</v>
      </c>
      <c r="AF6" s="75">
        <f t="shared" si="21"/>
        <v>0.54</v>
      </c>
      <c r="AG6" s="75">
        <f t="shared" si="22"/>
        <v>0.44</v>
      </c>
      <c r="AH6" s="75">
        <f t="shared" si="23"/>
        <v>0.48</v>
      </c>
      <c r="AI6" s="75">
        <f t="shared" si="24"/>
        <v>0.5</v>
      </c>
      <c r="AJ6" s="75">
        <f t="shared" si="25"/>
        <v>0.48</v>
      </c>
    </row>
    <row r="7" spans="1:36" ht="12.95" customHeight="1" x14ac:dyDescent="0.15">
      <c r="A7" s="95">
        <v>894</v>
      </c>
      <c r="B7" s="115" t="s">
        <v>66</v>
      </c>
      <c r="C7" s="115"/>
      <c r="D7" s="74">
        <v>20</v>
      </c>
      <c r="E7" s="74">
        <v>16</v>
      </c>
      <c r="F7" s="4">
        <f t="shared" si="0"/>
        <v>0.25</v>
      </c>
      <c r="G7" s="5" t="s">
        <v>67</v>
      </c>
      <c r="H7" s="95" t="s">
        <v>62</v>
      </c>
      <c r="I7" s="5" t="s">
        <v>67</v>
      </c>
      <c r="J7" s="1" t="s">
        <v>15</v>
      </c>
      <c r="K7" s="75">
        <f t="shared" si="1"/>
        <v>0.23</v>
      </c>
      <c r="L7" s="75">
        <f t="shared" si="2"/>
        <v>0.25</v>
      </c>
      <c r="M7" s="75">
        <f t="shared" si="3"/>
        <v>0.25</v>
      </c>
      <c r="N7" s="75">
        <f t="shared" si="4"/>
        <v>0.25</v>
      </c>
      <c r="O7" s="75">
        <f t="shared" si="5"/>
        <v>0.26</v>
      </c>
      <c r="P7" s="75">
        <f t="shared" si="26"/>
        <v>0.25</v>
      </c>
      <c r="Q7" s="75">
        <f t="shared" si="6"/>
        <v>0.23</v>
      </c>
      <c r="R7" s="75">
        <f t="shared" si="7"/>
        <v>0.25</v>
      </c>
      <c r="S7" s="75">
        <f t="shared" si="8"/>
        <v>0.25</v>
      </c>
      <c r="T7" s="75">
        <f t="shared" si="9"/>
        <v>0.26</v>
      </c>
      <c r="U7" s="75">
        <f t="shared" si="10"/>
        <v>0.25</v>
      </c>
      <c r="V7" s="75">
        <f t="shared" si="11"/>
        <v>0.26</v>
      </c>
      <c r="W7" s="75">
        <f t="shared" si="12"/>
        <v>0.25</v>
      </c>
      <c r="X7" s="75">
        <f t="shared" si="13"/>
        <v>0.25</v>
      </c>
      <c r="Y7" s="75">
        <f t="shared" si="14"/>
        <v>0.23</v>
      </c>
      <c r="Z7" s="75">
        <f t="shared" si="15"/>
        <v>0.25</v>
      </c>
      <c r="AA7" s="75">
        <f t="shared" si="16"/>
        <v>0.22</v>
      </c>
      <c r="AB7" s="75">
        <f t="shared" si="17"/>
        <v>0.26</v>
      </c>
      <c r="AC7" s="75">
        <f t="shared" si="18"/>
        <v>0.26</v>
      </c>
      <c r="AD7" s="75">
        <f t="shared" si="19"/>
        <v>0.28999999999999998</v>
      </c>
      <c r="AE7" s="75">
        <f t="shared" si="20"/>
        <v>0.23</v>
      </c>
      <c r="AF7" s="75">
        <f t="shared" si="21"/>
        <v>0.26</v>
      </c>
      <c r="AG7" s="75">
        <f t="shared" si="22"/>
        <v>0.22</v>
      </c>
      <c r="AH7" s="75">
        <f t="shared" si="23"/>
        <v>0.23</v>
      </c>
      <c r="AI7" s="75">
        <f t="shared" si="24"/>
        <v>0.25</v>
      </c>
      <c r="AJ7" s="75">
        <f t="shared" si="25"/>
        <v>0.23</v>
      </c>
    </row>
    <row r="8" spans="1:36" ht="12.95" customHeight="1" x14ac:dyDescent="0.15">
      <c r="A8" s="95">
        <v>895</v>
      </c>
      <c r="B8" s="115" t="s">
        <v>66</v>
      </c>
      <c r="C8" s="115"/>
      <c r="D8" s="74">
        <v>26</v>
      </c>
      <c r="E8" s="74">
        <v>20</v>
      </c>
      <c r="F8" s="4">
        <f t="shared" si="0"/>
        <v>0.52</v>
      </c>
      <c r="G8" s="74"/>
      <c r="H8" s="74"/>
      <c r="I8" s="103"/>
      <c r="J8" s="1" t="s">
        <v>15</v>
      </c>
      <c r="K8" s="75">
        <f t="shared" si="1"/>
        <v>0.46</v>
      </c>
      <c r="L8" s="75">
        <f t="shared" si="2"/>
        <v>0.52</v>
      </c>
      <c r="M8" s="75">
        <f t="shared" si="3"/>
        <v>0.52</v>
      </c>
      <c r="N8" s="75">
        <f t="shared" si="4"/>
        <v>0.51</v>
      </c>
      <c r="O8" s="75">
        <f t="shared" si="5"/>
        <v>0.51</v>
      </c>
      <c r="P8" s="75">
        <f t="shared" si="26"/>
        <v>0.52</v>
      </c>
      <c r="Q8" s="75">
        <f t="shared" si="6"/>
        <v>0.46</v>
      </c>
      <c r="R8" s="75">
        <f t="shared" si="7"/>
        <v>0.52</v>
      </c>
      <c r="S8" s="75">
        <f t="shared" si="8"/>
        <v>0.52</v>
      </c>
      <c r="T8" s="75">
        <f t="shared" si="9"/>
        <v>0.54</v>
      </c>
      <c r="U8" s="75">
        <f t="shared" si="10"/>
        <v>0.52</v>
      </c>
      <c r="V8" s="75">
        <f t="shared" si="11"/>
        <v>0.54</v>
      </c>
      <c r="W8" s="75">
        <f t="shared" si="12"/>
        <v>0.5</v>
      </c>
      <c r="X8" s="75">
        <f t="shared" si="13"/>
        <v>0.51</v>
      </c>
      <c r="Y8" s="75">
        <f t="shared" si="14"/>
        <v>0.47</v>
      </c>
      <c r="Z8" s="75">
        <f t="shared" si="15"/>
        <v>0.51</v>
      </c>
      <c r="AA8" s="75">
        <f t="shared" si="16"/>
        <v>0.45</v>
      </c>
      <c r="AB8" s="75">
        <f t="shared" si="17"/>
        <v>0.54</v>
      </c>
      <c r="AC8" s="75">
        <f t="shared" si="18"/>
        <v>0.54</v>
      </c>
      <c r="AD8" s="75">
        <f t="shared" si="19"/>
        <v>0.56000000000000005</v>
      </c>
      <c r="AE8" s="75">
        <f t="shared" si="20"/>
        <v>0.48</v>
      </c>
      <c r="AF8" s="75">
        <f t="shared" si="21"/>
        <v>0.54</v>
      </c>
      <c r="AG8" s="75">
        <f t="shared" si="22"/>
        <v>0.44</v>
      </c>
      <c r="AH8" s="75">
        <f t="shared" si="23"/>
        <v>0.48</v>
      </c>
      <c r="AI8" s="75">
        <f t="shared" si="24"/>
        <v>0.5</v>
      </c>
      <c r="AJ8" s="75">
        <f t="shared" si="25"/>
        <v>0.48</v>
      </c>
    </row>
    <row r="9" spans="1:36" ht="12.95" customHeight="1" x14ac:dyDescent="0.15">
      <c r="A9" s="95">
        <v>896</v>
      </c>
      <c r="B9" s="115" t="s">
        <v>66</v>
      </c>
      <c r="C9" s="115"/>
      <c r="D9" s="74">
        <v>14</v>
      </c>
      <c r="E9" s="74">
        <v>6</v>
      </c>
      <c r="F9" s="4">
        <f t="shared" si="0"/>
        <v>0.05</v>
      </c>
      <c r="G9" s="95" t="s">
        <v>93</v>
      </c>
      <c r="H9" s="95" t="s">
        <v>62</v>
      </c>
      <c r="I9" s="103" t="s">
        <v>93</v>
      </c>
      <c r="J9" s="1" t="s">
        <v>15</v>
      </c>
      <c r="K9" s="75">
        <f t="shared" si="1"/>
        <v>0.05</v>
      </c>
      <c r="L9" s="75">
        <f t="shared" si="2"/>
        <v>0.05</v>
      </c>
      <c r="M9" s="75">
        <f t="shared" si="3"/>
        <v>0.04</v>
      </c>
      <c r="N9" s="75">
        <f t="shared" si="4"/>
        <v>0.05</v>
      </c>
      <c r="O9" s="75">
        <f t="shared" si="5"/>
        <v>0.05</v>
      </c>
      <c r="P9" s="75">
        <f t="shared" si="26"/>
        <v>0.05</v>
      </c>
      <c r="Q9" s="75">
        <f t="shared" si="6"/>
        <v>0.05</v>
      </c>
      <c r="R9" s="75">
        <f t="shared" si="7"/>
        <v>0.05</v>
      </c>
      <c r="S9" s="75">
        <f t="shared" si="8"/>
        <v>0.04</v>
      </c>
      <c r="T9" s="75">
        <f t="shared" si="9"/>
        <v>0.04</v>
      </c>
      <c r="U9" s="75">
        <f t="shared" si="10"/>
        <v>0.05</v>
      </c>
      <c r="V9" s="75">
        <f t="shared" si="11"/>
        <v>0.05</v>
      </c>
      <c r="W9" s="75">
        <f t="shared" si="12"/>
        <v>0.05</v>
      </c>
      <c r="X9" s="75">
        <f t="shared" si="13"/>
        <v>0.05</v>
      </c>
      <c r="Y9" s="75">
        <f t="shared" si="14"/>
        <v>0.04</v>
      </c>
      <c r="Z9" s="75">
        <f t="shared" si="15"/>
        <v>0.05</v>
      </c>
      <c r="AA9" s="75">
        <f t="shared" si="16"/>
        <v>0.05</v>
      </c>
      <c r="AB9" s="75">
        <f t="shared" si="17"/>
        <v>0.05</v>
      </c>
      <c r="AC9" s="75">
        <f t="shared" si="18"/>
        <v>0.05</v>
      </c>
      <c r="AD9" s="75">
        <f t="shared" si="19"/>
        <v>0.06</v>
      </c>
      <c r="AE9" s="75">
        <f t="shared" si="20"/>
        <v>0.04</v>
      </c>
      <c r="AF9" s="75">
        <f t="shared" si="21"/>
        <v>0.05</v>
      </c>
      <c r="AG9" s="75">
        <f t="shared" si="22"/>
        <v>0.05</v>
      </c>
      <c r="AH9" s="75">
        <f t="shared" si="23"/>
        <v>0.04</v>
      </c>
      <c r="AI9" s="75">
        <f t="shared" si="24"/>
        <v>0.05</v>
      </c>
      <c r="AJ9" s="75">
        <f t="shared" si="25"/>
        <v>0.04</v>
      </c>
    </row>
    <row r="10" spans="1:36" ht="12.95" customHeight="1" x14ac:dyDescent="0.15">
      <c r="A10" s="95">
        <v>897</v>
      </c>
      <c r="B10" s="115" t="s">
        <v>66</v>
      </c>
      <c r="C10" s="115"/>
      <c r="D10" s="74">
        <v>16</v>
      </c>
      <c r="E10" s="74">
        <v>12</v>
      </c>
      <c r="F10" s="4">
        <f t="shared" si="0"/>
        <v>0.12</v>
      </c>
      <c r="G10" s="5"/>
      <c r="H10" s="95" t="s">
        <v>62</v>
      </c>
      <c r="I10" s="5" t="s">
        <v>92</v>
      </c>
      <c r="J10" s="1" t="s">
        <v>15</v>
      </c>
      <c r="K10" s="75">
        <f t="shared" si="1"/>
        <v>0.12</v>
      </c>
      <c r="L10" s="75">
        <f t="shared" si="2"/>
        <v>0.12</v>
      </c>
      <c r="M10" s="75">
        <f t="shared" si="3"/>
        <v>0.12</v>
      </c>
      <c r="N10" s="75">
        <f t="shared" si="4"/>
        <v>0.13</v>
      </c>
      <c r="O10" s="75">
        <f t="shared" si="5"/>
        <v>0.13</v>
      </c>
      <c r="P10" s="75">
        <f t="shared" si="26"/>
        <v>0.12</v>
      </c>
      <c r="Q10" s="75">
        <f t="shared" si="6"/>
        <v>0.12</v>
      </c>
      <c r="R10" s="75">
        <f t="shared" si="7"/>
        <v>0.12</v>
      </c>
      <c r="S10" s="75">
        <f t="shared" si="8"/>
        <v>0.12</v>
      </c>
      <c r="T10" s="75">
        <f t="shared" si="9"/>
        <v>0.12</v>
      </c>
      <c r="U10" s="75">
        <f t="shared" si="10"/>
        <v>0.12</v>
      </c>
      <c r="V10" s="75">
        <f t="shared" si="11"/>
        <v>0.13</v>
      </c>
      <c r="W10" s="75">
        <f t="shared" si="12"/>
        <v>0.12</v>
      </c>
      <c r="X10" s="75">
        <f t="shared" si="13"/>
        <v>0.12</v>
      </c>
      <c r="Y10" s="75">
        <f t="shared" si="14"/>
        <v>0.11</v>
      </c>
      <c r="Z10" s="75">
        <f t="shared" si="15"/>
        <v>0.12</v>
      </c>
      <c r="AA10" s="75">
        <f t="shared" si="16"/>
        <v>0.11</v>
      </c>
      <c r="AB10" s="75">
        <f t="shared" si="17"/>
        <v>0.12</v>
      </c>
      <c r="AC10" s="75">
        <f t="shared" si="18"/>
        <v>0.12</v>
      </c>
      <c r="AD10" s="75">
        <f t="shared" si="19"/>
        <v>0.15</v>
      </c>
      <c r="AE10" s="75">
        <f t="shared" si="20"/>
        <v>0.11</v>
      </c>
      <c r="AF10" s="75">
        <f t="shared" si="21"/>
        <v>0.12</v>
      </c>
      <c r="AG10" s="75">
        <f t="shared" si="22"/>
        <v>0.11</v>
      </c>
      <c r="AH10" s="75">
        <f t="shared" si="23"/>
        <v>0.11</v>
      </c>
      <c r="AI10" s="75">
        <f t="shared" si="24"/>
        <v>0.13</v>
      </c>
      <c r="AJ10" s="75">
        <f t="shared" si="25"/>
        <v>0.11</v>
      </c>
    </row>
    <row r="11" spans="1:36" ht="12.95" customHeight="1" x14ac:dyDescent="0.15">
      <c r="A11" s="95">
        <v>898</v>
      </c>
      <c r="B11" s="115" t="s">
        <v>66</v>
      </c>
      <c r="C11" s="115"/>
      <c r="D11" s="74">
        <v>22</v>
      </c>
      <c r="E11" s="74">
        <v>16</v>
      </c>
      <c r="F11" s="4">
        <f t="shared" si="0"/>
        <v>0.3</v>
      </c>
      <c r="G11" s="5"/>
      <c r="H11" s="74"/>
      <c r="I11" s="5"/>
      <c r="J11" s="1" t="s">
        <v>15</v>
      </c>
      <c r="K11" s="75">
        <f t="shared" si="1"/>
        <v>0.28000000000000003</v>
      </c>
      <c r="L11" s="75">
        <f t="shared" si="2"/>
        <v>0.3</v>
      </c>
      <c r="M11" s="75">
        <f t="shared" si="3"/>
        <v>0.3</v>
      </c>
      <c r="N11" s="75">
        <f t="shared" si="4"/>
        <v>0.3</v>
      </c>
      <c r="O11" s="75">
        <f t="shared" si="5"/>
        <v>0.3</v>
      </c>
      <c r="P11" s="75">
        <f t="shared" si="26"/>
        <v>0.3</v>
      </c>
      <c r="Q11" s="75">
        <f t="shared" si="6"/>
        <v>0.28000000000000003</v>
      </c>
      <c r="R11" s="75">
        <f t="shared" si="7"/>
        <v>0.3</v>
      </c>
      <c r="S11" s="75">
        <f t="shared" si="8"/>
        <v>0.3</v>
      </c>
      <c r="T11" s="75">
        <f t="shared" si="9"/>
        <v>0.3</v>
      </c>
      <c r="U11" s="75">
        <f t="shared" si="10"/>
        <v>0.3</v>
      </c>
      <c r="V11" s="75">
        <f t="shared" si="11"/>
        <v>0.32</v>
      </c>
      <c r="W11" s="75">
        <f t="shared" si="12"/>
        <v>0.3</v>
      </c>
      <c r="X11" s="75">
        <f t="shared" si="13"/>
        <v>0.3</v>
      </c>
      <c r="Y11" s="75">
        <f t="shared" si="14"/>
        <v>0.27</v>
      </c>
      <c r="Z11" s="75">
        <f t="shared" si="15"/>
        <v>0.3</v>
      </c>
      <c r="AA11" s="75">
        <f t="shared" si="16"/>
        <v>0.27</v>
      </c>
      <c r="AB11" s="75">
        <f t="shared" si="17"/>
        <v>0.31</v>
      </c>
      <c r="AC11" s="75">
        <f t="shared" si="18"/>
        <v>0.31</v>
      </c>
      <c r="AD11" s="75">
        <f t="shared" si="19"/>
        <v>0.34</v>
      </c>
      <c r="AE11" s="75">
        <f t="shared" si="20"/>
        <v>0.28000000000000003</v>
      </c>
      <c r="AF11" s="75">
        <f t="shared" si="21"/>
        <v>0.31</v>
      </c>
      <c r="AG11" s="75">
        <f t="shared" si="22"/>
        <v>0.27</v>
      </c>
      <c r="AH11" s="75">
        <f t="shared" si="23"/>
        <v>0.28000000000000003</v>
      </c>
      <c r="AI11" s="75">
        <f t="shared" si="24"/>
        <v>0.3</v>
      </c>
      <c r="AJ11" s="75">
        <f t="shared" si="25"/>
        <v>0.28000000000000003</v>
      </c>
    </row>
    <row r="12" spans="1:36" ht="12.95" customHeight="1" x14ac:dyDescent="0.15">
      <c r="A12" s="95">
        <v>899</v>
      </c>
      <c r="B12" s="115" t="s">
        <v>66</v>
      </c>
      <c r="C12" s="115"/>
      <c r="D12" s="74">
        <v>18</v>
      </c>
      <c r="E12" s="74">
        <v>14</v>
      </c>
      <c r="F12" s="4">
        <f t="shared" si="0"/>
        <v>0.18</v>
      </c>
      <c r="G12" s="5" t="s">
        <v>67</v>
      </c>
      <c r="H12" s="95" t="s">
        <v>62</v>
      </c>
      <c r="I12" s="5" t="s">
        <v>67</v>
      </c>
      <c r="J12" s="1" t="s">
        <v>15</v>
      </c>
      <c r="K12" s="75">
        <f t="shared" si="1"/>
        <v>0.17</v>
      </c>
      <c r="L12" s="75">
        <f t="shared" si="2"/>
        <v>0.18</v>
      </c>
      <c r="M12" s="75">
        <f t="shared" si="3"/>
        <v>0.18</v>
      </c>
      <c r="N12" s="75">
        <f t="shared" si="4"/>
        <v>0.18</v>
      </c>
      <c r="O12" s="75">
        <f t="shared" si="5"/>
        <v>0.19</v>
      </c>
      <c r="P12" s="75">
        <f t="shared" si="26"/>
        <v>0.18</v>
      </c>
      <c r="Q12" s="75">
        <f t="shared" si="6"/>
        <v>0.17</v>
      </c>
      <c r="R12" s="75">
        <f t="shared" si="7"/>
        <v>0.18</v>
      </c>
      <c r="S12" s="75">
        <f t="shared" si="8"/>
        <v>0.18</v>
      </c>
      <c r="T12" s="75">
        <f t="shared" si="9"/>
        <v>0.18</v>
      </c>
      <c r="U12" s="75">
        <f t="shared" si="10"/>
        <v>0.18</v>
      </c>
      <c r="V12" s="75">
        <f t="shared" si="11"/>
        <v>0.19</v>
      </c>
      <c r="W12" s="75">
        <f t="shared" si="12"/>
        <v>0.18</v>
      </c>
      <c r="X12" s="75">
        <f t="shared" si="13"/>
        <v>0.18</v>
      </c>
      <c r="Y12" s="75">
        <f t="shared" si="14"/>
        <v>0.16</v>
      </c>
      <c r="Z12" s="75">
        <f t="shared" si="15"/>
        <v>0.18</v>
      </c>
      <c r="AA12" s="75">
        <f t="shared" si="16"/>
        <v>0.16</v>
      </c>
      <c r="AB12" s="75">
        <f t="shared" si="17"/>
        <v>0.18</v>
      </c>
      <c r="AC12" s="75">
        <f t="shared" si="18"/>
        <v>0.18</v>
      </c>
      <c r="AD12" s="75">
        <f t="shared" si="19"/>
        <v>0.21</v>
      </c>
      <c r="AE12" s="75">
        <f t="shared" si="20"/>
        <v>0.16</v>
      </c>
      <c r="AF12" s="75">
        <f t="shared" si="21"/>
        <v>0.18</v>
      </c>
      <c r="AG12" s="75">
        <f t="shared" si="22"/>
        <v>0.16</v>
      </c>
      <c r="AH12" s="75">
        <f t="shared" si="23"/>
        <v>0.17</v>
      </c>
      <c r="AI12" s="75">
        <f t="shared" si="24"/>
        <v>0.18</v>
      </c>
      <c r="AJ12" s="75">
        <f t="shared" si="25"/>
        <v>0.17</v>
      </c>
    </row>
    <row r="13" spans="1:36" ht="12.95" customHeight="1" x14ac:dyDescent="0.15">
      <c r="A13" s="95">
        <v>900</v>
      </c>
      <c r="B13" s="115" t="s">
        <v>58</v>
      </c>
      <c r="C13" s="115"/>
      <c r="D13" s="74">
        <v>16</v>
      </c>
      <c r="E13" s="74">
        <v>19</v>
      </c>
      <c r="F13" s="4">
        <f t="shared" si="0"/>
        <v>0.18</v>
      </c>
      <c r="G13" s="5"/>
      <c r="H13" s="74"/>
      <c r="I13" s="74"/>
      <c r="J13" s="1" t="s">
        <v>15</v>
      </c>
      <c r="K13" s="75">
        <f t="shared" si="1"/>
        <v>0.19</v>
      </c>
      <c r="L13" s="75">
        <f t="shared" si="2"/>
        <v>0.2</v>
      </c>
      <c r="M13" s="75">
        <f t="shared" si="3"/>
        <v>0.21</v>
      </c>
      <c r="N13" s="75">
        <f t="shared" si="4"/>
        <v>0.21</v>
      </c>
      <c r="O13" s="75">
        <f t="shared" si="5"/>
        <v>0.2</v>
      </c>
      <c r="P13" s="75">
        <f t="shared" si="26"/>
        <v>0.2</v>
      </c>
      <c r="Q13" s="75">
        <f t="shared" si="6"/>
        <v>0.18</v>
      </c>
      <c r="R13" s="75">
        <f t="shared" si="7"/>
        <v>0.2</v>
      </c>
      <c r="S13" s="75">
        <f t="shared" si="8"/>
        <v>0.21</v>
      </c>
      <c r="T13" s="75">
        <f t="shared" si="9"/>
        <v>0.22</v>
      </c>
      <c r="U13" s="75">
        <f t="shared" si="10"/>
        <v>0.2</v>
      </c>
      <c r="V13" s="75">
        <f t="shared" si="11"/>
        <v>0.2</v>
      </c>
      <c r="W13" s="75">
        <f t="shared" si="12"/>
        <v>0.19</v>
      </c>
      <c r="X13" s="75">
        <f t="shared" si="13"/>
        <v>0.2</v>
      </c>
      <c r="Y13" s="75">
        <f t="shared" si="14"/>
        <v>0.17</v>
      </c>
      <c r="Z13" s="75">
        <f t="shared" si="15"/>
        <v>0.19</v>
      </c>
      <c r="AA13" s="75">
        <f t="shared" si="16"/>
        <v>0.18</v>
      </c>
      <c r="AB13" s="75">
        <f t="shared" si="17"/>
        <v>0.2</v>
      </c>
      <c r="AC13" s="75">
        <f t="shared" si="18"/>
        <v>0.2</v>
      </c>
      <c r="AD13" s="75">
        <f t="shared" si="19"/>
        <v>0.24</v>
      </c>
      <c r="AE13" s="75">
        <f t="shared" si="20"/>
        <v>0.18</v>
      </c>
      <c r="AF13" s="75">
        <f t="shared" si="21"/>
        <v>0.2</v>
      </c>
      <c r="AG13" s="75">
        <f t="shared" si="22"/>
        <v>0.17</v>
      </c>
      <c r="AH13" s="75">
        <f t="shared" si="23"/>
        <v>0.18</v>
      </c>
      <c r="AI13" s="75">
        <f t="shared" si="24"/>
        <v>0.2</v>
      </c>
      <c r="AJ13" s="75">
        <f t="shared" si="25"/>
        <v>0.18</v>
      </c>
    </row>
    <row r="14" spans="1:36" ht="12.95" customHeight="1" x14ac:dyDescent="0.15">
      <c r="A14" s="95">
        <v>901</v>
      </c>
      <c r="B14" s="115" t="s">
        <v>64</v>
      </c>
      <c r="C14" s="115"/>
      <c r="D14" s="74">
        <v>14</v>
      </c>
      <c r="E14" s="74">
        <v>18</v>
      </c>
      <c r="F14" s="4">
        <f t="shared" si="0"/>
        <v>0.13</v>
      </c>
      <c r="G14" s="5"/>
      <c r="H14" s="74"/>
      <c r="I14" s="74"/>
      <c r="J14" s="1" t="s">
        <v>15</v>
      </c>
      <c r="K14" s="75">
        <f t="shared" si="1"/>
        <v>0.14000000000000001</v>
      </c>
      <c r="L14" s="75">
        <f t="shared" si="2"/>
        <v>0.15</v>
      </c>
      <c r="M14" s="75">
        <f t="shared" si="3"/>
        <v>0.16</v>
      </c>
      <c r="N14" s="75">
        <f t="shared" si="4"/>
        <v>0.15</v>
      </c>
      <c r="O14" s="75">
        <f t="shared" si="5"/>
        <v>0.15</v>
      </c>
      <c r="P14" s="75">
        <f t="shared" si="26"/>
        <v>0.15</v>
      </c>
      <c r="Q14" s="75">
        <f t="shared" si="6"/>
        <v>0.14000000000000001</v>
      </c>
      <c r="R14" s="75">
        <f t="shared" si="7"/>
        <v>0.14000000000000001</v>
      </c>
      <c r="S14" s="75">
        <f t="shared" si="8"/>
        <v>0.15</v>
      </c>
      <c r="T14" s="75">
        <f t="shared" si="9"/>
        <v>0.17</v>
      </c>
      <c r="U14" s="75">
        <f t="shared" si="10"/>
        <v>0.14000000000000001</v>
      </c>
      <c r="V14" s="75">
        <f t="shared" si="11"/>
        <v>0.15</v>
      </c>
      <c r="W14" s="75">
        <f t="shared" si="12"/>
        <v>0.14000000000000001</v>
      </c>
      <c r="X14" s="75">
        <f t="shared" si="13"/>
        <v>0.15</v>
      </c>
      <c r="Y14" s="75">
        <f t="shared" si="14"/>
        <v>0.12</v>
      </c>
      <c r="Z14" s="75">
        <f t="shared" si="15"/>
        <v>0.14000000000000001</v>
      </c>
      <c r="AA14" s="75">
        <f t="shared" si="16"/>
        <v>0.13</v>
      </c>
      <c r="AB14" s="75">
        <f t="shared" si="17"/>
        <v>0.14000000000000001</v>
      </c>
      <c r="AC14" s="75">
        <f t="shared" si="18"/>
        <v>0.15</v>
      </c>
      <c r="AD14" s="75">
        <f t="shared" si="19"/>
        <v>0.18</v>
      </c>
      <c r="AE14" s="75">
        <f t="shared" si="20"/>
        <v>0.13</v>
      </c>
      <c r="AF14" s="75">
        <f t="shared" si="21"/>
        <v>0.14000000000000001</v>
      </c>
      <c r="AG14" s="75">
        <f t="shared" si="22"/>
        <v>0.12</v>
      </c>
      <c r="AH14" s="75">
        <f t="shared" si="23"/>
        <v>0.13</v>
      </c>
      <c r="AI14" s="75">
        <f t="shared" si="24"/>
        <v>0.15</v>
      </c>
      <c r="AJ14" s="75">
        <f t="shared" si="25"/>
        <v>0.13</v>
      </c>
    </row>
    <row r="15" spans="1:36" ht="12.95" customHeight="1" x14ac:dyDescent="0.15">
      <c r="A15" s="95">
        <v>902</v>
      </c>
      <c r="B15" s="115" t="s">
        <v>211</v>
      </c>
      <c r="C15" s="115"/>
      <c r="D15" s="74">
        <v>8</v>
      </c>
      <c r="E15" s="74">
        <v>14</v>
      </c>
      <c r="F15" s="4">
        <f t="shared" si="0"/>
        <v>0.03</v>
      </c>
      <c r="G15" s="74"/>
      <c r="H15" s="74"/>
      <c r="I15" s="74"/>
      <c r="J15" s="1" t="s">
        <v>15</v>
      </c>
      <c r="K15" s="75">
        <f t="shared" si="1"/>
        <v>0.04</v>
      </c>
      <c r="L15" s="75">
        <f t="shared" si="2"/>
        <v>0.04</v>
      </c>
      <c r="M15" s="75">
        <f t="shared" si="3"/>
        <v>0.04</v>
      </c>
      <c r="N15" s="75">
        <f t="shared" si="4"/>
        <v>0.04</v>
      </c>
      <c r="O15" s="75">
        <f t="shared" si="5"/>
        <v>0.04</v>
      </c>
      <c r="P15" s="75">
        <f t="shared" si="26"/>
        <v>0.04</v>
      </c>
      <c r="Q15" s="75">
        <f t="shared" si="6"/>
        <v>0.04</v>
      </c>
      <c r="R15" s="75">
        <f t="shared" si="7"/>
        <v>0.04</v>
      </c>
      <c r="S15" s="75">
        <f t="shared" si="8"/>
        <v>0.04</v>
      </c>
      <c r="T15" s="75">
        <f t="shared" si="9"/>
        <v>0.05</v>
      </c>
      <c r="U15" s="75">
        <f t="shared" si="10"/>
        <v>0.04</v>
      </c>
      <c r="V15" s="75">
        <f t="shared" si="11"/>
        <v>0.04</v>
      </c>
      <c r="W15" s="75">
        <f t="shared" si="12"/>
        <v>0.04</v>
      </c>
      <c r="X15" s="75">
        <f t="shared" si="13"/>
        <v>0.04</v>
      </c>
      <c r="Y15" s="75">
        <f t="shared" si="14"/>
        <v>0.03</v>
      </c>
      <c r="Z15" s="75">
        <f t="shared" si="15"/>
        <v>0.04</v>
      </c>
      <c r="AA15" s="75">
        <f t="shared" si="16"/>
        <v>0.04</v>
      </c>
      <c r="AB15" s="75">
        <f t="shared" si="17"/>
        <v>0.04</v>
      </c>
      <c r="AC15" s="75">
        <f t="shared" si="18"/>
        <v>0.04</v>
      </c>
      <c r="AD15" s="75">
        <f t="shared" si="19"/>
        <v>0.06</v>
      </c>
      <c r="AE15" s="75">
        <f t="shared" si="20"/>
        <v>0.03</v>
      </c>
      <c r="AF15" s="75">
        <f t="shared" si="21"/>
        <v>0.04</v>
      </c>
      <c r="AG15" s="75">
        <f t="shared" si="22"/>
        <v>0.03</v>
      </c>
      <c r="AH15" s="75">
        <f t="shared" si="23"/>
        <v>0.03</v>
      </c>
      <c r="AI15" s="75">
        <f t="shared" si="24"/>
        <v>0.04</v>
      </c>
      <c r="AJ15" s="75">
        <f t="shared" si="25"/>
        <v>0.03</v>
      </c>
    </row>
    <row r="16" spans="1:36" ht="12.95" customHeight="1" x14ac:dyDescent="0.15">
      <c r="A16" s="95">
        <v>903</v>
      </c>
      <c r="B16" s="115" t="s">
        <v>64</v>
      </c>
      <c r="C16" s="115"/>
      <c r="D16" s="74">
        <v>12</v>
      </c>
      <c r="E16" s="74">
        <v>16</v>
      </c>
      <c r="F16" s="4">
        <f t="shared" si="0"/>
        <v>0.09</v>
      </c>
      <c r="G16" s="5"/>
      <c r="H16" s="74"/>
      <c r="I16" s="74"/>
      <c r="J16" s="1" t="s">
        <v>15</v>
      </c>
      <c r="K16" s="75">
        <f t="shared" si="1"/>
        <v>0.1</v>
      </c>
      <c r="L16" s="75">
        <f t="shared" si="2"/>
        <v>0.1</v>
      </c>
      <c r="M16" s="75">
        <f t="shared" si="3"/>
        <v>0.1</v>
      </c>
      <c r="N16" s="75">
        <f t="shared" si="4"/>
        <v>0.1</v>
      </c>
      <c r="O16" s="75">
        <f t="shared" si="5"/>
        <v>0.1</v>
      </c>
      <c r="P16" s="75">
        <f t="shared" si="26"/>
        <v>0.1</v>
      </c>
      <c r="Q16" s="75">
        <f t="shared" si="6"/>
        <v>0.09</v>
      </c>
      <c r="R16" s="75">
        <f t="shared" si="7"/>
        <v>0.1</v>
      </c>
      <c r="S16" s="75">
        <f t="shared" si="8"/>
        <v>0.1</v>
      </c>
      <c r="T16" s="75">
        <f t="shared" si="9"/>
        <v>0.11</v>
      </c>
      <c r="U16" s="75">
        <f t="shared" si="10"/>
        <v>0.1</v>
      </c>
      <c r="V16" s="75">
        <f t="shared" si="11"/>
        <v>0.1</v>
      </c>
      <c r="W16" s="75">
        <f t="shared" si="12"/>
        <v>0.1</v>
      </c>
      <c r="X16" s="75">
        <f t="shared" si="13"/>
        <v>0.1</v>
      </c>
      <c r="Y16" s="75">
        <f t="shared" si="14"/>
        <v>0.08</v>
      </c>
      <c r="Z16" s="75">
        <f t="shared" si="15"/>
        <v>0.1</v>
      </c>
      <c r="AA16" s="75">
        <f t="shared" si="16"/>
        <v>0.09</v>
      </c>
      <c r="AB16" s="75">
        <f t="shared" si="17"/>
        <v>0.09</v>
      </c>
      <c r="AC16" s="75">
        <f t="shared" si="18"/>
        <v>0.1</v>
      </c>
      <c r="AD16" s="75">
        <f t="shared" si="19"/>
        <v>0.12</v>
      </c>
      <c r="AE16" s="75">
        <f t="shared" si="20"/>
        <v>0.09</v>
      </c>
      <c r="AF16" s="75">
        <f t="shared" si="21"/>
        <v>0.09</v>
      </c>
      <c r="AG16" s="75">
        <f t="shared" si="22"/>
        <v>0.08</v>
      </c>
      <c r="AH16" s="75">
        <f t="shared" si="23"/>
        <v>0.09</v>
      </c>
      <c r="AI16" s="75">
        <f t="shared" si="24"/>
        <v>0.1</v>
      </c>
      <c r="AJ16" s="75">
        <f t="shared" si="25"/>
        <v>0.09</v>
      </c>
    </row>
    <row r="17" spans="1:36" ht="12.95" customHeight="1" x14ac:dyDescent="0.15">
      <c r="A17" s="74"/>
      <c r="B17" s="115"/>
      <c r="C17" s="115"/>
      <c r="D17" s="74"/>
      <c r="E17" s="74"/>
      <c r="F17" s="4" t="str">
        <f t="shared" si="0"/>
        <v/>
      </c>
      <c r="G17" s="74"/>
      <c r="H17" s="88"/>
      <c r="I17" s="74"/>
      <c r="J17" s="1" t="s">
        <v>15</v>
      </c>
      <c r="K17" s="75" t="e">
        <f t="shared" si="1"/>
        <v>#NUM!</v>
      </c>
      <c r="L17" s="75" t="e">
        <f t="shared" si="2"/>
        <v>#NUM!</v>
      </c>
      <c r="M17" s="75" t="e">
        <f t="shared" si="3"/>
        <v>#NUM!</v>
      </c>
      <c r="N17" s="75" t="e">
        <f t="shared" si="4"/>
        <v>#NUM!</v>
      </c>
      <c r="O17" s="75" t="e">
        <f t="shared" si="5"/>
        <v>#NUM!</v>
      </c>
      <c r="P17" s="75" t="e">
        <f t="shared" si="26"/>
        <v>#N/A</v>
      </c>
      <c r="Q17" s="75" t="e">
        <f t="shared" si="6"/>
        <v>#NUM!</v>
      </c>
      <c r="R17" s="75" t="e">
        <f t="shared" si="7"/>
        <v>#NUM!</v>
      </c>
      <c r="S17" s="75" t="e">
        <f t="shared" si="8"/>
        <v>#NUM!</v>
      </c>
      <c r="T17" s="75" t="e">
        <f t="shared" si="9"/>
        <v>#NUM!</v>
      </c>
      <c r="U17" s="75" t="e">
        <f t="shared" si="10"/>
        <v>#N/A</v>
      </c>
      <c r="V17" s="75" t="e">
        <f t="shared" si="11"/>
        <v>#NUM!</v>
      </c>
      <c r="W17" s="75" t="e">
        <f t="shared" si="12"/>
        <v>#NUM!</v>
      </c>
      <c r="X17" s="75" t="e">
        <f t="shared" si="13"/>
        <v>#NUM!</v>
      </c>
      <c r="Y17" s="75" t="e">
        <f t="shared" si="14"/>
        <v>#NUM!</v>
      </c>
      <c r="Z17" s="75" t="e">
        <f t="shared" si="15"/>
        <v>#N/A</v>
      </c>
      <c r="AA17" s="75" t="e">
        <f t="shared" si="16"/>
        <v>#NUM!</v>
      </c>
      <c r="AB17" s="75" t="e">
        <f t="shared" si="17"/>
        <v>#NUM!</v>
      </c>
      <c r="AC17" s="75" t="e">
        <f t="shared" si="18"/>
        <v>#NUM!</v>
      </c>
      <c r="AD17" s="75" t="e">
        <f t="shared" si="19"/>
        <v>#NUM!</v>
      </c>
      <c r="AE17" s="75" t="e">
        <f t="shared" si="20"/>
        <v>#NUM!</v>
      </c>
      <c r="AF17" s="75" t="e">
        <f t="shared" si="21"/>
        <v>#N/A</v>
      </c>
      <c r="AG17" s="75" t="e">
        <f t="shared" si="22"/>
        <v>#NUM!</v>
      </c>
      <c r="AH17" s="75" t="e">
        <f t="shared" si="23"/>
        <v>#NUM!</v>
      </c>
      <c r="AI17" s="75" t="e">
        <f t="shared" si="24"/>
        <v>#NUM!</v>
      </c>
      <c r="AJ17" s="75" t="e">
        <f t="shared" si="25"/>
        <v>#N/A</v>
      </c>
    </row>
    <row r="18" spans="1:36" ht="12.95" customHeight="1" x14ac:dyDescent="0.15">
      <c r="A18" s="74"/>
      <c r="B18" s="115"/>
      <c r="C18" s="115"/>
      <c r="D18" s="74"/>
      <c r="E18" s="74"/>
      <c r="F18" s="4" t="str">
        <f t="shared" si="0"/>
        <v/>
      </c>
      <c r="G18" s="59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15"/>
      <c r="C19" s="115"/>
      <c r="D19" s="74"/>
      <c r="E19" s="74"/>
      <c r="F19" s="4" t="str">
        <f t="shared" si="0"/>
        <v/>
      </c>
      <c r="G19" s="5"/>
      <c r="H19" s="74"/>
      <c r="I19" s="5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15"/>
      <c r="C20" s="115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15"/>
      <c r="C21" s="115"/>
      <c r="D21" s="74"/>
      <c r="E21" s="74"/>
      <c r="F21" s="4" t="str">
        <f t="shared" si="0"/>
        <v/>
      </c>
      <c r="G21" s="59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15"/>
      <c r="C22" s="115"/>
      <c r="D22" s="74"/>
      <c r="E22" s="74"/>
      <c r="F22" s="4" t="str">
        <f t="shared" si="0"/>
        <v/>
      </c>
      <c r="G22" s="59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15"/>
      <c r="C23" s="115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6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212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3.26</v>
      </c>
      <c r="D50" s="16">
        <f>SUMIF(G4:G43,"*下層*",F4:F43)</f>
        <v>0</v>
      </c>
      <c r="E50" s="4">
        <f>SUM(F4:F43)</f>
        <v>3.26</v>
      </c>
      <c r="F50" s="13"/>
      <c r="G50" s="17">
        <f>C50*100</f>
        <v>326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形状比＝89、Sr＝17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0.6</v>
      </c>
      <c r="D57" s="16">
        <f>SUMIF(H4:H43,"▲",F4:F43)</f>
        <v>0</v>
      </c>
      <c r="E57" s="16">
        <f>SUM(C57:D57)</f>
        <v>0.6</v>
      </c>
      <c r="F57" s="13"/>
      <c r="G57" s="19">
        <f>C57*100</f>
        <v>60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30.8</v>
      </c>
      <c r="D61" s="20" t="str">
        <f>IF(D47&gt;0,ROUND(D54/D47*100,1),"")</f>
        <v/>
      </c>
      <c r="E61" s="20">
        <f>ROUND(E54/E47*100,1)</f>
        <v>30.8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18.399999999999999</v>
      </c>
      <c r="D62" s="20" t="str">
        <f>IF(D47&gt;0,ROUND(D57/D50*100,1),"")</f>
        <v/>
      </c>
      <c r="E62" s="20">
        <f>ROUND(E57/E50*100,1)</f>
        <v>18.399999999999999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2.6599999999999997</v>
      </c>
      <c r="D69" s="16" t="str">
        <f>IF(D66&gt;0,D50-D57,"")</f>
        <v/>
      </c>
      <c r="E69" s="4">
        <f>SUM(C69:D69)</f>
        <v>2.6599999999999997</v>
      </c>
      <c r="F69" s="13"/>
      <c r="G69" s="17">
        <f>C69*100</f>
        <v>265.99999999999994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形状比＝95、Sr＝19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8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31" priority="16" stopIfTrue="1">
      <formula>AND(($H4="スギ"),(#REF!&lt;12))</formula>
    </cfRule>
  </conditionalFormatting>
  <conditionalFormatting sqref="L4:L43">
    <cfRule type="expression" dxfId="430" priority="15" stopIfTrue="1">
      <formula>AND(($H4="スギ"),(#REF!&lt;22),(#REF!&gt;=12))</formula>
    </cfRule>
  </conditionalFormatting>
  <conditionalFormatting sqref="M4:M43">
    <cfRule type="expression" dxfId="429" priority="14" stopIfTrue="1">
      <formula>AND(($H4="スギ"),(#REF!&lt;32),(#REF!&gt;=22))</formula>
    </cfRule>
  </conditionalFormatting>
  <conditionalFormatting sqref="N4:N43">
    <cfRule type="expression" dxfId="428" priority="13" stopIfTrue="1">
      <formula>AND(($H4="スギ"),(#REF!&lt;42),(#REF!&gt;=32))</formula>
    </cfRule>
  </conditionalFormatting>
  <conditionalFormatting sqref="U4:U43 Z4:AF43 AJ4:AJ43 O4:P43">
    <cfRule type="expression" dxfId="427" priority="12" stopIfTrue="1">
      <formula>AND(($H4="スギ"),(#REF!&gt;=42))</formula>
    </cfRule>
  </conditionalFormatting>
  <conditionalFormatting sqref="Q4:Q43 AA4:AA43">
    <cfRule type="expression" dxfId="426" priority="11" stopIfTrue="1">
      <formula>AND(($H4="ヒノキ"),(#REF!&lt;12))</formula>
    </cfRule>
  </conditionalFormatting>
  <conditionalFormatting sqref="R4:R43 AB4:AE43">
    <cfRule type="expression" dxfId="425" priority="10" stopIfTrue="1">
      <formula>AND(($H4="ヒノキ"),(#REF!&lt;22),(#REF!&gt;=12))</formula>
    </cfRule>
  </conditionalFormatting>
  <conditionalFormatting sqref="S4:S43">
    <cfRule type="expression" dxfId="424" priority="9" stopIfTrue="1">
      <formula>AND(($H4="ヒノキ"),(#REF!&lt;32),(#REF!&gt;=22))</formula>
    </cfRule>
  </conditionalFormatting>
  <conditionalFormatting sqref="T4:U43 Z4:AF43 AJ4:AJ43">
    <cfRule type="expression" dxfId="423" priority="8" stopIfTrue="1">
      <formula>AND(($H4="ヒノキ"),(#REF!&gt;=32))</formula>
    </cfRule>
  </conditionalFormatting>
  <conditionalFormatting sqref="V4:V43 AA4:AA43">
    <cfRule type="expression" dxfId="422" priority="7" stopIfTrue="1">
      <formula>AND(($H4="アカマツ"),(#REF!&lt;12))</formula>
    </cfRule>
  </conditionalFormatting>
  <conditionalFormatting sqref="W4:W43 AB4:AB43">
    <cfRule type="expression" dxfId="421" priority="6" stopIfTrue="1">
      <formula>AND(($H4="アカマツ"),(#REF!&lt;22),(#REF!&gt;=12))</formula>
    </cfRule>
  </conditionalFormatting>
  <conditionalFormatting sqref="X4:X43 AC4:AC43">
    <cfRule type="expression" dxfId="420" priority="5" stopIfTrue="1">
      <formula>AND(($H4="アカマツ"),(#REF!&lt;42),(#REF!&gt;=22))</formula>
    </cfRule>
  </conditionalFormatting>
  <conditionalFormatting sqref="Y4:AF43 AJ4:AJ43">
    <cfRule type="expression" dxfId="419" priority="4" stopIfTrue="1">
      <formula>AND(($H4="アカマツ"),(#REF!&gt;=42))</formula>
    </cfRule>
  </conditionalFormatting>
  <conditionalFormatting sqref="AG4:AG43">
    <cfRule type="expression" dxfId="418" priority="3" stopIfTrue="1">
      <formula>AND(($H4&lt;&gt;"スギ"),($H4&lt;&gt;"ヒノキ"),($H4&lt;&gt;"アカマツ"),(#REF!&lt;12))</formula>
    </cfRule>
  </conditionalFormatting>
  <conditionalFormatting sqref="AH4:AH43">
    <cfRule type="expression" dxfId="4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CC9900"/>
  </sheetPr>
  <dimension ref="A1:AJ120"/>
  <sheetViews>
    <sheetView showGridLines="0" tabSelected="1" view="pageBreakPreview" topLeftCell="A35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213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851</v>
      </c>
      <c r="B4" s="115" t="s">
        <v>66</v>
      </c>
      <c r="C4" s="115"/>
      <c r="D4" s="77">
        <v>22</v>
      </c>
      <c r="E4" s="77">
        <v>15</v>
      </c>
      <c r="F4" s="4">
        <f t="shared" ref="F4:F43" si="0">IF(D4&gt;0,IF(B4="スギ",P4,IF(B4="ヒノキ",U4,IF(B4="アカマツ",Z4,IF(B4="カラマツ",AF4,AJ4)))),"")</f>
        <v>0.28000000000000003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0.26</v>
      </c>
      <c r="L4" s="78">
        <f t="shared" ref="L4:L43" si="2">ROUND(10^(-5+0.73504+1.83346*LOG(D4)+1.06569*LOG(E4)),2)</f>
        <v>0.28000000000000003</v>
      </c>
      <c r="M4" s="78">
        <f t="shared" ref="M4:M43" si="3">ROUND(10^(-5+0.71514+1.74357*LOG(D4)+1.17719*LOG(E4)),2)</f>
        <v>0.28000000000000003</v>
      </c>
      <c r="N4" s="78">
        <f t="shared" ref="N4:N43" si="4">ROUND(10^(-5+0.82956+1.76381*LOG(D4)+1.06412*LOG(E4)),2)</f>
        <v>0.28000000000000003</v>
      </c>
      <c r="O4" s="78">
        <f t="shared" ref="O4:O43" si="5">ROUND(10^(-5+0.88226+1.79204*LOG(D4)+0.99303*LOG(E4)),2)</f>
        <v>0.28999999999999998</v>
      </c>
      <c r="P4" s="78">
        <f>HLOOKUP($D4,K$3:O$43,MATCH($A4,$A$3:$A$43,0),1)</f>
        <v>0.28000000000000003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78">
        <f t="shared" ref="R4:R43" si="7">ROUND(10^(1.905709*LOG(D4)+1.011385*LOG(E4)-4.293729),2)</f>
        <v>0.28000000000000003</v>
      </c>
      <c r="S4" s="78">
        <f t="shared" ref="S4:S43" si="8">ROUND(10^(1.771888*LOG(D4)+1.138415*LOG(E4)-4.271259),2)</f>
        <v>0.28000000000000003</v>
      </c>
      <c r="T4" s="78">
        <f t="shared" ref="T4:T43" si="9">ROUND(10^(1.671519*LOG(D4)+1.363617*LOG(E4)-4.404407),2)</f>
        <v>0.28000000000000003</v>
      </c>
      <c r="U4" s="78">
        <f t="shared" ref="U4:U43" si="10">HLOOKUP($D4,Q$3:T$43,MATCH($A4,$A$3:$A$43,0),1)</f>
        <v>0.28000000000000003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</v>
      </c>
      <c r="W4" s="78">
        <f t="shared" ref="W4:W43" si="12">ROUND(10^(-4.155639+1.847898*LOG(D4)+0.951955*LOG(E4)),2)</f>
        <v>0.28000000000000003</v>
      </c>
      <c r="X4" s="78">
        <f t="shared" ref="X4:X43" si="13">ROUND(10^(-4.194535+1.804172*LOG(D4)+1.034248*LOG(E4)),2)</f>
        <v>0.28000000000000003</v>
      </c>
      <c r="Y4" s="78">
        <f t="shared" ref="Y4:Y43" si="14">ROUND(10^(-4.42347+2.006485*LOG(D4)+0.967757*LOG(E4)),2)</f>
        <v>0.26</v>
      </c>
      <c r="Z4" s="78">
        <f t="shared" ref="Z4:Z43" si="15">HLOOKUP($D4,V$3:Y$43,MATCH($A4,$A$3:$A$43,0),1)</f>
        <v>0.28000000000000003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78">
        <f t="shared" ref="AB4:AB43" si="17">ROUND(10^(1.979213*LOG(D4)+0.998347*LOG(E4)-4.369281),2)</f>
        <v>0.28999999999999998</v>
      </c>
      <c r="AC4" s="78">
        <f t="shared" ref="AC4:AC43" si="18">ROUND(10^(1.904401*LOG(D4)+1.062478*LOG(E4)-4.348104),2)</f>
        <v>0.28999999999999998</v>
      </c>
      <c r="AD4" s="78">
        <f t="shared" ref="AD4:AD43" si="19">ROUND(10^(1.640825*LOG(D4)+1.080387*LOG(E4)-3.976731),2)</f>
        <v>0.31</v>
      </c>
      <c r="AE4" s="78">
        <f t="shared" ref="AE4:AE43" si="20">ROUND(10^(1.90887*LOG(D4)+1.088002*LOG(E4)-4.431495),2)</f>
        <v>0.26</v>
      </c>
      <c r="AF4" s="78">
        <f t="shared" ref="AF4:AF43" si="21">HLOOKUP($D4,AA$3:AE$43,MATCH($A4,$A$3:$A$43,0),1)</f>
        <v>0.28999999999999998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0.25</v>
      </c>
      <c r="AH4" s="78">
        <f t="shared" ref="AH4:AH43" si="23">ROUND(10^(1.93813902*LOG(D4)+0.96697002*LOG(E4)-4.32216295),2)</f>
        <v>0.26</v>
      </c>
      <c r="AI4" s="78">
        <f t="shared" ref="AI4:AI43" si="24">ROUND(10^(1.82464098*LOG(D4)+0.97625989*LOG(E4)-4.15096808),2)</f>
        <v>0.28000000000000003</v>
      </c>
      <c r="AJ4" s="78">
        <f t="shared" ref="AJ4:AJ43" si="25">HLOOKUP($D4,AG$3:AI$43,MATCH($A4,$A$3:$A$43,0),1)</f>
        <v>0.26</v>
      </c>
    </row>
    <row r="5" spans="1:36" ht="12.95" customHeight="1" x14ac:dyDescent="0.15">
      <c r="A5" s="77">
        <v>852</v>
      </c>
      <c r="B5" s="115" t="s">
        <v>66</v>
      </c>
      <c r="C5" s="115"/>
      <c r="D5" s="77">
        <v>18</v>
      </c>
      <c r="E5" s="77">
        <v>14</v>
      </c>
      <c r="F5" s="4">
        <f t="shared" si="0"/>
        <v>0.18</v>
      </c>
      <c r="G5" s="5"/>
      <c r="H5" s="95" t="s">
        <v>62</v>
      </c>
      <c r="I5" s="77"/>
      <c r="J5" s="1" t="s">
        <v>15</v>
      </c>
      <c r="K5" s="78">
        <f t="shared" si="1"/>
        <v>0.17</v>
      </c>
      <c r="L5" s="78">
        <f t="shared" si="2"/>
        <v>0.18</v>
      </c>
      <c r="M5" s="78">
        <f t="shared" si="3"/>
        <v>0.18</v>
      </c>
      <c r="N5" s="78">
        <f t="shared" si="4"/>
        <v>0.18</v>
      </c>
      <c r="O5" s="78">
        <f t="shared" si="5"/>
        <v>0.19</v>
      </c>
      <c r="P5" s="78">
        <f t="shared" ref="P5:P43" si="26">HLOOKUP($D5,K$3:O$43,MATCH(A5,$A$3:$A$43,0),1)</f>
        <v>0.18</v>
      </c>
      <c r="Q5" s="78">
        <f t="shared" si="6"/>
        <v>0.17</v>
      </c>
      <c r="R5" s="78">
        <f t="shared" si="7"/>
        <v>0.18</v>
      </c>
      <c r="S5" s="78">
        <f t="shared" si="8"/>
        <v>0.18</v>
      </c>
      <c r="T5" s="78">
        <f t="shared" si="9"/>
        <v>0.18</v>
      </c>
      <c r="U5" s="78">
        <f t="shared" si="10"/>
        <v>0.18</v>
      </c>
      <c r="V5" s="78">
        <f t="shared" si="11"/>
        <v>0.19</v>
      </c>
      <c r="W5" s="78">
        <f t="shared" si="12"/>
        <v>0.18</v>
      </c>
      <c r="X5" s="78">
        <f t="shared" si="13"/>
        <v>0.18</v>
      </c>
      <c r="Y5" s="78">
        <f t="shared" si="14"/>
        <v>0.16</v>
      </c>
      <c r="Z5" s="78">
        <f t="shared" si="15"/>
        <v>0.18</v>
      </c>
      <c r="AA5" s="78">
        <f t="shared" si="16"/>
        <v>0.16</v>
      </c>
      <c r="AB5" s="78">
        <f t="shared" si="17"/>
        <v>0.18</v>
      </c>
      <c r="AC5" s="78">
        <f t="shared" si="18"/>
        <v>0.18</v>
      </c>
      <c r="AD5" s="78">
        <f t="shared" si="19"/>
        <v>0.21</v>
      </c>
      <c r="AE5" s="78">
        <f t="shared" si="20"/>
        <v>0.16</v>
      </c>
      <c r="AF5" s="78">
        <f t="shared" si="21"/>
        <v>0.18</v>
      </c>
      <c r="AG5" s="78">
        <f t="shared" si="22"/>
        <v>0.16</v>
      </c>
      <c r="AH5" s="78">
        <f t="shared" si="23"/>
        <v>0.17</v>
      </c>
      <c r="AI5" s="78">
        <f t="shared" si="24"/>
        <v>0.18</v>
      </c>
      <c r="AJ5" s="78">
        <f t="shared" si="25"/>
        <v>0.17</v>
      </c>
    </row>
    <row r="6" spans="1:36" ht="12.95" customHeight="1" x14ac:dyDescent="0.15">
      <c r="A6" s="95">
        <v>853</v>
      </c>
      <c r="B6" s="115" t="s">
        <v>66</v>
      </c>
      <c r="C6" s="115"/>
      <c r="D6" s="77">
        <v>16</v>
      </c>
      <c r="E6" s="77">
        <v>12</v>
      </c>
      <c r="F6" s="4">
        <f t="shared" si="0"/>
        <v>0.12</v>
      </c>
      <c r="G6" s="5" t="s">
        <v>68</v>
      </c>
      <c r="H6" s="77" t="s">
        <v>62</v>
      </c>
      <c r="I6" s="5" t="s">
        <v>68</v>
      </c>
      <c r="J6" s="1" t="s">
        <v>15</v>
      </c>
      <c r="K6" s="78">
        <f t="shared" si="1"/>
        <v>0.12</v>
      </c>
      <c r="L6" s="78">
        <f t="shared" si="2"/>
        <v>0.12</v>
      </c>
      <c r="M6" s="78">
        <f t="shared" si="3"/>
        <v>0.12</v>
      </c>
      <c r="N6" s="78">
        <f t="shared" si="4"/>
        <v>0.13</v>
      </c>
      <c r="O6" s="78">
        <f t="shared" si="5"/>
        <v>0.13</v>
      </c>
      <c r="P6" s="78">
        <f t="shared" si="26"/>
        <v>0.12</v>
      </c>
      <c r="Q6" s="78">
        <f t="shared" si="6"/>
        <v>0.12</v>
      </c>
      <c r="R6" s="78">
        <f t="shared" si="7"/>
        <v>0.12</v>
      </c>
      <c r="S6" s="78">
        <f t="shared" si="8"/>
        <v>0.12</v>
      </c>
      <c r="T6" s="78">
        <f t="shared" si="9"/>
        <v>0.12</v>
      </c>
      <c r="U6" s="78">
        <f t="shared" si="10"/>
        <v>0.12</v>
      </c>
      <c r="V6" s="78">
        <f t="shared" si="11"/>
        <v>0.13</v>
      </c>
      <c r="W6" s="78">
        <f t="shared" si="12"/>
        <v>0.12</v>
      </c>
      <c r="X6" s="78">
        <f t="shared" si="13"/>
        <v>0.12</v>
      </c>
      <c r="Y6" s="78">
        <f t="shared" si="14"/>
        <v>0.11</v>
      </c>
      <c r="Z6" s="78">
        <f t="shared" si="15"/>
        <v>0.12</v>
      </c>
      <c r="AA6" s="78">
        <f t="shared" si="16"/>
        <v>0.11</v>
      </c>
      <c r="AB6" s="78">
        <f t="shared" si="17"/>
        <v>0.12</v>
      </c>
      <c r="AC6" s="78">
        <f t="shared" si="18"/>
        <v>0.12</v>
      </c>
      <c r="AD6" s="78">
        <f t="shared" si="19"/>
        <v>0.15</v>
      </c>
      <c r="AE6" s="78">
        <f t="shared" si="20"/>
        <v>0.11</v>
      </c>
      <c r="AF6" s="78">
        <f t="shared" si="21"/>
        <v>0.12</v>
      </c>
      <c r="AG6" s="78">
        <f t="shared" si="22"/>
        <v>0.11</v>
      </c>
      <c r="AH6" s="78">
        <f t="shared" si="23"/>
        <v>0.11</v>
      </c>
      <c r="AI6" s="78">
        <f t="shared" si="24"/>
        <v>0.13</v>
      </c>
      <c r="AJ6" s="78">
        <f t="shared" si="25"/>
        <v>0.11</v>
      </c>
    </row>
    <row r="7" spans="1:36" ht="12.95" customHeight="1" x14ac:dyDescent="0.15">
      <c r="A7" s="95">
        <v>854</v>
      </c>
      <c r="B7" s="115" t="s">
        <v>66</v>
      </c>
      <c r="C7" s="115"/>
      <c r="D7" s="77">
        <v>18</v>
      </c>
      <c r="E7" s="77">
        <v>14</v>
      </c>
      <c r="F7" s="4">
        <f t="shared" si="0"/>
        <v>0.18</v>
      </c>
      <c r="G7" s="5"/>
      <c r="H7" s="77"/>
      <c r="I7" s="77"/>
      <c r="J7" s="1" t="s">
        <v>15</v>
      </c>
      <c r="K7" s="78">
        <f t="shared" si="1"/>
        <v>0.17</v>
      </c>
      <c r="L7" s="78">
        <f t="shared" si="2"/>
        <v>0.18</v>
      </c>
      <c r="M7" s="78">
        <f t="shared" si="3"/>
        <v>0.18</v>
      </c>
      <c r="N7" s="78">
        <f t="shared" si="4"/>
        <v>0.18</v>
      </c>
      <c r="O7" s="78">
        <f t="shared" si="5"/>
        <v>0.19</v>
      </c>
      <c r="P7" s="78">
        <f t="shared" si="26"/>
        <v>0.18</v>
      </c>
      <c r="Q7" s="78">
        <f t="shared" si="6"/>
        <v>0.17</v>
      </c>
      <c r="R7" s="78">
        <f t="shared" si="7"/>
        <v>0.18</v>
      </c>
      <c r="S7" s="78">
        <f t="shared" si="8"/>
        <v>0.18</v>
      </c>
      <c r="T7" s="78">
        <f t="shared" si="9"/>
        <v>0.18</v>
      </c>
      <c r="U7" s="78">
        <f t="shared" si="10"/>
        <v>0.18</v>
      </c>
      <c r="V7" s="78">
        <f t="shared" si="11"/>
        <v>0.19</v>
      </c>
      <c r="W7" s="78">
        <f t="shared" si="12"/>
        <v>0.18</v>
      </c>
      <c r="X7" s="78">
        <f t="shared" si="13"/>
        <v>0.18</v>
      </c>
      <c r="Y7" s="78">
        <f t="shared" si="14"/>
        <v>0.16</v>
      </c>
      <c r="Z7" s="78">
        <f t="shared" si="15"/>
        <v>0.18</v>
      </c>
      <c r="AA7" s="78">
        <f t="shared" si="16"/>
        <v>0.16</v>
      </c>
      <c r="AB7" s="78">
        <f t="shared" si="17"/>
        <v>0.18</v>
      </c>
      <c r="AC7" s="78">
        <f t="shared" si="18"/>
        <v>0.18</v>
      </c>
      <c r="AD7" s="78">
        <f t="shared" si="19"/>
        <v>0.21</v>
      </c>
      <c r="AE7" s="78">
        <f t="shared" si="20"/>
        <v>0.16</v>
      </c>
      <c r="AF7" s="78">
        <f t="shared" si="21"/>
        <v>0.18</v>
      </c>
      <c r="AG7" s="78">
        <f t="shared" si="22"/>
        <v>0.16</v>
      </c>
      <c r="AH7" s="78">
        <f t="shared" si="23"/>
        <v>0.17</v>
      </c>
      <c r="AI7" s="78">
        <f t="shared" si="24"/>
        <v>0.18</v>
      </c>
      <c r="AJ7" s="78">
        <f t="shared" si="25"/>
        <v>0.17</v>
      </c>
    </row>
    <row r="8" spans="1:36" ht="12.95" customHeight="1" x14ac:dyDescent="0.15">
      <c r="A8" s="95">
        <v>855</v>
      </c>
      <c r="B8" s="115" t="s">
        <v>66</v>
      </c>
      <c r="C8" s="115"/>
      <c r="D8" s="77">
        <v>20</v>
      </c>
      <c r="E8" s="77">
        <v>15</v>
      </c>
      <c r="F8" s="4">
        <f t="shared" si="0"/>
        <v>0.24</v>
      </c>
      <c r="G8" s="5"/>
      <c r="H8" s="77"/>
      <c r="I8" s="77"/>
      <c r="J8" s="1" t="s">
        <v>15</v>
      </c>
      <c r="K8" s="78">
        <f t="shared" si="1"/>
        <v>0.22</v>
      </c>
      <c r="L8" s="78">
        <f t="shared" si="2"/>
        <v>0.24</v>
      </c>
      <c r="M8" s="78">
        <f t="shared" si="3"/>
        <v>0.23</v>
      </c>
      <c r="N8" s="78">
        <f t="shared" si="4"/>
        <v>0.24</v>
      </c>
      <c r="O8" s="78">
        <f t="shared" si="5"/>
        <v>0.24</v>
      </c>
      <c r="P8" s="78">
        <f t="shared" si="26"/>
        <v>0.24</v>
      </c>
      <c r="Q8" s="78">
        <f t="shared" si="6"/>
        <v>0.22</v>
      </c>
      <c r="R8" s="78">
        <f t="shared" si="7"/>
        <v>0.24</v>
      </c>
      <c r="S8" s="78">
        <f t="shared" si="8"/>
        <v>0.24</v>
      </c>
      <c r="T8" s="78">
        <f t="shared" si="9"/>
        <v>0.24</v>
      </c>
      <c r="U8" s="78">
        <f t="shared" si="10"/>
        <v>0.24</v>
      </c>
      <c r="V8" s="78">
        <f t="shared" si="11"/>
        <v>0.25</v>
      </c>
      <c r="W8" s="78">
        <f t="shared" si="12"/>
        <v>0.23</v>
      </c>
      <c r="X8" s="78">
        <f t="shared" si="13"/>
        <v>0.23</v>
      </c>
      <c r="Y8" s="78">
        <f t="shared" si="14"/>
        <v>0.21</v>
      </c>
      <c r="Z8" s="78">
        <f t="shared" si="15"/>
        <v>0.23</v>
      </c>
      <c r="AA8" s="78">
        <f t="shared" si="16"/>
        <v>0.21</v>
      </c>
      <c r="AB8" s="78">
        <f t="shared" si="17"/>
        <v>0.24</v>
      </c>
      <c r="AC8" s="78">
        <f t="shared" si="18"/>
        <v>0.24</v>
      </c>
      <c r="AD8" s="78">
        <f t="shared" si="19"/>
        <v>0.27</v>
      </c>
      <c r="AE8" s="78">
        <f t="shared" si="20"/>
        <v>0.21</v>
      </c>
      <c r="AF8" s="78">
        <f t="shared" si="21"/>
        <v>0.24</v>
      </c>
      <c r="AG8" s="78">
        <f t="shared" si="22"/>
        <v>0.21</v>
      </c>
      <c r="AH8" s="78">
        <f t="shared" si="23"/>
        <v>0.22</v>
      </c>
      <c r="AI8" s="78">
        <f t="shared" si="24"/>
        <v>0.24</v>
      </c>
      <c r="AJ8" s="78">
        <f t="shared" si="25"/>
        <v>0.22</v>
      </c>
    </row>
    <row r="9" spans="1:36" ht="12.95" customHeight="1" x14ac:dyDescent="0.15">
      <c r="A9" s="95">
        <v>856</v>
      </c>
      <c r="B9" s="115" t="s">
        <v>66</v>
      </c>
      <c r="C9" s="115"/>
      <c r="D9" s="77">
        <v>16</v>
      </c>
      <c r="E9" s="77">
        <v>15</v>
      </c>
      <c r="F9" s="4">
        <f t="shared" si="0"/>
        <v>0.16</v>
      </c>
      <c r="G9" s="5" t="s">
        <v>67</v>
      </c>
      <c r="H9" s="77" t="s">
        <v>62</v>
      </c>
      <c r="I9" s="5" t="s">
        <v>67</v>
      </c>
      <c r="J9" s="1" t="s">
        <v>15</v>
      </c>
      <c r="K9" s="78">
        <f t="shared" si="1"/>
        <v>0.15</v>
      </c>
      <c r="L9" s="78">
        <f t="shared" si="2"/>
        <v>0.16</v>
      </c>
      <c r="M9" s="78">
        <f t="shared" si="3"/>
        <v>0.16</v>
      </c>
      <c r="N9" s="78">
        <f t="shared" si="4"/>
        <v>0.16</v>
      </c>
      <c r="O9" s="78">
        <f t="shared" si="5"/>
        <v>0.16</v>
      </c>
      <c r="P9" s="78">
        <f t="shared" si="26"/>
        <v>0.16</v>
      </c>
      <c r="Q9" s="78">
        <f t="shared" si="6"/>
        <v>0.15</v>
      </c>
      <c r="R9" s="78">
        <f t="shared" si="7"/>
        <v>0.16</v>
      </c>
      <c r="S9" s="78">
        <f t="shared" si="8"/>
        <v>0.16</v>
      </c>
      <c r="T9" s="78">
        <f t="shared" si="9"/>
        <v>0.16</v>
      </c>
      <c r="U9" s="78">
        <f t="shared" si="10"/>
        <v>0.16</v>
      </c>
      <c r="V9" s="78">
        <f t="shared" si="11"/>
        <v>0.16</v>
      </c>
      <c r="W9" s="78">
        <f t="shared" si="12"/>
        <v>0.15</v>
      </c>
      <c r="X9" s="78">
        <f t="shared" si="13"/>
        <v>0.16</v>
      </c>
      <c r="Y9" s="78">
        <f t="shared" si="14"/>
        <v>0.14000000000000001</v>
      </c>
      <c r="Z9" s="78">
        <f t="shared" si="15"/>
        <v>0.15</v>
      </c>
      <c r="AA9" s="78">
        <f t="shared" si="16"/>
        <v>0.14000000000000001</v>
      </c>
      <c r="AB9" s="78">
        <f t="shared" si="17"/>
        <v>0.15</v>
      </c>
      <c r="AC9" s="78">
        <f t="shared" si="18"/>
        <v>0.16</v>
      </c>
      <c r="AD9" s="78">
        <f t="shared" si="19"/>
        <v>0.19</v>
      </c>
      <c r="AE9" s="78">
        <f t="shared" si="20"/>
        <v>0.14000000000000001</v>
      </c>
      <c r="AF9" s="78">
        <f t="shared" si="21"/>
        <v>0.15</v>
      </c>
      <c r="AG9" s="78">
        <f t="shared" si="22"/>
        <v>0.14000000000000001</v>
      </c>
      <c r="AH9" s="78">
        <f t="shared" si="23"/>
        <v>0.14000000000000001</v>
      </c>
      <c r="AI9" s="78">
        <f t="shared" si="24"/>
        <v>0.16</v>
      </c>
      <c r="AJ9" s="78">
        <f t="shared" si="25"/>
        <v>0.14000000000000001</v>
      </c>
    </row>
    <row r="10" spans="1:36" ht="12.95" customHeight="1" x14ac:dyDescent="0.15">
      <c r="A10" s="95">
        <v>857</v>
      </c>
      <c r="B10" s="115" t="s">
        <v>66</v>
      </c>
      <c r="C10" s="115"/>
      <c r="D10" s="77">
        <v>20</v>
      </c>
      <c r="E10" s="77">
        <v>16</v>
      </c>
      <c r="F10" s="4">
        <f t="shared" si="0"/>
        <v>0.25</v>
      </c>
      <c r="G10" s="5"/>
      <c r="H10" s="77"/>
      <c r="I10" s="5"/>
      <c r="J10" s="1" t="s">
        <v>15</v>
      </c>
      <c r="K10" s="78">
        <f t="shared" si="1"/>
        <v>0.23</v>
      </c>
      <c r="L10" s="78">
        <f t="shared" si="2"/>
        <v>0.25</v>
      </c>
      <c r="M10" s="78">
        <f t="shared" si="3"/>
        <v>0.25</v>
      </c>
      <c r="N10" s="78">
        <f t="shared" si="4"/>
        <v>0.25</v>
      </c>
      <c r="O10" s="78">
        <f t="shared" si="5"/>
        <v>0.26</v>
      </c>
      <c r="P10" s="78">
        <f t="shared" si="26"/>
        <v>0.25</v>
      </c>
      <c r="Q10" s="78">
        <f t="shared" si="6"/>
        <v>0.23</v>
      </c>
      <c r="R10" s="78">
        <f t="shared" si="7"/>
        <v>0.25</v>
      </c>
      <c r="S10" s="78">
        <f t="shared" si="8"/>
        <v>0.25</v>
      </c>
      <c r="T10" s="78">
        <f t="shared" si="9"/>
        <v>0.26</v>
      </c>
      <c r="U10" s="78">
        <f t="shared" si="10"/>
        <v>0.25</v>
      </c>
      <c r="V10" s="78">
        <f t="shared" si="11"/>
        <v>0.26</v>
      </c>
      <c r="W10" s="78">
        <f t="shared" si="12"/>
        <v>0.25</v>
      </c>
      <c r="X10" s="78">
        <f t="shared" si="13"/>
        <v>0.25</v>
      </c>
      <c r="Y10" s="78">
        <f t="shared" si="14"/>
        <v>0.23</v>
      </c>
      <c r="Z10" s="78">
        <f t="shared" si="15"/>
        <v>0.25</v>
      </c>
      <c r="AA10" s="78">
        <f t="shared" si="16"/>
        <v>0.22</v>
      </c>
      <c r="AB10" s="78">
        <f t="shared" si="17"/>
        <v>0.26</v>
      </c>
      <c r="AC10" s="78">
        <f t="shared" si="18"/>
        <v>0.26</v>
      </c>
      <c r="AD10" s="78">
        <f t="shared" si="19"/>
        <v>0.28999999999999998</v>
      </c>
      <c r="AE10" s="78">
        <f t="shared" si="20"/>
        <v>0.23</v>
      </c>
      <c r="AF10" s="78">
        <f t="shared" si="21"/>
        <v>0.26</v>
      </c>
      <c r="AG10" s="78">
        <f t="shared" si="22"/>
        <v>0.22</v>
      </c>
      <c r="AH10" s="78">
        <f t="shared" si="23"/>
        <v>0.23</v>
      </c>
      <c r="AI10" s="78">
        <f t="shared" si="24"/>
        <v>0.25</v>
      </c>
      <c r="AJ10" s="78">
        <f t="shared" si="25"/>
        <v>0.23</v>
      </c>
    </row>
    <row r="11" spans="1:36" ht="12.95" customHeight="1" x14ac:dyDescent="0.15">
      <c r="A11" s="95">
        <v>858</v>
      </c>
      <c r="B11" s="115" t="s">
        <v>66</v>
      </c>
      <c r="C11" s="115"/>
      <c r="D11" s="77">
        <v>24</v>
      </c>
      <c r="E11" s="77">
        <v>16</v>
      </c>
      <c r="F11" s="4">
        <f t="shared" si="0"/>
        <v>0.35</v>
      </c>
      <c r="G11" s="5"/>
      <c r="H11" s="77"/>
      <c r="I11" s="77"/>
      <c r="J11" s="1" t="s">
        <v>15</v>
      </c>
      <c r="K11" s="78">
        <f t="shared" si="1"/>
        <v>0.32</v>
      </c>
      <c r="L11" s="78">
        <f t="shared" si="2"/>
        <v>0.35</v>
      </c>
      <c r="M11" s="78">
        <f t="shared" si="3"/>
        <v>0.35</v>
      </c>
      <c r="N11" s="78">
        <f t="shared" si="4"/>
        <v>0.35</v>
      </c>
      <c r="O11" s="78">
        <f t="shared" si="5"/>
        <v>0.36</v>
      </c>
      <c r="P11" s="78">
        <f t="shared" si="26"/>
        <v>0.35</v>
      </c>
      <c r="Q11" s="78">
        <f t="shared" si="6"/>
        <v>0.32</v>
      </c>
      <c r="R11" s="78">
        <f t="shared" si="7"/>
        <v>0.36</v>
      </c>
      <c r="S11" s="78">
        <f t="shared" si="8"/>
        <v>0.35</v>
      </c>
      <c r="T11" s="78">
        <f t="shared" si="9"/>
        <v>0.35</v>
      </c>
      <c r="U11" s="78">
        <f t="shared" si="10"/>
        <v>0.35</v>
      </c>
      <c r="V11" s="78">
        <f t="shared" si="11"/>
        <v>0.37</v>
      </c>
      <c r="W11" s="78">
        <f t="shared" si="12"/>
        <v>0.35</v>
      </c>
      <c r="X11" s="78">
        <f t="shared" si="13"/>
        <v>0.35</v>
      </c>
      <c r="Y11" s="78">
        <f t="shared" si="14"/>
        <v>0.32</v>
      </c>
      <c r="Z11" s="78">
        <f t="shared" si="15"/>
        <v>0.35</v>
      </c>
      <c r="AA11" s="78">
        <f t="shared" si="16"/>
        <v>0.31</v>
      </c>
      <c r="AB11" s="78">
        <f t="shared" si="17"/>
        <v>0.37</v>
      </c>
      <c r="AC11" s="78">
        <f t="shared" si="18"/>
        <v>0.36</v>
      </c>
      <c r="AD11" s="78">
        <f t="shared" si="19"/>
        <v>0.39</v>
      </c>
      <c r="AE11" s="78">
        <f t="shared" si="20"/>
        <v>0.33</v>
      </c>
      <c r="AF11" s="78">
        <f t="shared" si="21"/>
        <v>0.36</v>
      </c>
      <c r="AG11" s="78">
        <f t="shared" si="22"/>
        <v>0.31</v>
      </c>
      <c r="AH11" s="78">
        <f t="shared" si="23"/>
        <v>0.33</v>
      </c>
      <c r="AI11" s="78">
        <f t="shared" si="24"/>
        <v>0.35</v>
      </c>
      <c r="AJ11" s="78">
        <f t="shared" si="25"/>
        <v>0.33</v>
      </c>
    </row>
    <row r="12" spans="1:36" ht="12.95" customHeight="1" x14ac:dyDescent="0.15">
      <c r="A12" s="95">
        <v>859</v>
      </c>
      <c r="B12" s="115" t="s">
        <v>66</v>
      </c>
      <c r="C12" s="115"/>
      <c r="D12" s="95">
        <v>20</v>
      </c>
      <c r="E12" s="77">
        <v>16</v>
      </c>
      <c r="F12" s="4">
        <f t="shared" si="0"/>
        <v>0.25</v>
      </c>
      <c r="G12" s="5"/>
      <c r="H12" s="77"/>
      <c r="I12" s="77"/>
      <c r="J12" s="1" t="s">
        <v>15</v>
      </c>
      <c r="K12" s="78">
        <f t="shared" si="1"/>
        <v>0.23</v>
      </c>
      <c r="L12" s="78">
        <f t="shared" si="2"/>
        <v>0.25</v>
      </c>
      <c r="M12" s="78">
        <f t="shared" si="3"/>
        <v>0.25</v>
      </c>
      <c r="N12" s="78">
        <f t="shared" si="4"/>
        <v>0.25</v>
      </c>
      <c r="O12" s="78">
        <f t="shared" si="5"/>
        <v>0.26</v>
      </c>
      <c r="P12" s="78">
        <f t="shared" si="26"/>
        <v>0.25</v>
      </c>
      <c r="Q12" s="78">
        <f t="shared" si="6"/>
        <v>0.23</v>
      </c>
      <c r="R12" s="78">
        <f t="shared" si="7"/>
        <v>0.25</v>
      </c>
      <c r="S12" s="78">
        <f t="shared" si="8"/>
        <v>0.25</v>
      </c>
      <c r="T12" s="78">
        <f t="shared" si="9"/>
        <v>0.26</v>
      </c>
      <c r="U12" s="78">
        <f t="shared" si="10"/>
        <v>0.25</v>
      </c>
      <c r="V12" s="78">
        <f t="shared" si="11"/>
        <v>0.26</v>
      </c>
      <c r="W12" s="78">
        <f t="shared" si="12"/>
        <v>0.25</v>
      </c>
      <c r="X12" s="78">
        <f t="shared" si="13"/>
        <v>0.25</v>
      </c>
      <c r="Y12" s="78">
        <f t="shared" si="14"/>
        <v>0.23</v>
      </c>
      <c r="Z12" s="78">
        <f t="shared" si="15"/>
        <v>0.25</v>
      </c>
      <c r="AA12" s="78">
        <f t="shared" si="16"/>
        <v>0.22</v>
      </c>
      <c r="AB12" s="78">
        <f t="shared" si="17"/>
        <v>0.26</v>
      </c>
      <c r="AC12" s="78">
        <f t="shared" si="18"/>
        <v>0.26</v>
      </c>
      <c r="AD12" s="78">
        <f t="shared" si="19"/>
        <v>0.28999999999999998</v>
      </c>
      <c r="AE12" s="78">
        <f t="shared" si="20"/>
        <v>0.23</v>
      </c>
      <c r="AF12" s="78">
        <f t="shared" si="21"/>
        <v>0.26</v>
      </c>
      <c r="AG12" s="78">
        <f t="shared" si="22"/>
        <v>0.22</v>
      </c>
      <c r="AH12" s="78">
        <f t="shared" si="23"/>
        <v>0.23</v>
      </c>
      <c r="AI12" s="78">
        <f t="shared" si="24"/>
        <v>0.25</v>
      </c>
      <c r="AJ12" s="78">
        <f t="shared" si="25"/>
        <v>0.23</v>
      </c>
    </row>
    <row r="13" spans="1:36" ht="12.95" customHeight="1" x14ac:dyDescent="0.15">
      <c r="A13" s="95">
        <v>860</v>
      </c>
      <c r="B13" s="115" t="s">
        <v>66</v>
      </c>
      <c r="C13" s="115"/>
      <c r="D13" s="95">
        <v>20</v>
      </c>
      <c r="E13" s="77">
        <v>16</v>
      </c>
      <c r="F13" s="4">
        <f t="shared" si="0"/>
        <v>0.25</v>
      </c>
      <c r="G13" s="5" t="s">
        <v>67</v>
      </c>
      <c r="H13" s="77"/>
      <c r="I13" s="77"/>
      <c r="J13" s="1" t="s">
        <v>15</v>
      </c>
      <c r="K13" s="78">
        <f t="shared" si="1"/>
        <v>0.23</v>
      </c>
      <c r="L13" s="78">
        <f t="shared" si="2"/>
        <v>0.25</v>
      </c>
      <c r="M13" s="78">
        <f t="shared" si="3"/>
        <v>0.25</v>
      </c>
      <c r="N13" s="78">
        <f t="shared" si="4"/>
        <v>0.25</v>
      </c>
      <c r="O13" s="78">
        <f t="shared" si="5"/>
        <v>0.26</v>
      </c>
      <c r="P13" s="78">
        <f t="shared" si="26"/>
        <v>0.25</v>
      </c>
      <c r="Q13" s="78">
        <f t="shared" si="6"/>
        <v>0.23</v>
      </c>
      <c r="R13" s="78">
        <f t="shared" si="7"/>
        <v>0.25</v>
      </c>
      <c r="S13" s="78">
        <f t="shared" si="8"/>
        <v>0.25</v>
      </c>
      <c r="T13" s="78">
        <f t="shared" si="9"/>
        <v>0.26</v>
      </c>
      <c r="U13" s="78">
        <f t="shared" si="10"/>
        <v>0.25</v>
      </c>
      <c r="V13" s="78">
        <f t="shared" si="11"/>
        <v>0.26</v>
      </c>
      <c r="W13" s="78">
        <f t="shared" si="12"/>
        <v>0.25</v>
      </c>
      <c r="X13" s="78">
        <f t="shared" si="13"/>
        <v>0.25</v>
      </c>
      <c r="Y13" s="78">
        <f t="shared" si="14"/>
        <v>0.23</v>
      </c>
      <c r="Z13" s="78">
        <f t="shared" si="15"/>
        <v>0.25</v>
      </c>
      <c r="AA13" s="78">
        <f t="shared" si="16"/>
        <v>0.22</v>
      </c>
      <c r="AB13" s="78">
        <f t="shared" si="17"/>
        <v>0.26</v>
      </c>
      <c r="AC13" s="78">
        <f t="shared" si="18"/>
        <v>0.26</v>
      </c>
      <c r="AD13" s="78">
        <f t="shared" si="19"/>
        <v>0.28999999999999998</v>
      </c>
      <c r="AE13" s="78">
        <f t="shared" si="20"/>
        <v>0.23</v>
      </c>
      <c r="AF13" s="78">
        <f t="shared" si="21"/>
        <v>0.26</v>
      </c>
      <c r="AG13" s="78">
        <f t="shared" si="22"/>
        <v>0.22</v>
      </c>
      <c r="AH13" s="78">
        <f t="shared" si="23"/>
        <v>0.23</v>
      </c>
      <c r="AI13" s="78">
        <f t="shared" si="24"/>
        <v>0.25</v>
      </c>
      <c r="AJ13" s="78">
        <f t="shared" si="25"/>
        <v>0.23</v>
      </c>
    </row>
    <row r="14" spans="1:36" ht="12.95" customHeight="1" x14ac:dyDescent="0.15">
      <c r="A14" s="95">
        <v>861</v>
      </c>
      <c r="B14" s="115" t="s">
        <v>66</v>
      </c>
      <c r="C14" s="115"/>
      <c r="D14" s="95">
        <v>20</v>
      </c>
      <c r="E14" s="77">
        <v>14</v>
      </c>
      <c r="F14" s="4">
        <f t="shared" si="0"/>
        <v>0.22</v>
      </c>
      <c r="G14" s="5"/>
      <c r="H14" s="77"/>
      <c r="I14" s="77"/>
      <c r="J14" s="1" t="s">
        <v>15</v>
      </c>
      <c r="K14" s="78">
        <f t="shared" si="1"/>
        <v>0.2</v>
      </c>
      <c r="L14" s="78">
        <f t="shared" si="2"/>
        <v>0.22</v>
      </c>
      <c r="M14" s="78">
        <f t="shared" si="3"/>
        <v>0.22</v>
      </c>
      <c r="N14" s="78">
        <f t="shared" si="4"/>
        <v>0.22</v>
      </c>
      <c r="O14" s="78">
        <f t="shared" si="5"/>
        <v>0.22</v>
      </c>
      <c r="P14" s="78">
        <f t="shared" si="26"/>
        <v>0.22</v>
      </c>
      <c r="Q14" s="78">
        <f t="shared" si="6"/>
        <v>0.2</v>
      </c>
      <c r="R14" s="78">
        <f t="shared" si="7"/>
        <v>0.22</v>
      </c>
      <c r="S14" s="78">
        <f t="shared" si="8"/>
        <v>0.22</v>
      </c>
      <c r="T14" s="78">
        <f t="shared" si="9"/>
        <v>0.22</v>
      </c>
      <c r="U14" s="78">
        <f t="shared" si="10"/>
        <v>0.22</v>
      </c>
      <c r="V14" s="78">
        <f t="shared" si="11"/>
        <v>0.23</v>
      </c>
      <c r="W14" s="78">
        <f t="shared" si="12"/>
        <v>0.22</v>
      </c>
      <c r="X14" s="78">
        <f t="shared" si="13"/>
        <v>0.22</v>
      </c>
      <c r="Y14" s="78">
        <f t="shared" si="14"/>
        <v>0.2</v>
      </c>
      <c r="Z14" s="78">
        <f t="shared" si="15"/>
        <v>0.22</v>
      </c>
      <c r="AA14" s="78">
        <f t="shared" si="16"/>
        <v>0.2</v>
      </c>
      <c r="AB14" s="78">
        <f t="shared" si="17"/>
        <v>0.22</v>
      </c>
      <c r="AC14" s="78">
        <f t="shared" si="18"/>
        <v>0.22</v>
      </c>
      <c r="AD14" s="78">
        <f t="shared" si="19"/>
        <v>0.25</v>
      </c>
      <c r="AE14" s="78">
        <f t="shared" si="20"/>
        <v>0.2</v>
      </c>
      <c r="AF14" s="78">
        <f t="shared" si="21"/>
        <v>0.22</v>
      </c>
      <c r="AG14" s="78">
        <f t="shared" si="22"/>
        <v>0.2</v>
      </c>
      <c r="AH14" s="78">
        <f t="shared" si="23"/>
        <v>0.2</v>
      </c>
      <c r="AI14" s="78">
        <f t="shared" si="24"/>
        <v>0.22</v>
      </c>
      <c r="AJ14" s="78">
        <f t="shared" si="25"/>
        <v>0.2</v>
      </c>
    </row>
    <row r="15" spans="1:36" ht="12.95" customHeight="1" x14ac:dyDescent="0.15">
      <c r="A15" s="95">
        <v>862</v>
      </c>
      <c r="B15" s="115" t="s">
        <v>66</v>
      </c>
      <c r="C15" s="115"/>
      <c r="D15" s="95">
        <v>22</v>
      </c>
      <c r="E15" s="77">
        <v>16</v>
      </c>
      <c r="F15" s="4">
        <f t="shared" si="0"/>
        <v>0.3</v>
      </c>
      <c r="G15" s="5" t="s">
        <v>59</v>
      </c>
      <c r="H15" s="95" t="s">
        <v>62</v>
      </c>
      <c r="I15" s="5" t="s">
        <v>59</v>
      </c>
      <c r="J15" s="1" t="s">
        <v>15</v>
      </c>
      <c r="K15" s="78">
        <f t="shared" si="1"/>
        <v>0.28000000000000003</v>
      </c>
      <c r="L15" s="78">
        <f t="shared" si="2"/>
        <v>0.3</v>
      </c>
      <c r="M15" s="78">
        <f t="shared" si="3"/>
        <v>0.3</v>
      </c>
      <c r="N15" s="78">
        <f t="shared" si="4"/>
        <v>0.3</v>
      </c>
      <c r="O15" s="78">
        <f t="shared" si="5"/>
        <v>0.3</v>
      </c>
      <c r="P15" s="78">
        <f t="shared" si="26"/>
        <v>0.3</v>
      </c>
      <c r="Q15" s="78">
        <f t="shared" si="6"/>
        <v>0.28000000000000003</v>
      </c>
      <c r="R15" s="78">
        <f t="shared" si="7"/>
        <v>0.3</v>
      </c>
      <c r="S15" s="78">
        <f t="shared" si="8"/>
        <v>0.3</v>
      </c>
      <c r="T15" s="78">
        <f t="shared" si="9"/>
        <v>0.3</v>
      </c>
      <c r="U15" s="78">
        <f t="shared" si="10"/>
        <v>0.3</v>
      </c>
      <c r="V15" s="78">
        <f t="shared" si="11"/>
        <v>0.32</v>
      </c>
      <c r="W15" s="78">
        <f t="shared" si="12"/>
        <v>0.3</v>
      </c>
      <c r="X15" s="78">
        <f t="shared" si="13"/>
        <v>0.3</v>
      </c>
      <c r="Y15" s="78">
        <f t="shared" si="14"/>
        <v>0.27</v>
      </c>
      <c r="Z15" s="78">
        <f t="shared" si="15"/>
        <v>0.3</v>
      </c>
      <c r="AA15" s="78">
        <f t="shared" si="16"/>
        <v>0.27</v>
      </c>
      <c r="AB15" s="78">
        <f t="shared" si="17"/>
        <v>0.31</v>
      </c>
      <c r="AC15" s="78">
        <f t="shared" si="18"/>
        <v>0.31</v>
      </c>
      <c r="AD15" s="78">
        <f t="shared" si="19"/>
        <v>0.34</v>
      </c>
      <c r="AE15" s="78">
        <f t="shared" si="20"/>
        <v>0.28000000000000003</v>
      </c>
      <c r="AF15" s="78">
        <f t="shared" si="21"/>
        <v>0.31</v>
      </c>
      <c r="AG15" s="78">
        <f t="shared" si="22"/>
        <v>0.27</v>
      </c>
      <c r="AH15" s="78">
        <f t="shared" si="23"/>
        <v>0.28000000000000003</v>
      </c>
      <c r="AI15" s="78">
        <f t="shared" si="24"/>
        <v>0.3</v>
      </c>
      <c r="AJ15" s="78">
        <f t="shared" si="25"/>
        <v>0.28000000000000003</v>
      </c>
    </row>
    <row r="16" spans="1:36" ht="12.95" customHeight="1" x14ac:dyDescent="0.15">
      <c r="A16" s="95">
        <v>863</v>
      </c>
      <c r="B16" s="115" t="s">
        <v>66</v>
      </c>
      <c r="C16" s="115"/>
      <c r="D16" s="95">
        <v>12</v>
      </c>
      <c r="E16" s="77">
        <v>13</v>
      </c>
      <c r="F16" s="4">
        <f t="shared" si="0"/>
        <v>0.08</v>
      </c>
      <c r="G16" s="5"/>
      <c r="H16" s="77"/>
      <c r="I16" s="77"/>
      <c r="J16" s="1" t="s">
        <v>15</v>
      </c>
      <c r="K16" s="78">
        <f t="shared" si="1"/>
        <v>0.08</v>
      </c>
      <c r="L16" s="78">
        <f t="shared" si="2"/>
        <v>0.08</v>
      </c>
      <c r="M16" s="78">
        <f t="shared" si="3"/>
        <v>0.08</v>
      </c>
      <c r="N16" s="78">
        <f t="shared" si="4"/>
        <v>0.08</v>
      </c>
      <c r="O16" s="78">
        <f t="shared" si="5"/>
        <v>0.08</v>
      </c>
      <c r="P16" s="78">
        <f t="shared" si="26"/>
        <v>0.08</v>
      </c>
      <c r="Q16" s="78">
        <f t="shared" si="6"/>
        <v>0.08</v>
      </c>
      <c r="R16" s="78">
        <f t="shared" si="7"/>
        <v>0.08</v>
      </c>
      <c r="S16" s="78">
        <f t="shared" si="8"/>
        <v>0.08</v>
      </c>
      <c r="T16" s="78">
        <f t="shared" si="9"/>
        <v>0.08</v>
      </c>
      <c r="U16" s="78">
        <f t="shared" si="10"/>
        <v>0.08</v>
      </c>
      <c r="V16" s="78">
        <f t="shared" si="11"/>
        <v>0.08</v>
      </c>
      <c r="W16" s="78">
        <f t="shared" si="12"/>
        <v>0.08</v>
      </c>
      <c r="X16" s="78">
        <f t="shared" si="13"/>
        <v>0.08</v>
      </c>
      <c r="Y16" s="78">
        <f t="shared" si="14"/>
        <v>7.0000000000000007E-2</v>
      </c>
      <c r="Z16" s="78">
        <f t="shared" si="15"/>
        <v>0.08</v>
      </c>
      <c r="AA16" s="78">
        <f t="shared" si="16"/>
        <v>7.0000000000000007E-2</v>
      </c>
      <c r="AB16" s="78">
        <f t="shared" si="17"/>
        <v>0.08</v>
      </c>
      <c r="AC16" s="78">
        <f t="shared" si="18"/>
        <v>0.08</v>
      </c>
      <c r="AD16" s="78">
        <f t="shared" si="19"/>
        <v>0.1</v>
      </c>
      <c r="AE16" s="78">
        <f t="shared" si="20"/>
        <v>7.0000000000000007E-2</v>
      </c>
      <c r="AF16" s="78">
        <f t="shared" si="21"/>
        <v>0.08</v>
      </c>
      <c r="AG16" s="78">
        <f t="shared" si="22"/>
        <v>7.0000000000000007E-2</v>
      </c>
      <c r="AH16" s="78">
        <f t="shared" si="23"/>
        <v>7.0000000000000007E-2</v>
      </c>
      <c r="AI16" s="78">
        <f t="shared" si="24"/>
        <v>0.08</v>
      </c>
      <c r="AJ16" s="78">
        <f t="shared" si="25"/>
        <v>7.0000000000000007E-2</v>
      </c>
    </row>
    <row r="17" spans="1:36" ht="12.95" customHeight="1" x14ac:dyDescent="0.15">
      <c r="A17" s="95">
        <v>864</v>
      </c>
      <c r="B17" s="115" t="s">
        <v>66</v>
      </c>
      <c r="C17" s="115"/>
      <c r="D17" s="95">
        <v>20</v>
      </c>
      <c r="E17" s="77">
        <v>15</v>
      </c>
      <c r="F17" s="4">
        <f t="shared" si="0"/>
        <v>0.24</v>
      </c>
      <c r="G17" s="5"/>
      <c r="H17" s="77"/>
      <c r="I17" s="77"/>
      <c r="J17" s="1" t="s">
        <v>15</v>
      </c>
      <c r="K17" s="78">
        <f t="shared" si="1"/>
        <v>0.22</v>
      </c>
      <c r="L17" s="78">
        <f t="shared" si="2"/>
        <v>0.24</v>
      </c>
      <c r="M17" s="78">
        <f t="shared" si="3"/>
        <v>0.23</v>
      </c>
      <c r="N17" s="78">
        <f t="shared" si="4"/>
        <v>0.24</v>
      </c>
      <c r="O17" s="78">
        <f t="shared" si="5"/>
        <v>0.24</v>
      </c>
      <c r="P17" s="78">
        <f t="shared" si="26"/>
        <v>0.24</v>
      </c>
      <c r="Q17" s="78">
        <f t="shared" si="6"/>
        <v>0.22</v>
      </c>
      <c r="R17" s="78">
        <f t="shared" si="7"/>
        <v>0.24</v>
      </c>
      <c r="S17" s="78">
        <f t="shared" si="8"/>
        <v>0.24</v>
      </c>
      <c r="T17" s="78">
        <f t="shared" si="9"/>
        <v>0.24</v>
      </c>
      <c r="U17" s="78">
        <f t="shared" si="10"/>
        <v>0.24</v>
      </c>
      <c r="V17" s="78">
        <f t="shared" si="11"/>
        <v>0.25</v>
      </c>
      <c r="W17" s="78">
        <f t="shared" si="12"/>
        <v>0.23</v>
      </c>
      <c r="X17" s="78">
        <f t="shared" si="13"/>
        <v>0.23</v>
      </c>
      <c r="Y17" s="78">
        <f t="shared" si="14"/>
        <v>0.21</v>
      </c>
      <c r="Z17" s="78">
        <f t="shared" si="15"/>
        <v>0.23</v>
      </c>
      <c r="AA17" s="78">
        <f t="shared" si="16"/>
        <v>0.21</v>
      </c>
      <c r="AB17" s="78">
        <f t="shared" si="17"/>
        <v>0.24</v>
      </c>
      <c r="AC17" s="78">
        <f t="shared" si="18"/>
        <v>0.24</v>
      </c>
      <c r="AD17" s="78">
        <f t="shared" si="19"/>
        <v>0.27</v>
      </c>
      <c r="AE17" s="78">
        <f t="shared" si="20"/>
        <v>0.21</v>
      </c>
      <c r="AF17" s="78">
        <f t="shared" si="21"/>
        <v>0.24</v>
      </c>
      <c r="AG17" s="78">
        <f t="shared" si="22"/>
        <v>0.21</v>
      </c>
      <c r="AH17" s="78">
        <f t="shared" si="23"/>
        <v>0.22</v>
      </c>
      <c r="AI17" s="78">
        <f t="shared" si="24"/>
        <v>0.24</v>
      </c>
      <c r="AJ17" s="78">
        <f t="shared" si="25"/>
        <v>0.22</v>
      </c>
    </row>
    <row r="18" spans="1:36" ht="12.95" customHeight="1" x14ac:dyDescent="0.15">
      <c r="A18" s="95">
        <v>865</v>
      </c>
      <c r="B18" s="115" t="s">
        <v>66</v>
      </c>
      <c r="C18" s="115"/>
      <c r="D18" s="95">
        <v>20</v>
      </c>
      <c r="E18" s="77">
        <v>15</v>
      </c>
      <c r="F18" s="4">
        <f t="shared" si="0"/>
        <v>0.24</v>
      </c>
      <c r="G18" s="59"/>
      <c r="H18" s="77"/>
      <c r="I18" s="77"/>
      <c r="J18" s="1" t="s">
        <v>15</v>
      </c>
      <c r="K18" s="78">
        <f t="shared" si="1"/>
        <v>0.22</v>
      </c>
      <c r="L18" s="78">
        <f t="shared" si="2"/>
        <v>0.24</v>
      </c>
      <c r="M18" s="78">
        <f t="shared" si="3"/>
        <v>0.23</v>
      </c>
      <c r="N18" s="78">
        <f t="shared" si="4"/>
        <v>0.24</v>
      </c>
      <c r="O18" s="78">
        <f t="shared" si="5"/>
        <v>0.24</v>
      </c>
      <c r="P18" s="78">
        <f t="shared" si="26"/>
        <v>0.24</v>
      </c>
      <c r="Q18" s="78">
        <f t="shared" si="6"/>
        <v>0.22</v>
      </c>
      <c r="R18" s="78">
        <f t="shared" si="7"/>
        <v>0.24</v>
      </c>
      <c r="S18" s="78">
        <f t="shared" si="8"/>
        <v>0.24</v>
      </c>
      <c r="T18" s="78">
        <f t="shared" si="9"/>
        <v>0.24</v>
      </c>
      <c r="U18" s="78">
        <f t="shared" si="10"/>
        <v>0.24</v>
      </c>
      <c r="V18" s="78">
        <f t="shared" si="11"/>
        <v>0.25</v>
      </c>
      <c r="W18" s="78">
        <f t="shared" si="12"/>
        <v>0.23</v>
      </c>
      <c r="X18" s="78">
        <f t="shared" si="13"/>
        <v>0.23</v>
      </c>
      <c r="Y18" s="78">
        <f t="shared" si="14"/>
        <v>0.21</v>
      </c>
      <c r="Z18" s="78">
        <f t="shared" si="15"/>
        <v>0.23</v>
      </c>
      <c r="AA18" s="78">
        <f t="shared" si="16"/>
        <v>0.21</v>
      </c>
      <c r="AB18" s="78">
        <f t="shared" si="17"/>
        <v>0.24</v>
      </c>
      <c r="AC18" s="78">
        <f t="shared" si="18"/>
        <v>0.24</v>
      </c>
      <c r="AD18" s="78">
        <f t="shared" si="19"/>
        <v>0.27</v>
      </c>
      <c r="AE18" s="78">
        <f t="shared" si="20"/>
        <v>0.21</v>
      </c>
      <c r="AF18" s="78">
        <f t="shared" si="21"/>
        <v>0.24</v>
      </c>
      <c r="AG18" s="78">
        <f t="shared" si="22"/>
        <v>0.21</v>
      </c>
      <c r="AH18" s="78">
        <f t="shared" si="23"/>
        <v>0.22</v>
      </c>
      <c r="AI18" s="78">
        <f t="shared" si="24"/>
        <v>0.24</v>
      </c>
      <c r="AJ18" s="78">
        <f t="shared" si="25"/>
        <v>0.22</v>
      </c>
    </row>
    <row r="19" spans="1:36" ht="12.95" customHeight="1" x14ac:dyDescent="0.15">
      <c r="A19" s="95">
        <v>866</v>
      </c>
      <c r="B19" s="115" t="s">
        <v>66</v>
      </c>
      <c r="C19" s="115"/>
      <c r="D19" s="95">
        <v>14</v>
      </c>
      <c r="E19" s="77">
        <v>13</v>
      </c>
      <c r="F19" s="4">
        <f t="shared" si="0"/>
        <v>0.1</v>
      </c>
      <c r="G19" s="5"/>
      <c r="H19" s="77"/>
      <c r="I19" s="77"/>
      <c r="J19" s="1" t="s">
        <v>15</v>
      </c>
      <c r="K19" s="78">
        <f t="shared" si="1"/>
        <v>0.1</v>
      </c>
      <c r="L19" s="78">
        <f t="shared" si="2"/>
        <v>0.11</v>
      </c>
      <c r="M19" s="78">
        <f t="shared" si="3"/>
        <v>0.11</v>
      </c>
      <c r="N19" s="78">
        <f t="shared" si="4"/>
        <v>0.11</v>
      </c>
      <c r="O19" s="78">
        <f t="shared" si="5"/>
        <v>0.11</v>
      </c>
      <c r="P19" s="78">
        <f t="shared" si="26"/>
        <v>0.11</v>
      </c>
      <c r="Q19" s="78">
        <f t="shared" si="6"/>
        <v>0.1</v>
      </c>
      <c r="R19" s="78">
        <f t="shared" si="7"/>
        <v>0.1</v>
      </c>
      <c r="S19" s="78">
        <f t="shared" si="8"/>
        <v>0.11</v>
      </c>
      <c r="T19" s="78">
        <f t="shared" si="9"/>
        <v>0.11</v>
      </c>
      <c r="U19" s="78">
        <f t="shared" si="10"/>
        <v>0.1</v>
      </c>
      <c r="V19" s="78">
        <f t="shared" si="11"/>
        <v>0.11</v>
      </c>
      <c r="W19" s="78">
        <f t="shared" si="12"/>
        <v>0.11</v>
      </c>
      <c r="X19" s="78">
        <f t="shared" si="13"/>
        <v>0.11</v>
      </c>
      <c r="Y19" s="78">
        <f t="shared" si="14"/>
        <v>0.09</v>
      </c>
      <c r="Z19" s="78">
        <f t="shared" si="15"/>
        <v>0.11</v>
      </c>
      <c r="AA19" s="78">
        <f t="shared" si="16"/>
        <v>0.1</v>
      </c>
      <c r="AB19" s="78">
        <f t="shared" si="17"/>
        <v>0.1</v>
      </c>
      <c r="AC19" s="78">
        <f t="shared" si="18"/>
        <v>0.1</v>
      </c>
      <c r="AD19" s="78">
        <f t="shared" si="19"/>
        <v>0.13</v>
      </c>
      <c r="AE19" s="78">
        <f t="shared" si="20"/>
        <v>0.09</v>
      </c>
      <c r="AF19" s="78">
        <f t="shared" si="21"/>
        <v>0.1</v>
      </c>
      <c r="AG19" s="78">
        <f t="shared" si="22"/>
        <v>0.09</v>
      </c>
      <c r="AH19" s="78">
        <f t="shared" si="23"/>
        <v>0.09</v>
      </c>
      <c r="AI19" s="78">
        <f t="shared" si="24"/>
        <v>0.11</v>
      </c>
      <c r="AJ19" s="78">
        <f t="shared" si="25"/>
        <v>0.09</v>
      </c>
    </row>
    <row r="20" spans="1:36" ht="12.95" customHeight="1" x14ac:dyDescent="0.15">
      <c r="A20" s="95">
        <v>867</v>
      </c>
      <c r="B20" s="115" t="s">
        <v>66</v>
      </c>
      <c r="C20" s="115"/>
      <c r="D20" s="95">
        <v>14</v>
      </c>
      <c r="E20" s="77">
        <v>14</v>
      </c>
      <c r="F20" s="4">
        <f t="shared" si="0"/>
        <v>0.11</v>
      </c>
      <c r="G20" s="5"/>
      <c r="H20" s="77"/>
      <c r="I20" s="77"/>
      <c r="J20" s="1" t="s">
        <v>15</v>
      </c>
      <c r="K20" s="78">
        <f t="shared" si="1"/>
        <v>0.11</v>
      </c>
      <c r="L20" s="78">
        <f t="shared" si="2"/>
        <v>0.11</v>
      </c>
      <c r="M20" s="78">
        <f t="shared" si="3"/>
        <v>0.12</v>
      </c>
      <c r="N20" s="78">
        <f t="shared" si="4"/>
        <v>0.12</v>
      </c>
      <c r="O20" s="78">
        <f t="shared" si="5"/>
        <v>0.12</v>
      </c>
      <c r="P20" s="78">
        <f t="shared" si="26"/>
        <v>0.11</v>
      </c>
      <c r="Q20" s="78">
        <f t="shared" si="6"/>
        <v>0.11</v>
      </c>
      <c r="R20" s="78">
        <f t="shared" si="7"/>
        <v>0.11</v>
      </c>
      <c r="S20" s="78">
        <f t="shared" si="8"/>
        <v>0.12</v>
      </c>
      <c r="T20" s="78">
        <f t="shared" si="9"/>
        <v>0.12</v>
      </c>
      <c r="U20" s="78">
        <f t="shared" si="10"/>
        <v>0.11</v>
      </c>
      <c r="V20" s="78">
        <f t="shared" si="11"/>
        <v>0.12</v>
      </c>
      <c r="W20" s="78">
        <f t="shared" si="12"/>
        <v>0.11</v>
      </c>
      <c r="X20" s="78">
        <f t="shared" si="13"/>
        <v>0.11</v>
      </c>
      <c r="Y20" s="78">
        <f t="shared" si="14"/>
        <v>0.1</v>
      </c>
      <c r="Z20" s="78">
        <f t="shared" si="15"/>
        <v>0.11</v>
      </c>
      <c r="AA20" s="78">
        <f t="shared" si="16"/>
        <v>0.1</v>
      </c>
      <c r="AB20" s="78">
        <f t="shared" si="17"/>
        <v>0.11</v>
      </c>
      <c r="AC20" s="78">
        <f t="shared" si="18"/>
        <v>0.11</v>
      </c>
      <c r="AD20" s="78">
        <f t="shared" si="19"/>
        <v>0.14000000000000001</v>
      </c>
      <c r="AE20" s="78">
        <f t="shared" si="20"/>
        <v>0.1</v>
      </c>
      <c r="AF20" s="78">
        <f t="shared" si="21"/>
        <v>0.11</v>
      </c>
      <c r="AG20" s="78">
        <f t="shared" si="22"/>
        <v>0.1</v>
      </c>
      <c r="AH20" s="78">
        <f t="shared" si="23"/>
        <v>0.1</v>
      </c>
      <c r="AI20" s="78">
        <f t="shared" si="24"/>
        <v>0.11</v>
      </c>
      <c r="AJ20" s="78">
        <f t="shared" si="25"/>
        <v>0.1</v>
      </c>
    </row>
    <row r="21" spans="1:36" ht="12.95" customHeight="1" x14ac:dyDescent="0.15">
      <c r="A21" s="95">
        <v>868</v>
      </c>
      <c r="B21" s="115" t="s">
        <v>73</v>
      </c>
      <c r="C21" s="115"/>
      <c r="D21" s="95">
        <v>16</v>
      </c>
      <c r="E21" s="77">
        <v>18</v>
      </c>
      <c r="F21" s="4">
        <f t="shared" si="0"/>
        <v>0.17</v>
      </c>
      <c r="G21" s="59"/>
      <c r="H21" s="95" t="s">
        <v>62</v>
      </c>
      <c r="I21" s="77"/>
      <c r="J21" s="1" t="s">
        <v>15</v>
      </c>
      <c r="K21" s="78">
        <f t="shared" si="1"/>
        <v>0.18</v>
      </c>
      <c r="L21" s="78">
        <f t="shared" si="2"/>
        <v>0.19</v>
      </c>
      <c r="M21" s="78">
        <f t="shared" si="3"/>
        <v>0.2</v>
      </c>
      <c r="N21" s="78">
        <f t="shared" si="4"/>
        <v>0.19</v>
      </c>
      <c r="O21" s="78">
        <f t="shared" si="5"/>
        <v>0.19</v>
      </c>
      <c r="P21" s="78">
        <f t="shared" si="26"/>
        <v>0.19</v>
      </c>
      <c r="Q21" s="78">
        <f t="shared" si="6"/>
        <v>0.17</v>
      </c>
      <c r="R21" s="78">
        <f t="shared" si="7"/>
        <v>0.19</v>
      </c>
      <c r="S21" s="78">
        <f t="shared" si="8"/>
        <v>0.2</v>
      </c>
      <c r="T21" s="78">
        <f t="shared" si="9"/>
        <v>0.21</v>
      </c>
      <c r="U21" s="78">
        <f t="shared" si="10"/>
        <v>0.19</v>
      </c>
      <c r="V21" s="78">
        <f t="shared" si="11"/>
        <v>0.19</v>
      </c>
      <c r="W21" s="78">
        <f t="shared" si="12"/>
        <v>0.18</v>
      </c>
      <c r="X21" s="78">
        <f t="shared" si="13"/>
        <v>0.19</v>
      </c>
      <c r="Y21" s="78">
        <f t="shared" si="14"/>
        <v>0.16</v>
      </c>
      <c r="Z21" s="78">
        <f t="shared" si="15"/>
        <v>0.18</v>
      </c>
      <c r="AA21" s="78">
        <f t="shared" si="16"/>
        <v>0.17</v>
      </c>
      <c r="AB21" s="78">
        <f t="shared" si="17"/>
        <v>0.18</v>
      </c>
      <c r="AC21" s="78">
        <f t="shared" si="18"/>
        <v>0.19</v>
      </c>
      <c r="AD21" s="78">
        <f t="shared" si="19"/>
        <v>0.23</v>
      </c>
      <c r="AE21" s="78">
        <f t="shared" si="20"/>
        <v>0.17</v>
      </c>
      <c r="AF21" s="78">
        <f t="shared" si="21"/>
        <v>0.18</v>
      </c>
      <c r="AG21" s="78">
        <f t="shared" si="22"/>
        <v>0.16</v>
      </c>
      <c r="AH21" s="78">
        <f t="shared" si="23"/>
        <v>0.17</v>
      </c>
      <c r="AI21" s="78">
        <f t="shared" si="24"/>
        <v>0.19</v>
      </c>
      <c r="AJ21" s="78">
        <f t="shared" si="25"/>
        <v>0.17</v>
      </c>
    </row>
    <row r="22" spans="1:36" ht="12.95" customHeight="1" x14ac:dyDescent="0.15">
      <c r="A22" s="95">
        <v>869</v>
      </c>
      <c r="B22" s="115" t="s">
        <v>64</v>
      </c>
      <c r="C22" s="115"/>
      <c r="D22" s="95">
        <v>18</v>
      </c>
      <c r="E22" s="77">
        <v>16</v>
      </c>
      <c r="F22" s="4">
        <f t="shared" si="0"/>
        <v>0.19</v>
      </c>
      <c r="G22" s="59"/>
      <c r="H22" s="77"/>
      <c r="I22" s="77"/>
      <c r="J22" s="1" t="s">
        <v>15</v>
      </c>
      <c r="K22" s="78">
        <f t="shared" si="1"/>
        <v>0.19</v>
      </c>
      <c r="L22" s="78">
        <f t="shared" si="2"/>
        <v>0.21</v>
      </c>
      <c r="M22" s="78">
        <f t="shared" si="3"/>
        <v>0.21</v>
      </c>
      <c r="N22" s="78">
        <f t="shared" si="4"/>
        <v>0.21</v>
      </c>
      <c r="O22" s="78">
        <f t="shared" si="5"/>
        <v>0.21</v>
      </c>
      <c r="P22" s="78">
        <f t="shared" si="26"/>
        <v>0.21</v>
      </c>
      <c r="Q22" s="78">
        <f t="shared" si="6"/>
        <v>0.19</v>
      </c>
      <c r="R22" s="78">
        <f t="shared" si="7"/>
        <v>0.21</v>
      </c>
      <c r="S22" s="78">
        <f t="shared" si="8"/>
        <v>0.21</v>
      </c>
      <c r="T22" s="78">
        <f t="shared" si="9"/>
        <v>0.22</v>
      </c>
      <c r="U22" s="78">
        <f t="shared" si="10"/>
        <v>0.21</v>
      </c>
      <c r="V22" s="78">
        <f t="shared" si="11"/>
        <v>0.21</v>
      </c>
      <c r="W22" s="78">
        <f t="shared" si="12"/>
        <v>0.2</v>
      </c>
      <c r="X22" s="78">
        <f t="shared" si="13"/>
        <v>0.21</v>
      </c>
      <c r="Y22" s="78">
        <f t="shared" si="14"/>
        <v>0.18</v>
      </c>
      <c r="Z22" s="78">
        <f t="shared" si="15"/>
        <v>0.2</v>
      </c>
      <c r="AA22" s="78">
        <f t="shared" si="16"/>
        <v>0.19</v>
      </c>
      <c r="AB22" s="78">
        <f t="shared" si="17"/>
        <v>0.21</v>
      </c>
      <c r="AC22" s="78">
        <f t="shared" si="18"/>
        <v>0.21</v>
      </c>
      <c r="AD22" s="78">
        <f t="shared" si="19"/>
        <v>0.24</v>
      </c>
      <c r="AE22" s="78">
        <f t="shared" si="20"/>
        <v>0.19</v>
      </c>
      <c r="AF22" s="78">
        <f t="shared" si="21"/>
        <v>0.21</v>
      </c>
      <c r="AG22" s="78">
        <f t="shared" si="22"/>
        <v>0.18</v>
      </c>
      <c r="AH22" s="78">
        <f t="shared" si="23"/>
        <v>0.19</v>
      </c>
      <c r="AI22" s="78">
        <f t="shared" si="24"/>
        <v>0.21</v>
      </c>
      <c r="AJ22" s="78">
        <f t="shared" si="25"/>
        <v>0.19</v>
      </c>
    </row>
    <row r="23" spans="1:36" ht="12.95" customHeight="1" x14ac:dyDescent="0.15">
      <c r="A23" s="95">
        <v>870</v>
      </c>
      <c r="B23" s="115" t="s">
        <v>64</v>
      </c>
      <c r="C23" s="115"/>
      <c r="D23" s="95">
        <v>16</v>
      </c>
      <c r="E23" s="77">
        <v>16</v>
      </c>
      <c r="F23" s="4">
        <f t="shared" si="0"/>
        <v>0.15</v>
      </c>
      <c r="G23" s="5"/>
      <c r="H23" s="95" t="s">
        <v>62</v>
      </c>
      <c r="I23" s="77"/>
      <c r="J23" s="1" t="s">
        <v>15</v>
      </c>
      <c r="K23" s="78">
        <f t="shared" si="1"/>
        <v>0.16</v>
      </c>
      <c r="L23" s="78">
        <f t="shared" si="2"/>
        <v>0.17</v>
      </c>
      <c r="M23" s="78">
        <f t="shared" si="3"/>
        <v>0.17</v>
      </c>
      <c r="N23" s="78">
        <f t="shared" si="4"/>
        <v>0.17</v>
      </c>
      <c r="O23" s="78">
        <f t="shared" si="5"/>
        <v>0.17</v>
      </c>
      <c r="P23" s="78">
        <f t="shared" si="26"/>
        <v>0.17</v>
      </c>
      <c r="Q23" s="78">
        <f t="shared" si="6"/>
        <v>0.15</v>
      </c>
      <c r="R23" s="78">
        <f t="shared" si="7"/>
        <v>0.17</v>
      </c>
      <c r="S23" s="78">
        <f t="shared" si="8"/>
        <v>0.17</v>
      </c>
      <c r="T23" s="78">
        <f t="shared" si="9"/>
        <v>0.18</v>
      </c>
      <c r="U23" s="78">
        <f t="shared" si="10"/>
        <v>0.17</v>
      </c>
      <c r="V23" s="78">
        <f t="shared" si="11"/>
        <v>0.17</v>
      </c>
      <c r="W23" s="78">
        <f t="shared" si="12"/>
        <v>0.16</v>
      </c>
      <c r="X23" s="78">
        <f t="shared" si="13"/>
        <v>0.17</v>
      </c>
      <c r="Y23" s="78">
        <f t="shared" si="14"/>
        <v>0.14000000000000001</v>
      </c>
      <c r="Z23" s="78">
        <f t="shared" si="15"/>
        <v>0.16</v>
      </c>
      <c r="AA23" s="78">
        <f t="shared" si="16"/>
        <v>0.15</v>
      </c>
      <c r="AB23" s="78">
        <f t="shared" si="17"/>
        <v>0.16</v>
      </c>
      <c r="AC23" s="78">
        <f t="shared" si="18"/>
        <v>0.17</v>
      </c>
      <c r="AD23" s="78">
        <f t="shared" si="19"/>
        <v>0.2</v>
      </c>
      <c r="AE23" s="78">
        <f t="shared" si="20"/>
        <v>0.15</v>
      </c>
      <c r="AF23" s="78">
        <f t="shared" si="21"/>
        <v>0.16</v>
      </c>
      <c r="AG23" s="78">
        <f t="shared" si="22"/>
        <v>0.14000000000000001</v>
      </c>
      <c r="AH23" s="78">
        <f t="shared" si="23"/>
        <v>0.15</v>
      </c>
      <c r="AI23" s="78">
        <f t="shared" si="24"/>
        <v>0.17</v>
      </c>
      <c r="AJ23" s="78">
        <f t="shared" si="25"/>
        <v>0.15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77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214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15</v>
      </c>
      <c r="D48" s="14" t="str">
        <f>IF(D47&gt;0,ROUND(SUMIF(G4:G43,"*下層*",E4:E43)/D47,0),"")</f>
        <v/>
      </c>
      <c r="E48" s="14">
        <f>ROUND(SUM(E4:E43)/E47,0)</f>
        <v>15</v>
      </c>
      <c r="F48" s="13"/>
      <c r="G48" s="15">
        <f>C48</f>
        <v>15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4.0599999999999996</v>
      </c>
      <c r="D50" s="16">
        <f>SUMIF(G4:G43,"*下層*",F4:F43)</f>
        <v>0</v>
      </c>
      <c r="E50" s="4">
        <f>SUM(F4:F43)</f>
        <v>4.0599999999999996</v>
      </c>
      <c r="F50" s="13"/>
      <c r="G50" s="17">
        <f>C50*100</f>
        <v>405.99999999999994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6</v>
      </c>
      <c r="D54" s="14">
        <f>COUNTIF(H4:H43,"▲")</f>
        <v>0</v>
      </c>
      <c r="E54" s="14">
        <f>COUNTA(H4:H43)</f>
        <v>6</v>
      </c>
      <c r="F54" s="10"/>
      <c r="G54" s="15">
        <f>C54*100</f>
        <v>600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1.08</v>
      </c>
      <c r="D57" s="16">
        <f>SUMIF(H4:H43,"▲",F4:F43)</f>
        <v>0</v>
      </c>
      <c r="E57" s="16">
        <f>SUM(C57:D57)</f>
        <v>1.08</v>
      </c>
      <c r="F57" s="13"/>
      <c r="G57" s="19">
        <f>C57*100</f>
        <v>108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</v>
      </c>
      <c r="D61" s="20" t="str">
        <f>IF(D47&gt;0,ROUND(D54/D47*100,1),"")</f>
        <v/>
      </c>
      <c r="E61" s="20">
        <f>ROUND(E54/E47*100,1)</f>
        <v>30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26.6</v>
      </c>
      <c r="D62" s="20" t="str">
        <f>IF(D47&gt;0,ROUND(D57/D50*100,1),"")</f>
        <v/>
      </c>
      <c r="E62" s="20">
        <f>ROUND(E57/E50*100,1)</f>
        <v>26.6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14</v>
      </c>
      <c r="D66" s="14">
        <f>D47-D54</f>
        <v>0</v>
      </c>
      <c r="E66" s="14">
        <f>SUM(C66:D66)</f>
        <v>14</v>
      </c>
      <c r="F66" s="10"/>
      <c r="G66" s="15">
        <f>C66*100</f>
        <v>1400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2.9799999999999995</v>
      </c>
      <c r="D69" s="16" t="str">
        <f>IF(D66&gt;0,D50-D57,"")</f>
        <v/>
      </c>
      <c r="E69" s="4">
        <f>SUM(C69:D69)</f>
        <v>2.9799999999999995</v>
      </c>
      <c r="F69" s="13"/>
      <c r="G69" s="17">
        <f>C69*100</f>
        <v>297.99999999999994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形状比＝79、Sr＝18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7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15" priority="16" stopIfTrue="1">
      <formula>AND(($H4="スギ"),(#REF!&lt;12))</formula>
    </cfRule>
  </conditionalFormatting>
  <conditionalFormatting sqref="L4:L43">
    <cfRule type="expression" dxfId="414" priority="15" stopIfTrue="1">
      <formula>AND(($H4="スギ"),(#REF!&lt;22),(#REF!&gt;=12))</formula>
    </cfRule>
  </conditionalFormatting>
  <conditionalFormatting sqref="M4:M43">
    <cfRule type="expression" dxfId="413" priority="14" stopIfTrue="1">
      <formula>AND(($H4="スギ"),(#REF!&lt;32),(#REF!&gt;=22))</formula>
    </cfRule>
  </conditionalFormatting>
  <conditionalFormatting sqref="N4:N43">
    <cfRule type="expression" dxfId="412" priority="13" stopIfTrue="1">
      <formula>AND(($H4="スギ"),(#REF!&lt;42),(#REF!&gt;=32))</formula>
    </cfRule>
  </conditionalFormatting>
  <conditionalFormatting sqref="U4:U43 Z4:AF43 AJ4:AJ43 O4:P43">
    <cfRule type="expression" dxfId="411" priority="12" stopIfTrue="1">
      <formula>AND(($H4="スギ"),(#REF!&gt;=42))</formula>
    </cfRule>
  </conditionalFormatting>
  <conditionalFormatting sqref="Q4:Q43 AA4:AA43">
    <cfRule type="expression" dxfId="410" priority="11" stopIfTrue="1">
      <formula>AND(($H4="ヒノキ"),(#REF!&lt;12))</formula>
    </cfRule>
  </conditionalFormatting>
  <conditionalFormatting sqref="R4:R43 AB4:AE43">
    <cfRule type="expression" dxfId="409" priority="10" stopIfTrue="1">
      <formula>AND(($H4="ヒノキ"),(#REF!&lt;22),(#REF!&gt;=12))</formula>
    </cfRule>
  </conditionalFormatting>
  <conditionalFormatting sqref="S4:S43">
    <cfRule type="expression" dxfId="408" priority="9" stopIfTrue="1">
      <formula>AND(($H4="ヒノキ"),(#REF!&lt;32),(#REF!&gt;=22))</formula>
    </cfRule>
  </conditionalFormatting>
  <conditionalFormatting sqref="T4:U43 Z4:AF43 AJ4:AJ43">
    <cfRule type="expression" dxfId="407" priority="8" stopIfTrue="1">
      <formula>AND(($H4="ヒノキ"),(#REF!&gt;=32))</formula>
    </cfRule>
  </conditionalFormatting>
  <conditionalFormatting sqref="V4:V43 AA4:AA43">
    <cfRule type="expression" dxfId="406" priority="7" stopIfTrue="1">
      <formula>AND(($H4="アカマツ"),(#REF!&lt;12))</formula>
    </cfRule>
  </conditionalFormatting>
  <conditionalFormatting sqref="W4:W43 AB4:AB43">
    <cfRule type="expression" dxfId="405" priority="6" stopIfTrue="1">
      <formula>AND(($H4="アカマツ"),(#REF!&lt;22),(#REF!&gt;=12))</formula>
    </cfRule>
  </conditionalFormatting>
  <conditionalFormatting sqref="X4:X43 AC4:AC43">
    <cfRule type="expression" dxfId="404" priority="5" stopIfTrue="1">
      <formula>AND(($H4="アカマツ"),(#REF!&lt;42),(#REF!&gt;=22))</formula>
    </cfRule>
  </conditionalFormatting>
  <conditionalFormatting sqref="Y4:AF43 AJ4:AJ43">
    <cfRule type="expression" dxfId="403" priority="4" stopIfTrue="1">
      <formula>AND(($H4="アカマツ"),(#REF!&gt;=42))</formula>
    </cfRule>
  </conditionalFormatting>
  <conditionalFormatting sqref="AG4:AG43">
    <cfRule type="expression" dxfId="402" priority="3" stopIfTrue="1">
      <formula>AND(($H4&lt;&gt;"スギ"),($H4&lt;&gt;"ヒノキ"),($H4&lt;&gt;"アカマツ"),(#REF!&lt;12))</formula>
    </cfRule>
  </conditionalFormatting>
  <conditionalFormatting sqref="AH4:AH43">
    <cfRule type="expression" dxfId="4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9FF33"/>
  </sheetPr>
  <dimension ref="A1:AJ120"/>
  <sheetViews>
    <sheetView showGridLines="0" tabSelected="1" view="pageBreakPreview" topLeftCell="A40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84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831</v>
      </c>
      <c r="B4" s="115" t="s">
        <v>51</v>
      </c>
      <c r="C4" s="115"/>
      <c r="D4" s="77">
        <v>32</v>
      </c>
      <c r="E4" s="77">
        <v>25</v>
      </c>
      <c r="F4" s="4">
        <f t="shared" ref="F4:F43" si="0">IF(D4&gt;0,IF(B4="スギ",P4,IF(B4="ヒノキ",U4,IF(B4="アカマツ",Z4,IF(B4="カラマツ",AF4,AJ4)))),"")</f>
        <v>0.94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0.83</v>
      </c>
      <c r="L4" s="78">
        <f t="shared" ref="L4:L43" si="2">ROUND(10^(-5+0.73504+1.83346*LOG(D4)+1.06569*LOG(E4)),2)</f>
        <v>0.96</v>
      </c>
      <c r="M4" s="78">
        <f t="shared" ref="M4:M43" si="3">ROUND(10^(-5+0.71514+1.74357*LOG(D4)+1.17719*LOG(E4)),2)</f>
        <v>0.97</v>
      </c>
      <c r="N4" s="78">
        <f t="shared" ref="N4:N43" si="4">ROUND(10^(-5+0.82956+1.76381*LOG(D4)+1.06412*LOG(E4)),2)</f>
        <v>0.94</v>
      </c>
      <c r="O4" s="78">
        <f t="shared" ref="O4:O43" si="5">ROUND(10^(-5+0.88226+1.79204*LOG(D4)+0.99303*LOG(E4)),2)</f>
        <v>0.93</v>
      </c>
      <c r="P4" s="78">
        <f>HLOOKUP($D4,K$3:O$43,MATCH($A4,$A$3:$A$43,0),1)</f>
        <v>0.94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0.84</v>
      </c>
      <c r="R4" s="78">
        <f t="shared" ref="R4:R43" si="7">ROUND(10^(1.905709*LOG(D4)+1.011385*LOG(E4)-4.293729),2)</f>
        <v>0.97</v>
      </c>
      <c r="S4" s="78">
        <f t="shared" ref="S4:S43" si="8">ROUND(10^(1.771888*LOG(D4)+1.138415*LOG(E4)-4.271259),2)</f>
        <v>0.97</v>
      </c>
      <c r="T4" s="78">
        <f t="shared" ref="T4:T43" si="9">ROUND(10^(1.671519*LOG(D4)+1.363617*LOG(E4)-4.404407),2)</f>
        <v>1.04</v>
      </c>
      <c r="U4" s="78">
        <f t="shared" ref="U4:U43" si="10">HLOOKUP($D4,Q$3:T$43,MATCH($A4,$A$3:$A$43,0),1)</f>
        <v>1.04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1</v>
      </c>
      <c r="W4" s="78">
        <f t="shared" ref="W4:W43" si="12">ROUND(10^(-4.155639+1.847898*LOG(D4)+0.951955*LOG(E4)),2)</f>
        <v>0.9</v>
      </c>
      <c r="X4" s="78">
        <f t="shared" ref="X4:X43" si="13">ROUND(10^(-4.194535+1.804172*LOG(D4)+1.034248*LOG(E4)),2)</f>
        <v>0.93</v>
      </c>
      <c r="Y4" s="78">
        <f t="shared" ref="Y4:Y43" si="14">ROUND(10^(-4.42347+2.006485*LOG(D4)+0.967757*LOG(E4)),2)</f>
        <v>0.89</v>
      </c>
      <c r="Z4" s="78">
        <f t="shared" ref="Z4:Z43" si="15">HLOOKUP($D4,V$3:Y$43,MATCH($A4,$A$3:$A$43,0),1)</f>
        <v>0.93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0.8</v>
      </c>
      <c r="AB4" s="78">
        <f t="shared" ref="AB4:AB43" si="17">ROUND(10^(1.979213*LOG(D4)+0.998347*LOG(E4)-4.369281),2)</f>
        <v>1.01</v>
      </c>
      <c r="AC4" s="78">
        <f t="shared" ref="AC4:AC43" si="18">ROUND(10^(1.904401*LOG(D4)+1.062478*LOG(E4)-4.348104),2)</f>
        <v>1.01</v>
      </c>
      <c r="AD4" s="78">
        <f t="shared" ref="AD4:AD43" si="19">ROUND(10^(1.640825*LOG(D4)+1.080387*LOG(E4)-3.976731),2)</f>
        <v>1.01</v>
      </c>
      <c r="AE4" s="78">
        <f t="shared" ref="AE4:AE43" si="20">ROUND(10^(1.90887*LOG(D4)+1.088002*LOG(E4)-4.431495),2)</f>
        <v>0.92</v>
      </c>
      <c r="AF4" s="78">
        <f t="shared" ref="AF4:AF43" si="21">HLOOKUP($D4,AA$3:AE$43,MATCH($A4,$A$3:$A$43,0),1)</f>
        <v>1.01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0.8</v>
      </c>
      <c r="AH4" s="78">
        <f t="shared" ref="AH4:AH43" si="23">ROUND(10^(1.93813902*LOG(D4)+0.96697002*LOG(E4)-4.32216295),2)</f>
        <v>0.88</v>
      </c>
      <c r="AI4" s="78">
        <f t="shared" ref="AI4:AI43" si="24">ROUND(10^(1.82464098*LOG(D4)+0.97625989*LOG(E4)-4.15096808),2)</f>
        <v>0.91</v>
      </c>
      <c r="AJ4" s="78">
        <f t="shared" ref="AJ4:AJ43" si="25">HLOOKUP($D4,AG$3:AI$43,MATCH($A4,$A$3:$A$43,0),1)</f>
        <v>0.88</v>
      </c>
    </row>
    <row r="5" spans="1:36" ht="12.95" customHeight="1" x14ac:dyDescent="0.15">
      <c r="A5" s="77">
        <v>832</v>
      </c>
      <c r="B5" s="115" t="s">
        <v>51</v>
      </c>
      <c r="C5" s="115"/>
      <c r="D5" s="77">
        <v>22</v>
      </c>
      <c r="E5" s="77">
        <v>23</v>
      </c>
      <c r="F5" s="4">
        <f t="shared" si="0"/>
        <v>0.46</v>
      </c>
      <c r="G5" s="5"/>
      <c r="H5" s="77"/>
      <c r="I5" s="77"/>
      <c r="J5" s="1" t="s">
        <v>15</v>
      </c>
      <c r="K5" s="78">
        <f t="shared" si="1"/>
        <v>0.4</v>
      </c>
      <c r="L5" s="78">
        <f t="shared" si="2"/>
        <v>0.44</v>
      </c>
      <c r="M5" s="78">
        <f t="shared" si="3"/>
        <v>0.46</v>
      </c>
      <c r="N5" s="78">
        <f t="shared" si="4"/>
        <v>0.44</v>
      </c>
      <c r="O5" s="78">
        <f t="shared" si="5"/>
        <v>0.44</v>
      </c>
      <c r="P5" s="78">
        <f t="shared" ref="P5:P43" si="26">HLOOKUP($D5,K$3:O$43,MATCH(A5,$A$3:$A$43,0),1)</f>
        <v>0.46</v>
      </c>
      <c r="Q5" s="78">
        <f t="shared" si="6"/>
        <v>0.39</v>
      </c>
      <c r="R5" s="78">
        <f t="shared" si="7"/>
        <v>0.44</v>
      </c>
      <c r="S5" s="78">
        <f t="shared" si="8"/>
        <v>0.45</v>
      </c>
      <c r="T5" s="78">
        <f t="shared" si="9"/>
        <v>0.5</v>
      </c>
      <c r="U5" s="78">
        <f t="shared" si="10"/>
        <v>0.45</v>
      </c>
      <c r="V5" s="78">
        <f t="shared" si="11"/>
        <v>0.44</v>
      </c>
      <c r="W5" s="78">
        <f t="shared" si="12"/>
        <v>0.42</v>
      </c>
      <c r="X5" s="78">
        <f t="shared" si="13"/>
        <v>0.43</v>
      </c>
      <c r="Y5" s="78">
        <f t="shared" si="14"/>
        <v>0.39</v>
      </c>
      <c r="Z5" s="78">
        <f t="shared" si="15"/>
        <v>0.43</v>
      </c>
      <c r="AA5" s="78">
        <f t="shared" si="16"/>
        <v>0.38</v>
      </c>
      <c r="AB5" s="78">
        <f t="shared" si="17"/>
        <v>0.44</v>
      </c>
      <c r="AC5" s="78">
        <f t="shared" si="18"/>
        <v>0.45</v>
      </c>
      <c r="AD5" s="78">
        <f t="shared" si="19"/>
        <v>0.5</v>
      </c>
      <c r="AE5" s="78">
        <f t="shared" si="20"/>
        <v>0.41</v>
      </c>
      <c r="AF5" s="78">
        <f t="shared" si="21"/>
        <v>0.45</v>
      </c>
      <c r="AG5" s="78">
        <f t="shared" si="22"/>
        <v>0.36</v>
      </c>
      <c r="AH5" s="78">
        <f t="shared" si="23"/>
        <v>0.39</v>
      </c>
      <c r="AI5" s="78">
        <f t="shared" si="24"/>
        <v>0.42</v>
      </c>
      <c r="AJ5" s="78">
        <f t="shared" si="25"/>
        <v>0.39</v>
      </c>
    </row>
    <row r="6" spans="1:36" ht="12.95" customHeight="1" x14ac:dyDescent="0.15">
      <c r="A6" s="95">
        <v>833</v>
      </c>
      <c r="B6" s="115" t="s">
        <v>51</v>
      </c>
      <c r="C6" s="115"/>
      <c r="D6" s="77">
        <v>24</v>
      </c>
      <c r="E6" s="77">
        <v>22</v>
      </c>
      <c r="F6" s="4">
        <f t="shared" si="0"/>
        <v>0.5</v>
      </c>
      <c r="G6" s="77"/>
      <c r="H6" s="77"/>
      <c r="I6" s="77"/>
      <c r="J6" s="1" t="s">
        <v>15</v>
      </c>
      <c r="K6" s="78">
        <f t="shared" si="1"/>
        <v>0.44</v>
      </c>
      <c r="L6" s="78">
        <f t="shared" si="2"/>
        <v>0.5</v>
      </c>
      <c r="M6" s="78">
        <f t="shared" si="3"/>
        <v>0.5</v>
      </c>
      <c r="N6" s="78">
        <f t="shared" si="4"/>
        <v>0.49</v>
      </c>
      <c r="O6" s="78">
        <f t="shared" si="5"/>
        <v>0.49</v>
      </c>
      <c r="P6" s="78">
        <f t="shared" si="26"/>
        <v>0.5</v>
      </c>
      <c r="Q6" s="78">
        <f t="shared" si="6"/>
        <v>0.44</v>
      </c>
      <c r="R6" s="78">
        <f t="shared" si="7"/>
        <v>0.49</v>
      </c>
      <c r="S6" s="78">
        <f t="shared" si="8"/>
        <v>0.5</v>
      </c>
      <c r="T6" s="78">
        <f t="shared" si="9"/>
        <v>0.54</v>
      </c>
      <c r="U6" s="78">
        <f t="shared" si="10"/>
        <v>0.5</v>
      </c>
      <c r="V6" s="78">
        <f t="shared" si="11"/>
        <v>0.5</v>
      </c>
      <c r="W6" s="78">
        <f t="shared" si="12"/>
        <v>0.47</v>
      </c>
      <c r="X6" s="78">
        <f t="shared" si="13"/>
        <v>0.48</v>
      </c>
      <c r="Y6" s="78">
        <f t="shared" si="14"/>
        <v>0.44</v>
      </c>
      <c r="Z6" s="78">
        <f t="shared" si="15"/>
        <v>0.48</v>
      </c>
      <c r="AA6" s="78">
        <f t="shared" si="16"/>
        <v>0.42</v>
      </c>
      <c r="AB6" s="78">
        <f t="shared" si="17"/>
        <v>0.5</v>
      </c>
      <c r="AC6" s="78">
        <f t="shared" si="18"/>
        <v>0.51</v>
      </c>
      <c r="AD6" s="78">
        <f t="shared" si="19"/>
        <v>0.55000000000000004</v>
      </c>
      <c r="AE6" s="78">
        <f t="shared" si="20"/>
        <v>0.46</v>
      </c>
      <c r="AF6" s="78">
        <f t="shared" si="21"/>
        <v>0.51</v>
      </c>
      <c r="AG6" s="78">
        <f t="shared" si="22"/>
        <v>0.41</v>
      </c>
      <c r="AH6" s="78">
        <f t="shared" si="23"/>
        <v>0.45</v>
      </c>
      <c r="AI6" s="78">
        <f t="shared" si="24"/>
        <v>0.48</v>
      </c>
      <c r="AJ6" s="78">
        <f t="shared" si="25"/>
        <v>0.45</v>
      </c>
    </row>
    <row r="7" spans="1:36" ht="12.95" customHeight="1" x14ac:dyDescent="0.15">
      <c r="A7" s="95">
        <v>834</v>
      </c>
      <c r="B7" s="115" t="s">
        <v>51</v>
      </c>
      <c r="C7" s="115"/>
      <c r="D7" s="77">
        <v>20</v>
      </c>
      <c r="E7" s="77">
        <v>21</v>
      </c>
      <c r="F7" s="4">
        <f t="shared" si="0"/>
        <v>0.34</v>
      </c>
      <c r="G7" s="5"/>
      <c r="H7" s="95" t="s">
        <v>62</v>
      </c>
      <c r="I7" s="77" t="s">
        <v>92</v>
      </c>
      <c r="J7" s="1" t="s">
        <v>15</v>
      </c>
      <c r="K7" s="78">
        <f t="shared" si="1"/>
        <v>0.31</v>
      </c>
      <c r="L7" s="78">
        <f t="shared" si="2"/>
        <v>0.34</v>
      </c>
      <c r="M7" s="78">
        <f t="shared" si="3"/>
        <v>0.35</v>
      </c>
      <c r="N7" s="78">
        <f t="shared" si="4"/>
        <v>0.34</v>
      </c>
      <c r="O7" s="78">
        <f t="shared" si="5"/>
        <v>0.34</v>
      </c>
      <c r="P7" s="78">
        <f t="shared" si="26"/>
        <v>0.34</v>
      </c>
      <c r="Q7" s="78">
        <f t="shared" si="6"/>
        <v>0.3</v>
      </c>
      <c r="R7" s="78">
        <f t="shared" si="7"/>
        <v>0.33</v>
      </c>
      <c r="S7" s="78">
        <f t="shared" si="8"/>
        <v>0.35</v>
      </c>
      <c r="T7" s="78">
        <f t="shared" si="9"/>
        <v>0.37</v>
      </c>
      <c r="U7" s="78">
        <f t="shared" si="10"/>
        <v>0.33</v>
      </c>
      <c r="V7" s="78">
        <f t="shared" si="11"/>
        <v>0.34</v>
      </c>
      <c r="W7" s="78">
        <f t="shared" si="12"/>
        <v>0.32</v>
      </c>
      <c r="X7" s="78">
        <f t="shared" si="13"/>
        <v>0.33</v>
      </c>
      <c r="Y7" s="78">
        <f t="shared" si="14"/>
        <v>0.28999999999999998</v>
      </c>
      <c r="Z7" s="78">
        <f t="shared" si="15"/>
        <v>0.32</v>
      </c>
      <c r="AA7" s="78">
        <f t="shared" si="16"/>
        <v>0.28999999999999998</v>
      </c>
      <c r="AB7" s="78">
        <f t="shared" si="17"/>
        <v>0.34</v>
      </c>
      <c r="AC7" s="78">
        <f t="shared" si="18"/>
        <v>0.34</v>
      </c>
      <c r="AD7" s="78">
        <f t="shared" si="19"/>
        <v>0.39</v>
      </c>
      <c r="AE7" s="78">
        <f t="shared" si="20"/>
        <v>0.31</v>
      </c>
      <c r="AF7" s="78">
        <f t="shared" si="21"/>
        <v>0.34</v>
      </c>
      <c r="AG7" s="78">
        <f t="shared" si="22"/>
        <v>0.28000000000000003</v>
      </c>
      <c r="AH7" s="78">
        <f t="shared" si="23"/>
        <v>0.3</v>
      </c>
      <c r="AI7" s="78">
        <f t="shared" si="24"/>
        <v>0.33</v>
      </c>
      <c r="AJ7" s="78">
        <f t="shared" si="25"/>
        <v>0.3</v>
      </c>
    </row>
    <row r="8" spans="1:36" ht="12.95" customHeight="1" x14ac:dyDescent="0.15">
      <c r="A8" s="95">
        <v>835</v>
      </c>
      <c r="B8" s="115" t="s">
        <v>51</v>
      </c>
      <c r="C8" s="115"/>
      <c r="D8" s="77">
        <v>30</v>
      </c>
      <c r="E8" s="77">
        <v>24</v>
      </c>
      <c r="F8" s="4">
        <f t="shared" si="0"/>
        <v>0.82</v>
      </c>
      <c r="G8" s="5"/>
      <c r="H8" s="77"/>
      <c r="I8" s="5"/>
      <c r="J8" s="1" t="s">
        <v>15</v>
      </c>
      <c r="K8" s="78">
        <f t="shared" si="1"/>
        <v>0.72</v>
      </c>
      <c r="L8" s="78">
        <f t="shared" si="2"/>
        <v>0.82</v>
      </c>
      <c r="M8" s="78">
        <f t="shared" si="3"/>
        <v>0.82</v>
      </c>
      <c r="N8" s="78">
        <f t="shared" si="4"/>
        <v>0.8</v>
      </c>
      <c r="O8" s="78">
        <f t="shared" si="5"/>
        <v>0.79</v>
      </c>
      <c r="P8" s="78">
        <f t="shared" si="26"/>
        <v>0.82</v>
      </c>
      <c r="Q8" s="78">
        <f t="shared" si="6"/>
        <v>0.72</v>
      </c>
      <c r="R8" s="78">
        <f t="shared" si="7"/>
        <v>0.83</v>
      </c>
      <c r="S8" s="78">
        <f t="shared" si="8"/>
        <v>0.83</v>
      </c>
      <c r="T8" s="78">
        <f t="shared" si="9"/>
        <v>0.88</v>
      </c>
      <c r="U8" s="78">
        <f t="shared" si="10"/>
        <v>0.83</v>
      </c>
      <c r="V8" s="78">
        <f t="shared" si="11"/>
        <v>0.84</v>
      </c>
      <c r="W8" s="78">
        <f t="shared" si="12"/>
        <v>0.77</v>
      </c>
      <c r="X8" s="78">
        <f t="shared" si="13"/>
        <v>0.79</v>
      </c>
      <c r="Y8" s="78">
        <f t="shared" si="14"/>
        <v>0.75</v>
      </c>
      <c r="Z8" s="78">
        <f t="shared" si="15"/>
        <v>0.79</v>
      </c>
      <c r="AA8" s="78">
        <f t="shared" si="16"/>
        <v>0.69</v>
      </c>
      <c r="AB8" s="78">
        <f t="shared" si="17"/>
        <v>0.86</v>
      </c>
      <c r="AC8" s="78">
        <f t="shared" si="18"/>
        <v>0.85</v>
      </c>
      <c r="AD8" s="78">
        <f t="shared" si="19"/>
        <v>0.87</v>
      </c>
      <c r="AE8" s="78">
        <f t="shared" si="20"/>
        <v>0.78</v>
      </c>
      <c r="AF8" s="78">
        <f t="shared" si="21"/>
        <v>0.85</v>
      </c>
      <c r="AG8" s="78">
        <f t="shared" si="22"/>
        <v>0.68</v>
      </c>
      <c r="AH8" s="78">
        <f t="shared" si="23"/>
        <v>0.75</v>
      </c>
      <c r="AI8" s="78">
        <f t="shared" si="24"/>
        <v>0.78</v>
      </c>
      <c r="AJ8" s="78">
        <f t="shared" si="25"/>
        <v>0.75</v>
      </c>
    </row>
    <row r="9" spans="1:36" ht="12.95" customHeight="1" x14ac:dyDescent="0.15">
      <c r="A9" s="95">
        <v>836</v>
      </c>
      <c r="B9" s="115" t="s">
        <v>51</v>
      </c>
      <c r="C9" s="115"/>
      <c r="D9" s="77">
        <v>24</v>
      </c>
      <c r="E9" s="77">
        <v>23</v>
      </c>
      <c r="F9" s="4">
        <f t="shared" si="0"/>
        <v>0.53</v>
      </c>
      <c r="G9" s="5"/>
      <c r="H9" s="77"/>
      <c r="I9" s="77"/>
      <c r="J9" s="1" t="s">
        <v>15</v>
      </c>
      <c r="K9" s="78">
        <f t="shared" si="1"/>
        <v>0.46</v>
      </c>
      <c r="L9" s="78">
        <f t="shared" si="2"/>
        <v>0.52</v>
      </c>
      <c r="M9" s="78">
        <f t="shared" si="3"/>
        <v>0.53</v>
      </c>
      <c r="N9" s="78">
        <f t="shared" si="4"/>
        <v>0.52</v>
      </c>
      <c r="O9" s="78">
        <f t="shared" si="5"/>
        <v>0.51</v>
      </c>
      <c r="P9" s="78">
        <f t="shared" si="26"/>
        <v>0.53</v>
      </c>
      <c r="Q9" s="78">
        <f t="shared" si="6"/>
        <v>0.46</v>
      </c>
      <c r="R9" s="78">
        <f t="shared" si="7"/>
        <v>0.52</v>
      </c>
      <c r="S9" s="78">
        <f t="shared" si="8"/>
        <v>0.53</v>
      </c>
      <c r="T9" s="78">
        <f t="shared" si="9"/>
        <v>0.56999999999999995</v>
      </c>
      <c r="U9" s="78">
        <f t="shared" si="10"/>
        <v>0.53</v>
      </c>
      <c r="V9" s="78">
        <f t="shared" si="11"/>
        <v>0.53</v>
      </c>
      <c r="W9" s="78">
        <f t="shared" si="12"/>
        <v>0.49</v>
      </c>
      <c r="X9" s="78">
        <f t="shared" si="13"/>
        <v>0.51</v>
      </c>
      <c r="Y9" s="78">
        <f t="shared" si="14"/>
        <v>0.46</v>
      </c>
      <c r="Z9" s="78">
        <f t="shared" si="15"/>
        <v>0.51</v>
      </c>
      <c r="AA9" s="78">
        <f t="shared" si="16"/>
        <v>0.44</v>
      </c>
      <c r="AB9" s="78">
        <f t="shared" si="17"/>
        <v>0.53</v>
      </c>
      <c r="AC9" s="78">
        <f t="shared" si="18"/>
        <v>0.53</v>
      </c>
      <c r="AD9" s="78">
        <f t="shared" si="19"/>
        <v>0.56999999999999995</v>
      </c>
      <c r="AE9" s="78">
        <f t="shared" si="20"/>
        <v>0.48</v>
      </c>
      <c r="AF9" s="78">
        <f t="shared" si="21"/>
        <v>0.53</v>
      </c>
      <c r="AG9" s="78">
        <f t="shared" si="22"/>
        <v>0.43</v>
      </c>
      <c r="AH9" s="78">
        <f t="shared" si="23"/>
        <v>0.47</v>
      </c>
      <c r="AI9" s="78">
        <f t="shared" si="24"/>
        <v>0.5</v>
      </c>
      <c r="AJ9" s="78">
        <f t="shared" si="25"/>
        <v>0.47</v>
      </c>
    </row>
    <row r="10" spans="1:36" ht="12.95" customHeight="1" x14ac:dyDescent="0.15">
      <c r="A10" s="95">
        <v>837</v>
      </c>
      <c r="B10" s="115" t="s">
        <v>51</v>
      </c>
      <c r="C10" s="115"/>
      <c r="D10" s="77">
        <v>24</v>
      </c>
      <c r="E10" s="77">
        <v>23</v>
      </c>
      <c r="F10" s="4">
        <f t="shared" si="0"/>
        <v>0.53</v>
      </c>
      <c r="G10" s="5"/>
      <c r="H10" s="77"/>
      <c r="I10" s="77"/>
      <c r="J10" s="1" t="s">
        <v>15</v>
      </c>
      <c r="K10" s="78">
        <f t="shared" si="1"/>
        <v>0.46</v>
      </c>
      <c r="L10" s="78">
        <f t="shared" si="2"/>
        <v>0.52</v>
      </c>
      <c r="M10" s="78">
        <f t="shared" si="3"/>
        <v>0.53</v>
      </c>
      <c r="N10" s="78">
        <f t="shared" si="4"/>
        <v>0.52</v>
      </c>
      <c r="O10" s="78">
        <f t="shared" si="5"/>
        <v>0.51</v>
      </c>
      <c r="P10" s="78">
        <f t="shared" si="26"/>
        <v>0.53</v>
      </c>
      <c r="Q10" s="78">
        <f t="shared" si="6"/>
        <v>0.46</v>
      </c>
      <c r="R10" s="78">
        <f t="shared" si="7"/>
        <v>0.52</v>
      </c>
      <c r="S10" s="78">
        <f t="shared" si="8"/>
        <v>0.53</v>
      </c>
      <c r="T10" s="78">
        <f t="shared" si="9"/>
        <v>0.56999999999999995</v>
      </c>
      <c r="U10" s="78">
        <f t="shared" si="10"/>
        <v>0.53</v>
      </c>
      <c r="V10" s="78">
        <f t="shared" si="11"/>
        <v>0.53</v>
      </c>
      <c r="W10" s="78">
        <f t="shared" si="12"/>
        <v>0.49</v>
      </c>
      <c r="X10" s="78">
        <f t="shared" si="13"/>
        <v>0.51</v>
      </c>
      <c r="Y10" s="78">
        <f t="shared" si="14"/>
        <v>0.46</v>
      </c>
      <c r="Z10" s="78">
        <f t="shared" si="15"/>
        <v>0.51</v>
      </c>
      <c r="AA10" s="78">
        <f t="shared" si="16"/>
        <v>0.44</v>
      </c>
      <c r="AB10" s="78">
        <f t="shared" si="17"/>
        <v>0.53</v>
      </c>
      <c r="AC10" s="78">
        <f t="shared" si="18"/>
        <v>0.53</v>
      </c>
      <c r="AD10" s="78">
        <f t="shared" si="19"/>
        <v>0.56999999999999995</v>
      </c>
      <c r="AE10" s="78">
        <f t="shared" si="20"/>
        <v>0.48</v>
      </c>
      <c r="AF10" s="78">
        <f t="shared" si="21"/>
        <v>0.53</v>
      </c>
      <c r="AG10" s="78">
        <f t="shared" si="22"/>
        <v>0.43</v>
      </c>
      <c r="AH10" s="78">
        <f t="shared" si="23"/>
        <v>0.47</v>
      </c>
      <c r="AI10" s="78">
        <f t="shared" si="24"/>
        <v>0.5</v>
      </c>
      <c r="AJ10" s="78">
        <f t="shared" si="25"/>
        <v>0.47</v>
      </c>
    </row>
    <row r="11" spans="1:36" ht="12.95" customHeight="1" x14ac:dyDescent="0.15">
      <c r="A11" s="95">
        <v>838</v>
      </c>
      <c r="B11" s="115" t="s">
        <v>51</v>
      </c>
      <c r="C11" s="115"/>
      <c r="D11" s="77">
        <v>28</v>
      </c>
      <c r="E11" s="77">
        <v>24</v>
      </c>
      <c r="F11" s="4">
        <f t="shared" si="0"/>
        <v>0.73</v>
      </c>
      <c r="G11" s="5"/>
      <c r="H11" s="77"/>
      <c r="I11" s="77"/>
      <c r="J11" s="1" t="s">
        <v>15</v>
      </c>
      <c r="K11" s="78">
        <f t="shared" si="1"/>
        <v>0.63</v>
      </c>
      <c r="L11" s="78">
        <f t="shared" si="2"/>
        <v>0.72</v>
      </c>
      <c r="M11" s="78">
        <f t="shared" si="3"/>
        <v>0.73</v>
      </c>
      <c r="N11" s="78">
        <f t="shared" si="4"/>
        <v>0.71</v>
      </c>
      <c r="O11" s="78">
        <f t="shared" si="5"/>
        <v>0.7</v>
      </c>
      <c r="P11" s="78">
        <f t="shared" si="26"/>
        <v>0.73</v>
      </c>
      <c r="Q11" s="78">
        <f t="shared" si="6"/>
        <v>0.64</v>
      </c>
      <c r="R11" s="78">
        <f t="shared" si="7"/>
        <v>0.72</v>
      </c>
      <c r="S11" s="78">
        <f t="shared" si="8"/>
        <v>0.73</v>
      </c>
      <c r="T11" s="78">
        <f t="shared" si="9"/>
        <v>0.79</v>
      </c>
      <c r="U11" s="78">
        <f t="shared" si="10"/>
        <v>0.73</v>
      </c>
      <c r="V11" s="78">
        <f t="shared" si="11"/>
        <v>0.74</v>
      </c>
      <c r="W11" s="78">
        <f t="shared" si="12"/>
        <v>0.68</v>
      </c>
      <c r="X11" s="78">
        <f t="shared" si="13"/>
        <v>0.7</v>
      </c>
      <c r="Y11" s="78">
        <f t="shared" si="14"/>
        <v>0.65</v>
      </c>
      <c r="Z11" s="78">
        <f t="shared" si="15"/>
        <v>0.7</v>
      </c>
      <c r="AA11" s="78">
        <f t="shared" si="16"/>
        <v>0.61</v>
      </c>
      <c r="AB11" s="78">
        <f t="shared" si="17"/>
        <v>0.75</v>
      </c>
      <c r="AC11" s="78">
        <f t="shared" si="18"/>
        <v>0.75</v>
      </c>
      <c r="AD11" s="78">
        <f t="shared" si="19"/>
        <v>0.77</v>
      </c>
      <c r="AE11" s="78">
        <f t="shared" si="20"/>
        <v>0.68</v>
      </c>
      <c r="AF11" s="78">
        <f t="shared" si="21"/>
        <v>0.75</v>
      </c>
      <c r="AG11" s="78">
        <f t="shared" si="22"/>
        <v>0.6</v>
      </c>
      <c r="AH11" s="78">
        <f t="shared" si="23"/>
        <v>0.66</v>
      </c>
      <c r="AI11" s="78">
        <f t="shared" si="24"/>
        <v>0.69</v>
      </c>
      <c r="AJ11" s="78">
        <f t="shared" si="25"/>
        <v>0.66</v>
      </c>
    </row>
    <row r="12" spans="1:36" ht="12.95" customHeight="1" x14ac:dyDescent="0.15">
      <c r="A12" s="95">
        <v>839</v>
      </c>
      <c r="B12" s="115" t="s">
        <v>51</v>
      </c>
      <c r="C12" s="115"/>
      <c r="D12" s="77">
        <v>16</v>
      </c>
      <c r="E12" s="77">
        <v>18</v>
      </c>
      <c r="F12" s="4">
        <f t="shared" si="0"/>
        <v>0.19</v>
      </c>
      <c r="G12" s="5" t="s">
        <v>67</v>
      </c>
      <c r="H12" s="95" t="s">
        <v>62</v>
      </c>
      <c r="I12" s="5" t="s">
        <v>67</v>
      </c>
      <c r="J12" s="1" t="s">
        <v>15</v>
      </c>
      <c r="K12" s="78">
        <f t="shared" si="1"/>
        <v>0.18</v>
      </c>
      <c r="L12" s="78">
        <f t="shared" si="2"/>
        <v>0.19</v>
      </c>
      <c r="M12" s="78">
        <f t="shared" si="3"/>
        <v>0.2</v>
      </c>
      <c r="N12" s="78">
        <f t="shared" si="4"/>
        <v>0.19</v>
      </c>
      <c r="O12" s="78">
        <f t="shared" si="5"/>
        <v>0.19</v>
      </c>
      <c r="P12" s="78">
        <f t="shared" si="26"/>
        <v>0.19</v>
      </c>
      <c r="Q12" s="78">
        <f t="shared" si="6"/>
        <v>0.17</v>
      </c>
      <c r="R12" s="78">
        <f t="shared" si="7"/>
        <v>0.19</v>
      </c>
      <c r="S12" s="78">
        <f t="shared" si="8"/>
        <v>0.2</v>
      </c>
      <c r="T12" s="78">
        <f t="shared" si="9"/>
        <v>0.21</v>
      </c>
      <c r="U12" s="78">
        <f t="shared" si="10"/>
        <v>0.19</v>
      </c>
      <c r="V12" s="78">
        <f t="shared" si="11"/>
        <v>0.19</v>
      </c>
      <c r="W12" s="78">
        <f t="shared" si="12"/>
        <v>0.18</v>
      </c>
      <c r="X12" s="78">
        <f t="shared" si="13"/>
        <v>0.19</v>
      </c>
      <c r="Y12" s="78">
        <f t="shared" si="14"/>
        <v>0.16</v>
      </c>
      <c r="Z12" s="78">
        <f t="shared" si="15"/>
        <v>0.18</v>
      </c>
      <c r="AA12" s="78">
        <f t="shared" si="16"/>
        <v>0.17</v>
      </c>
      <c r="AB12" s="78">
        <f t="shared" si="17"/>
        <v>0.18</v>
      </c>
      <c r="AC12" s="78">
        <f t="shared" si="18"/>
        <v>0.19</v>
      </c>
      <c r="AD12" s="78">
        <f t="shared" si="19"/>
        <v>0.23</v>
      </c>
      <c r="AE12" s="78">
        <f t="shared" si="20"/>
        <v>0.17</v>
      </c>
      <c r="AF12" s="78">
        <f t="shared" si="21"/>
        <v>0.18</v>
      </c>
      <c r="AG12" s="78">
        <f t="shared" si="22"/>
        <v>0.16</v>
      </c>
      <c r="AH12" s="78">
        <f t="shared" si="23"/>
        <v>0.17</v>
      </c>
      <c r="AI12" s="78">
        <f t="shared" si="24"/>
        <v>0.19</v>
      </c>
      <c r="AJ12" s="78">
        <f t="shared" si="25"/>
        <v>0.17</v>
      </c>
    </row>
    <row r="13" spans="1:36" ht="12.95" customHeight="1" x14ac:dyDescent="0.15">
      <c r="A13" s="95">
        <v>840</v>
      </c>
      <c r="B13" s="115" t="s">
        <v>51</v>
      </c>
      <c r="C13" s="115"/>
      <c r="D13" s="77">
        <v>20</v>
      </c>
      <c r="E13" s="77">
        <v>18</v>
      </c>
      <c r="F13" s="4">
        <f t="shared" si="0"/>
        <v>0.28999999999999998</v>
      </c>
      <c r="G13" s="5"/>
      <c r="H13" s="77"/>
      <c r="I13" s="5"/>
      <c r="J13" s="1" t="s">
        <v>15</v>
      </c>
      <c r="K13" s="78">
        <f t="shared" si="1"/>
        <v>0.26</v>
      </c>
      <c r="L13" s="78">
        <f t="shared" si="2"/>
        <v>0.28999999999999998</v>
      </c>
      <c r="M13" s="78">
        <f t="shared" si="3"/>
        <v>0.28999999999999998</v>
      </c>
      <c r="N13" s="78">
        <f t="shared" si="4"/>
        <v>0.28999999999999998</v>
      </c>
      <c r="O13" s="78">
        <f t="shared" si="5"/>
        <v>0.28999999999999998</v>
      </c>
      <c r="P13" s="78">
        <f t="shared" si="26"/>
        <v>0.28999999999999998</v>
      </c>
      <c r="Q13" s="78">
        <f t="shared" si="6"/>
        <v>0.26</v>
      </c>
      <c r="R13" s="78">
        <f t="shared" si="7"/>
        <v>0.28999999999999998</v>
      </c>
      <c r="S13" s="78">
        <f t="shared" si="8"/>
        <v>0.28999999999999998</v>
      </c>
      <c r="T13" s="78">
        <f t="shared" si="9"/>
        <v>0.3</v>
      </c>
      <c r="U13" s="78">
        <f t="shared" si="10"/>
        <v>0.28999999999999998</v>
      </c>
      <c r="V13" s="78">
        <f t="shared" si="11"/>
        <v>0.28999999999999998</v>
      </c>
      <c r="W13" s="78">
        <f t="shared" si="12"/>
        <v>0.28000000000000003</v>
      </c>
      <c r="X13" s="78">
        <f t="shared" si="13"/>
        <v>0.28000000000000003</v>
      </c>
      <c r="Y13" s="78">
        <f t="shared" si="14"/>
        <v>0.25</v>
      </c>
      <c r="Z13" s="78">
        <f t="shared" si="15"/>
        <v>0.28000000000000003</v>
      </c>
      <c r="AA13" s="78">
        <f t="shared" si="16"/>
        <v>0.25</v>
      </c>
      <c r="AB13" s="78">
        <f t="shared" si="17"/>
        <v>0.28999999999999998</v>
      </c>
      <c r="AC13" s="78">
        <f t="shared" si="18"/>
        <v>0.28999999999999998</v>
      </c>
      <c r="AD13" s="78">
        <f t="shared" si="19"/>
        <v>0.33</v>
      </c>
      <c r="AE13" s="78">
        <f t="shared" si="20"/>
        <v>0.26</v>
      </c>
      <c r="AF13" s="78">
        <f t="shared" si="21"/>
        <v>0.28999999999999998</v>
      </c>
      <c r="AG13" s="78">
        <f t="shared" si="22"/>
        <v>0.24</v>
      </c>
      <c r="AH13" s="78">
        <f t="shared" si="23"/>
        <v>0.26</v>
      </c>
      <c r="AI13" s="78">
        <f t="shared" si="24"/>
        <v>0.28000000000000003</v>
      </c>
      <c r="AJ13" s="78">
        <f t="shared" si="25"/>
        <v>0.26</v>
      </c>
    </row>
    <row r="14" spans="1:36" ht="12.95" customHeight="1" x14ac:dyDescent="0.15">
      <c r="A14" s="95">
        <v>841</v>
      </c>
      <c r="B14" s="115" t="s">
        <v>51</v>
      </c>
      <c r="C14" s="115"/>
      <c r="D14" s="77">
        <v>14</v>
      </c>
      <c r="E14" s="77">
        <v>16</v>
      </c>
      <c r="F14" s="4">
        <f t="shared" si="0"/>
        <v>0.13</v>
      </c>
      <c r="G14" s="5" t="s">
        <v>67</v>
      </c>
      <c r="H14" s="77" t="s">
        <v>62</v>
      </c>
      <c r="I14" s="5" t="s">
        <v>67</v>
      </c>
      <c r="J14" s="1" t="s">
        <v>15</v>
      </c>
      <c r="K14" s="78">
        <f t="shared" si="1"/>
        <v>0.13</v>
      </c>
      <c r="L14" s="78">
        <f t="shared" si="2"/>
        <v>0.13</v>
      </c>
      <c r="M14" s="78">
        <f t="shared" si="3"/>
        <v>0.14000000000000001</v>
      </c>
      <c r="N14" s="78">
        <f t="shared" si="4"/>
        <v>0.14000000000000001</v>
      </c>
      <c r="O14" s="78">
        <f t="shared" si="5"/>
        <v>0.14000000000000001</v>
      </c>
      <c r="P14" s="78">
        <f t="shared" si="26"/>
        <v>0.13</v>
      </c>
      <c r="Q14" s="78">
        <f t="shared" si="6"/>
        <v>0.12</v>
      </c>
      <c r="R14" s="78">
        <f t="shared" si="7"/>
        <v>0.13</v>
      </c>
      <c r="S14" s="78">
        <f t="shared" si="8"/>
        <v>0.14000000000000001</v>
      </c>
      <c r="T14" s="78">
        <f t="shared" si="9"/>
        <v>0.14000000000000001</v>
      </c>
      <c r="U14" s="78">
        <f t="shared" si="10"/>
        <v>0.13</v>
      </c>
      <c r="V14" s="78">
        <f t="shared" si="11"/>
        <v>0.13</v>
      </c>
      <c r="W14" s="78">
        <f t="shared" si="12"/>
        <v>0.13</v>
      </c>
      <c r="X14" s="78">
        <f t="shared" si="13"/>
        <v>0.13</v>
      </c>
      <c r="Y14" s="78">
        <f t="shared" si="14"/>
        <v>0.11</v>
      </c>
      <c r="Z14" s="78">
        <f t="shared" si="15"/>
        <v>0.13</v>
      </c>
      <c r="AA14" s="78">
        <f t="shared" si="16"/>
        <v>0.12</v>
      </c>
      <c r="AB14" s="78">
        <f t="shared" si="17"/>
        <v>0.13</v>
      </c>
      <c r="AC14" s="78">
        <f t="shared" si="18"/>
        <v>0.13</v>
      </c>
      <c r="AD14" s="78">
        <f t="shared" si="19"/>
        <v>0.16</v>
      </c>
      <c r="AE14" s="78">
        <f t="shared" si="20"/>
        <v>0.12</v>
      </c>
      <c r="AF14" s="78">
        <f t="shared" si="21"/>
        <v>0.13</v>
      </c>
      <c r="AG14" s="78">
        <f t="shared" si="22"/>
        <v>0.11</v>
      </c>
      <c r="AH14" s="78">
        <f t="shared" si="23"/>
        <v>0.12</v>
      </c>
      <c r="AI14" s="78">
        <f t="shared" si="24"/>
        <v>0.13</v>
      </c>
      <c r="AJ14" s="78">
        <f t="shared" si="25"/>
        <v>0.12</v>
      </c>
    </row>
    <row r="15" spans="1:36" ht="12.95" customHeight="1" x14ac:dyDescent="0.15">
      <c r="A15" s="95">
        <v>842</v>
      </c>
      <c r="B15" s="115" t="s">
        <v>51</v>
      </c>
      <c r="C15" s="115"/>
      <c r="D15" s="77">
        <v>14</v>
      </c>
      <c r="E15" s="77">
        <v>11</v>
      </c>
      <c r="F15" s="4">
        <f t="shared" si="0"/>
        <v>0.09</v>
      </c>
      <c r="G15" s="5" t="s">
        <v>67</v>
      </c>
      <c r="H15" s="95" t="s">
        <v>62</v>
      </c>
      <c r="I15" s="5" t="s">
        <v>67</v>
      </c>
      <c r="J15" s="1" t="s">
        <v>15</v>
      </c>
      <c r="K15" s="78">
        <f t="shared" si="1"/>
        <v>0.09</v>
      </c>
      <c r="L15" s="78">
        <f t="shared" si="2"/>
        <v>0.09</v>
      </c>
      <c r="M15" s="78">
        <f t="shared" si="3"/>
        <v>0.09</v>
      </c>
      <c r="N15" s="78">
        <f t="shared" si="4"/>
        <v>0.09</v>
      </c>
      <c r="O15" s="78">
        <f t="shared" si="5"/>
        <v>0.09</v>
      </c>
      <c r="P15" s="78">
        <f t="shared" si="26"/>
        <v>0.09</v>
      </c>
      <c r="Q15" s="78">
        <f t="shared" si="6"/>
        <v>0.08</v>
      </c>
      <c r="R15" s="78">
        <f t="shared" si="7"/>
        <v>0.09</v>
      </c>
      <c r="S15" s="78">
        <f t="shared" si="8"/>
        <v>0.09</v>
      </c>
      <c r="T15" s="78">
        <f t="shared" si="9"/>
        <v>0.09</v>
      </c>
      <c r="U15" s="78">
        <f t="shared" si="10"/>
        <v>0.09</v>
      </c>
      <c r="V15" s="78">
        <f t="shared" si="11"/>
        <v>0.09</v>
      </c>
      <c r="W15" s="78">
        <f t="shared" si="12"/>
        <v>0.09</v>
      </c>
      <c r="X15" s="78">
        <f t="shared" si="13"/>
        <v>0.09</v>
      </c>
      <c r="Y15" s="78">
        <f t="shared" si="14"/>
        <v>0.08</v>
      </c>
      <c r="Z15" s="78">
        <f t="shared" si="15"/>
        <v>0.09</v>
      </c>
      <c r="AA15" s="78">
        <f t="shared" si="16"/>
        <v>0.08</v>
      </c>
      <c r="AB15" s="78">
        <f t="shared" si="17"/>
        <v>0.09</v>
      </c>
      <c r="AC15" s="78">
        <f t="shared" si="18"/>
        <v>0.09</v>
      </c>
      <c r="AD15" s="78">
        <f t="shared" si="19"/>
        <v>0.11</v>
      </c>
      <c r="AE15" s="78">
        <f t="shared" si="20"/>
        <v>0.08</v>
      </c>
      <c r="AF15" s="78">
        <f t="shared" si="21"/>
        <v>0.09</v>
      </c>
      <c r="AG15" s="78">
        <f t="shared" si="22"/>
        <v>0.08</v>
      </c>
      <c r="AH15" s="78">
        <f t="shared" si="23"/>
        <v>0.08</v>
      </c>
      <c r="AI15" s="78">
        <f t="shared" si="24"/>
        <v>0.09</v>
      </c>
      <c r="AJ15" s="78">
        <f t="shared" si="25"/>
        <v>0.08</v>
      </c>
    </row>
    <row r="16" spans="1:36" ht="12.95" customHeight="1" x14ac:dyDescent="0.15">
      <c r="A16" s="77"/>
      <c r="B16" s="115"/>
      <c r="C16" s="115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115"/>
      <c r="C17" s="115"/>
      <c r="D17" s="77"/>
      <c r="E17" s="77"/>
      <c r="F17" s="4" t="str">
        <f t="shared" si="0"/>
        <v/>
      </c>
      <c r="G17" s="77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9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9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9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77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215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0</v>
      </c>
      <c r="E47" s="14">
        <f>COUNTA(A4:A43)</f>
        <v>12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21</v>
      </c>
      <c r="D48" s="14" t="str">
        <f>IF(D47&gt;0,ROUND(SUMIF(G4:G43,"*下層*",E4:E43)/D47,0),"")</f>
        <v/>
      </c>
      <c r="E48" s="14">
        <f>ROUND(SUM(E4:E43)/E47,0)</f>
        <v>21</v>
      </c>
      <c r="F48" s="13"/>
      <c r="G48" s="15">
        <f>C48</f>
        <v>21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5.55</v>
      </c>
      <c r="D50" s="16">
        <f>SUMIF(G4:G43,"*下層*",F4:F43)</f>
        <v>0</v>
      </c>
      <c r="E50" s="4">
        <f>SUM(F4:F43)</f>
        <v>5.55</v>
      </c>
      <c r="F50" s="13"/>
      <c r="G50" s="17">
        <f>C50*100</f>
        <v>555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形状比＝95、Sr＝14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0.75</v>
      </c>
      <c r="D57" s="16">
        <f>SUMIF(H4:H43,"▲",F4:F43)</f>
        <v>0</v>
      </c>
      <c r="E57" s="16">
        <f>SUM(C57:D57)</f>
        <v>0.75</v>
      </c>
      <c r="F57" s="13"/>
      <c r="G57" s="19">
        <f>C57*100</f>
        <v>75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13.5</v>
      </c>
      <c r="D62" s="20" t="str">
        <f>IF(D47&gt;0,ROUND(D57/D50*100,1),"")</f>
        <v/>
      </c>
      <c r="E62" s="20">
        <f>ROUND(E57/E50*100,1)</f>
        <v>13.5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4.8</v>
      </c>
      <c r="D69" s="16" t="str">
        <f>IF(D66&gt;0,D50-D57,"")</f>
        <v/>
      </c>
      <c r="E69" s="4">
        <f>SUM(C69:D69)</f>
        <v>4.8</v>
      </c>
      <c r="F69" s="13"/>
      <c r="G69" s="17">
        <f>C69*100</f>
        <v>480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8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99" priority="16" stopIfTrue="1">
      <formula>AND(($H4="スギ"),(#REF!&lt;12))</formula>
    </cfRule>
  </conditionalFormatting>
  <conditionalFormatting sqref="L4:L43">
    <cfRule type="expression" dxfId="398" priority="15" stopIfTrue="1">
      <formula>AND(($H4="スギ"),(#REF!&lt;22),(#REF!&gt;=12))</formula>
    </cfRule>
  </conditionalFormatting>
  <conditionalFormatting sqref="M4:M43">
    <cfRule type="expression" dxfId="397" priority="14" stopIfTrue="1">
      <formula>AND(($H4="スギ"),(#REF!&lt;32),(#REF!&gt;=22))</formula>
    </cfRule>
  </conditionalFormatting>
  <conditionalFormatting sqref="N4:N43">
    <cfRule type="expression" dxfId="396" priority="13" stopIfTrue="1">
      <formula>AND(($H4="スギ"),(#REF!&lt;42),(#REF!&gt;=32))</formula>
    </cfRule>
  </conditionalFormatting>
  <conditionalFormatting sqref="U4:U43 Z4:AF43 AJ4:AJ43 O4:P43">
    <cfRule type="expression" dxfId="395" priority="12" stopIfTrue="1">
      <formula>AND(($H4="スギ"),(#REF!&gt;=42))</formula>
    </cfRule>
  </conditionalFormatting>
  <conditionalFormatting sqref="Q4:Q43 AA4:AA43">
    <cfRule type="expression" dxfId="394" priority="11" stopIfTrue="1">
      <formula>AND(($H4="ヒノキ"),(#REF!&lt;12))</formula>
    </cfRule>
  </conditionalFormatting>
  <conditionalFormatting sqref="R4:R43 AB4:AE43">
    <cfRule type="expression" dxfId="393" priority="10" stopIfTrue="1">
      <formula>AND(($H4="ヒノキ"),(#REF!&lt;22),(#REF!&gt;=12))</formula>
    </cfRule>
  </conditionalFormatting>
  <conditionalFormatting sqref="S4:S43">
    <cfRule type="expression" dxfId="392" priority="9" stopIfTrue="1">
      <formula>AND(($H4="ヒノキ"),(#REF!&lt;32),(#REF!&gt;=22))</formula>
    </cfRule>
  </conditionalFormatting>
  <conditionalFormatting sqref="T4:U43 Z4:AF43 AJ4:AJ43">
    <cfRule type="expression" dxfId="391" priority="8" stopIfTrue="1">
      <formula>AND(($H4="ヒノキ"),(#REF!&gt;=32))</formula>
    </cfRule>
  </conditionalFormatting>
  <conditionalFormatting sqref="V4:V43 AA4:AA43">
    <cfRule type="expression" dxfId="390" priority="7" stopIfTrue="1">
      <formula>AND(($H4="アカマツ"),(#REF!&lt;12))</formula>
    </cfRule>
  </conditionalFormatting>
  <conditionalFormatting sqref="W4:W43 AB4:AB43">
    <cfRule type="expression" dxfId="389" priority="6" stopIfTrue="1">
      <formula>AND(($H4="アカマツ"),(#REF!&lt;22),(#REF!&gt;=12))</formula>
    </cfRule>
  </conditionalFormatting>
  <conditionalFormatting sqref="X4:X43 AC4:AC43">
    <cfRule type="expression" dxfId="388" priority="5" stopIfTrue="1">
      <formula>AND(($H4="アカマツ"),(#REF!&lt;42),(#REF!&gt;=22))</formula>
    </cfRule>
  </conditionalFormatting>
  <conditionalFormatting sqref="Y4:AF43 AJ4:AJ43">
    <cfRule type="expression" dxfId="387" priority="4" stopIfTrue="1">
      <formula>AND(($H4="アカマツ"),(#REF!&gt;=42))</formula>
    </cfRule>
  </conditionalFormatting>
  <conditionalFormatting sqref="AG4:AG43">
    <cfRule type="expression" dxfId="386" priority="3" stopIfTrue="1">
      <formula>AND(($H4&lt;&gt;"スギ"),($H4&lt;&gt;"ヒノキ"),($H4&lt;&gt;"アカマツ"),(#REF!&lt;12))</formula>
    </cfRule>
  </conditionalFormatting>
  <conditionalFormatting sqref="AH4:AH43">
    <cfRule type="expression" dxfId="3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9D5EC"/>
  </sheetPr>
  <dimension ref="A1:AJ120"/>
  <sheetViews>
    <sheetView showGridLines="0" tabSelected="1" view="pageBreakPreview" topLeftCell="A22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3.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241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811</v>
      </c>
      <c r="B4" s="115" t="s">
        <v>53</v>
      </c>
      <c r="C4" s="115"/>
      <c r="D4" s="77">
        <v>36</v>
      </c>
      <c r="E4" s="77">
        <v>22</v>
      </c>
      <c r="F4" s="4">
        <f t="shared" ref="F4:F43" si="0">IF(D4&gt;0,IF(B4="スギ",P4,IF(B4="ヒノキ",U4,IF(B4="アカマツ",Z4,IF(B4="カラマツ",AF4,AJ4)))),"")</f>
        <v>1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0.9</v>
      </c>
      <c r="L4" s="78">
        <f t="shared" ref="L4:L43" si="2">ROUND(10^(-5+0.73504+1.83346*LOG(D4)+1.06569*LOG(E4)),2)</f>
        <v>1.04</v>
      </c>
      <c r="M4" s="78">
        <f t="shared" ref="M4:M43" si="3">ROUND(10^(-5+0.71514+1.74357*LOG(D4)+1.17719*LOG(E4)),2)</f>
        <v>1.02</v>
      </c>
      <c r="N4" s="78">
        <f t="shared" ref="N4:N43" si="4">ROUND(10^(-5+0.82956+1.76381*LOG(D4)+1.06412*LOG(E4)),2)</f>
        <v>1.01</v>
      </c>
      <c r="O4" s="78">
        <f t="shared" ref="O4:O43" si="5">ROUND(10^(-5+0.88226+1.79204*LOG(D4)+0.99303*LOG(E4)),2)</f>
        <v>1.01</v>
      </c>
      <c r="P4" s="78">
        <f>HLOOKUP($D4,K$3:O$43,MATCH($A4,$A$3:$A$43,0),1)</f>
        <v>1.01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0.92</v>
      </c>
      <c r="R4" s="78">
        <f t="shared" ref="R4:R43" si="7">ROUND(10^(1.905709*LOG(D4)+1.011385*LOG(E4)-4.293729),2)</f>
        <v>1.07</v>
      </c>
      <c r="S4" s="78">
        <f t="shared" ref="S4:S43" si="8">ROUND(10^(1.771888*LOG(D4)+1.138415*LOG(E4)-4.271259),2)</f>
        <v>1.03</v>
      </c>
      <c r="T4" s="78">
        <f t="shared" ref="T4:T43" si="9">ROUND(10^(1.671519*LOG(D4)+1.363617*LOG(E4)-4.404407),2)</f>
        <v>1.07</v>
      </c>
      <c r="U4" s="78">
        <f t="shared" ref="U4:U43" si="10">HLOOKUP($D4,Q$3:T$43,MATCH($A4,$A$3:$A$43,0),1)</f>
        <v>1.07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1.1100000000000001</v>
      </c>
      <c r="W4" s="78">
        <f t="shared" ref="W4:W43" si="12">ROUND(10^(-4.155639+1.847898*LOG(D4)+0.951955*LOG(E4)),2)</f>
        <v>1</v>
      </c>
      <c r="X4" s="78">
        <f t="shared" ref="X4:X43" si="13">ROUND(10^(-4.194535+1.804172*LOG(D4)+1.034248*LOG(E4)),2)</f>
        <v>1</v>
      </c>
      <c r="Y4" s="78">
        <f t="shared" ref="Y4:Y43" si="14">ROUND(10^(-4.42347+2.006485*LOG(D4)+0.967757*LOG(E4)),2)</f>
        <v>1</v>
      </c>
      <c r="Z4" s="78">
        <f t="shared" ref="Z4:Z43" si="15">HLOOKUP($D4,V$3:Y$43,MATCH($A4,$A$3:$A$43,0),1)</f>
        <v>1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0.88</v>
      </c>
      <c r="AB4" s="78">
        <f t="shared" ref="AB4:AB43" si="17">ROUND(10^(1.979213*LOG(D4)+0.998347*LOG(E4)-4.369281),2)</f>
        <v>1.1299999999999999</v>
      </c>
      <c r="AC4" s="78">
        <f t="shared" ref="AC4:AC43" si="18">ROUND(10^(1.904401*LOG(D4)+1.062478*LOG(E4)-4.348104),2)</f>
        <v>1.1000000000000001</v>
      </c>
      <c r="AD4" s="78">
        <f t="shared" ref="AD4:AD43" si="19">ROUND(10^(1.640825*LOG(D4)+1.080387*LOG(E4)-3.976731),2)</f>
        <v>1.06</v>
      </c>
      <c r="AE4" s="78">
        <f t="shared" ref="AE4:AE43" si="20">ROUND(10^(1.90887*LOG(D4)+1.088002*LOG(E4)-4.431495),2)</f>
        <v>1</v>
      </c>
      <c r="AF4" s="78">
        <f t="shared" ref="AF4:AF43" si="21">HLOOKUP($D4,AA$3:AE$43,MATCH($A4,$A$3:$A$43,0),1)</f>
        <v>1.06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78">
        <f t="shared" ref="AH4:AH43" si="23">ROUND(10^(1.93813902*LOG(D4)+0.96697002*LOG(E4)-4.32216295),2)</f>
        <v>0.98</v>
      </c>
      <c r="AI4" s="78">
        <f t="shared" ref="AI4:AI43" si="24">ROUND(10^(1.82464098*LOG(D4)+0.97625989*LOG(E4)-4.15096808),2)</f>
        <v>1</v>
      </c>
      <c r="AJ4" s="78">
        <f t="shared" ref="AJ4:AJ43" si="25">HLOOKUP($D4,AG$3:AI$43,MATCH($A4,$A$3:$A$43,0),1)</f>
        <v>0.98</v>
      </c>
    </row>
    <row r="5" spans="1:36" ht="12.95" customHeight="1" x14ac:dyDescent="0.15">
      <c r="A5" s="77">
        <v>812</v>
      </c>
      <c r="B5" s="115" t="s">
        <v>53</v>
      </c>
      <c r="C5" s="115"/>
      <c r="D5" s="77">
        <v>20</v>
      </c>
      <c r="E5" s="77">
        <v>20</v>
      </c>
      <c r="F5" s="4">
        <f t="shared" si="0"/>
        <v>0.31</v>
      </c>
      <c r="G5" s="5" t="s">
        <v>67</v>
      </c>
      <c r="H5" s="95" t="s">
        <v>62</v>
      </c>
      <c r="I5" s="5" t="s">
        <v>67</v>
      </c>
      <c r="J5" s="1" t="s">
        <v>15</v>
      </c>
      <c r="K5" s="78">
        <f t="shared" si="1"/>
        <v>0.28999999999999998</v>
      </c>
      <c r="L5" s="78">
        <f t="shared" si="2"/>
        <v>0.32</v>
      </c>
      <c r="M5" s="78">
        <f t="shared" si="3"/>
        <v>0.33</v>
      </c>
      <c r="N5" s="78">
        <f t="shared" si="4"/>
        <v>0.32</v>
      </c>
      <c r="O5" s="78">
        <f t="shared" si="5"/>
        <v>0.32</v>
      </c>
      <c r="P5" s="78">
        <f t="shared" ref="P5:P43" si="26">HLOOKUP($D5,K$3:O$43,MATCH(A5,$A$3:$A$43,0),1)</f>
        <v>0.32</v>
      </c>
      <c r="Q5" s="78">
        <f t="shared" si="6"/>
        <v>0.28999999999999998</v>
      </c>
      <c r="R5" s="78">
        <f t="shared" si="7"/>
        <v>0.32</v>
      </c>
      <c r="S5" s="78">
        <f t="shared" si="8"/>
        <v>0.33</v>
      </c>
      <c r="T5" s="78">
        <f t="shared" si="9"/>
        <v>0.35</v>
      </c>
      <c r="U5" s="78">
        <f t="shared" si="10"/>
        <v>0.32</v>
      </c>
      <c r="V5" s="78">
        <f t="shared" si="11"/>
        <v>0.32</v>
      </c>
      <c r="W5" s="78">
        <f t="shared" si="12"/>
        <v>0.31</v>
      </c>
      <c r="X5" s="78">
        <f t="shared" si="13"/>
        <v>0.32</v>
      </c>
      <c r="Y5" s="78">
        <f t="shared" si="14"/>
        <v>0.28000000000000003</v>
      </c>
      <c r="Z5" s="78">
        <f t="shared" si="15"/>
        <v>0.31</v>
      </c>
      <c r="AA5" s="78">
        <f t="shared" si="16"/>
        <v>0.28000000000000003</v>
      </c>
      <c r="AB5" s="78">
        <f t="shared" si="17"/>
        <v>0.32</v>
      </c>
      <c r="AC5" s="78">
        <f t="shared" si="18"/>
        <v>0.33</v>
      </c>
      <c r="AD5" s="78">
        <f t="shared" si="19"/>
        <v>0.37</v>
      </c>
      <c r="AE5" s="78">
        <f t="shared" si="20"/>
        <v>0.28999999999999998</v>
      </c>
      <c r="AF5" s="78">
        <f t="shared" si="21"/>
        <v>0.32</v>
      </c>
      <c r="AG5" s="78">
        <f t="shared" si="22"/>
        <v>0.27</v>
      </c>
      <c r="AH5" s="78">
        <f t="shared" si="23"/>
        <v>0.28999999999999998</v>
      </c>
      <c r="AI5" s="78">
        <f t="shared" si="24"/>
        <v>0.31</v>
      </c>
      <c r="AJ5" s="78">
        <f t="shared" si="25"/>
        <v>0.28999999999999998</v>
      </c>
    </row>
    <row r="6" spans="1:36" ht="12.95" customHeight="1" x14ac:dyDescent="0.15">
      <c r="A6" s="95">
        <v>813</v>
      </c>
      <c r="B6" s="115" t="s">
        <v>53</v>
      </c>
      <c r="C6" s="115"/>
      <c r="D6" s="77">
        <v>28</v>
      </c>
      <c r="E6" s="77">
        <v>22</v>
      </c>
      <c r="F6" s="4">
        <f t="shared" si="0"/>
        <v>0.64</v>
      </c>
      <c r="G6" s="5" t="s">
        <v>67</v>
      </c>
      <c r="H6" s="77" t="s">
        <v>62</v>
      </c>
      <c r="I6" s="5" t="s">
        <v>67</v>
      </c>
      <c r="J6" s="1" t="s">
        <v>15</v>
      </c>
      <c r="K6" s="78">
        <f t="shared" si="1"/>
        <v>0.57999999999999996</v>
      </c>
      <c r="L6" s="78">
        <f t="shared" si="2"/>
        <v>0.66</v>
      </c>
      <c r="M6" s="78">
        <f t="shared" si="3"/>
        <v>0.66</v>
      </c>
      <c r="N6" s="78">
        <f t="shared" si="4"/>
        <v>0.65</v>
      </c>
      <c r="O6" s="78">
        <f t="shared" si="5"/>
        <v>0.64</v>
      </c>
      <c r="P6" s="78">
        <f t="shared" si="26"/>
        <v>0.66</v>
      </c>
      <c r="Q6" s="78">
        <f t="shared" si="6"/>
        <v>0.57999999999999996</v>
      </c>
      <c r="R6" s="78">
        <f t="shared" si="7"/>
        <v>0.66</v>
      </c>
      <c r="S6" s="78">
        <f t="shared" si="8"/>
        <v>0.66</v>
      </c>
      <c r="T6" s="78">
        <f t="shared" si="9"/>
        <v>0.7</v>
      </c>
      <c r="U6" s="78">
        <f t="shared" si="10"/>
        <v>0.66</v>
      </c>
      <c r="V6" s="78">
        <f t="shared" si="11"/>
        <v>0.68</v>
      </c>
      <c r="W6" s="78">
        <f t="shared" si="12"/>
        <v>0.63</v>
      </c>
      <c r="X6" s="78">
        <f t="shared" si="13"/>
        <v>0.64</v>
      </c>
      <c r="Y6" s="78">
        <f t="shared" si="14"/>
        <v>0.6</v>
      </c>
      <c r="Z6" s="78">
        <f t="shared" si="15"/>
        <v>0.64</v>
      </c>
      <c r="AA6" s="78">
        <f t="shared" si="16"/>
        <v>0.56000000000000005</v>
      </c>
      <c r="AB6" s="78">
        <f t="shared" si="17"/>
        <v>0.68</v>
      </c>
      <c r="AC6" s="78">
        <f t="shared" si="18"/>
        <v>0.68</v>
      </c>
      <c r="AD6" s="78">
        <f t="shared" si="19"/>
        <v>0.7</v>
      </c>
      <c r="AE6" s="78">
        <f t="shared" si="20"/>
        <v>0.62</v>
      </c>
      <c r="AF6" s="78">
        <f t="shared" si="21"/>
        <v>0.68</v>
      </c>
      <c r="AG6" s="78">
        <f t="shared" si="22"/>
        <v>0.55000000000000004</v>
      </c>
      <c r="AH6" s="78">
        <f t="shared" si="23"/>
        <v>0.6</v>
      </c>
      <c r="AI6" s="78">
        <f t="shared" si="24"/>
        <v>0.63</v>
      </c>
      <c r="AJ6" s="78">
        <f t="shared" si="25"/>
        <v>0.6</v>
      </c>
    </row>
    <row r="7" spans="1:36" ht="12.95" customHeight="1" x14ac:dyDescent="0.15">
      <c r="A7" s="95">
        <v>814</v>
      </c>
      <c r="B7" s="115" t="s">
        <v>53</v>
      </c>
      <c r="C7" s="115"/>
      <c r="D7" s="77">
        <v>34</v>
      </c>
      <c r="E7" s="77">
        <v>23</v>
      </c>
      <c r="F7" s="4">
        <f t="shared" si="0"/>
        <v>0.95</v>
      </c>
      <c r="G7" s="5" t="s">
        <v>67</v>
      </c>
      <c r="H7" s="77" t="s">
        <v>62</v>
      </c>
      <c r="I7" s="5" t="s">
        <v>67</v>
      </c>
      <c r="J7" s="1" t="s">
        <v>15</v>
      </c>
      <c r="K7" s="78">
        <f t="shared" si="1"/>
        <v>0.85</v>
      </c>
      <c r="L7" s="78">
        <f t="shared" si="2"/>
        <v>0.99</v>
      </c>
      <c r="M7" s="78">
        <f t="shared" si="3"/>
        <v>0.97</v>
      </c>
      <c r="N7" s="78">
        <f t="shared" si="4"/>
        <v>0.95</v>
      </c>
      <c r="O7" s="78">
        <f t="shared" si="5"/>
        <v>0.95</v>
      </c>
      <c r="P7" s="78">
        <f t="shared" si="26"/>
        <v>0.95</v>
      </c>
      <c r="Q7" s="78">
        <f t="shared" si="6"/>
        <v>0.87</v>
      </c>
      <c r="R7" s="78">
        <f t="shared" si="7"/>
        <v>1</v>
      </c>
      <c r="S7" s="78">
        <f t="shared" si="8"/>
        <v>0.98</v>
      </c>
      <c r="T7" s="78">
        <f t="shared" si="9"/>
        <v>1.03</v>
      </c>
      <c r="U7" s="78">
        <f t="shared" si="10"/>
        <v>1.03</v>
      </c>
      <c r="V7" s="78">
        <f t="shared" si="11"/>
        <v>1.04</v>
      </c>
      <c r="W7" s="78">
        <f t="shared" si="12"/>
        <v>0.93</v>
      </c>
      <c r="X7" s="78">
        <f t="shared" si="13"/>
        <v>0.95</v>
      </c>
      <c r="Y7" s="78">
        <f t="shared" si="14"/>
        <v>0.93</v>
      </c>
      <c r="Z7" s="78">
        <f t="shared" si="15"/>
        <v>0.95</v>
      </c>
      <c r="AA7" s="78">
        <f t="shared" si="16"/>
        <v>0.83</v>
      </c>
      <c r="AB7" s="78">
        <f t="shared" si="17"/>
        <v>1.05</v>
      </c>
      <c r="AC7" s="78">
        <f t="shared" si="18"/>
        <v>1.04</v>
      </c>
      <c r="AD7" s="78">
        <f t="shared" si="19"/>
        <v>1.02</v>
      </c>
      <c r="AE7" s="78">
        <f t="shared" si="20"/>
        <v>0.94</v>
      </c>
      <c r="AF7" s="78">
        <f t="shared" si="21"/>
        <v>1.02</v>
      </c>
      <c r="AG7" s="78">
        <f t="shared" si="22"/>
        <v>0.84</v>
      </c>
      <c r="AH7" s="78">
        <f t="shared" si="23"/>
        <v>0.92</v>
      </c>
      <c r="AI7" s="78">
        <f t="shared" si="24"/>
        <v>0.94</v>
      </c>
      <c r="AJ7" s="78">
        <f t="shared" si="25"/>
        <v>0.92</v>
      </c>
    </row>
    <row r="8" spans="1:36" ht="12.95" customHeight="1" x14ac:dyDescent="0.15">
      <c r="A8" s="95">
        <v>815</v>
      </c>
      <c r="B8" s="115" t="s">
        <v>53</v>
      </c>
      <c r="C8" s="115"/>
      <c r="D8" s="77">
        <v>18</v>
      </c>
      <c r="E8" s="77">
        <v>20</v>
      </c>
      <c r="F8" s="4">
        <f t="shared" si="0"/>
        <v>0.25</v>
      </c>
      <c r="G8" s="77"/>
      <c r="H8" s="77"/>
      <c r="I8" s="103"/>
      <c r="J8" s="1" t="s">
        <v>15</v>
      </c>
      <c r="K8" s="78">
        <f t="shared" si="1"/>
        <v>0.24</v>
      </c>
      <c r="L8" s="78">
        <f t="shared" si="2"/>
        <v>0.26</v>
      </c>
      <c r="M8" s="78">
        <f t="shared" si="3"/>
        <v>0.27</v>
      </c>
      <c r="N8" s="78">
        <f t="shared" si="4"/>
        <v>0.27</v>
      </c>
      <c r="O8" s="78">
        <f t="shared" si="5"/>
        <v>0.27</v>
      </c>
      <c r="P8" s="78">
        <f t="shared" si="26"/>
        <v>0.26</v>
      </c>
      <c r="Q8" s="78">
        <f t="shared" si="6"/>
        <v>0.24</v>
      </c>
      <c r="R8" s="78">
        <f t="shared" si="7"/>
        <v>0.26</v>
      </c>
      <c r="S8" s="78">
        <f t="shared" si="8"/>
        <v>0.27</v>
      </c>
      <c r="T8" s="78">
        <f t="shared" si="9"/>
        <v>0.28999999999999998</v>
      </c>
      <c r="U8" s="78">
        <f t="shared" si="10"/>
        <v>0.26</v>
      </c>
      <c r="V8" s="78">
        <f t="shared" si="11"/>
        <v>0.26</v>
      </c>
      <c r="W8" s="78">
        <f t="shared" si="12"/>
        <v>0.25</v>
      </c>
      <c r="X8" s="78">
        <f t="shared" si="13"/>
        <v>0.26</v>
      </c>
      <c r="Y8" s="78">
        <f t="shared" si="14"/>
        <v>0.23</v>
      </c>
      <c r="Z8" s="78">
        <f t="shared" si="15"/>
        <v>0.25</v>
      </c>
      <c r="AA8" s="78">
        <f t="shared" si="16"/>
        <v>0.23</v>
      </c>
      <c r="AB8" s="78">
        <f t="shared" si="17"/>
        <v>0.26</v>
      </c>
      <c r="AC8" s="78">
        <f t="shared" si="18"/>
        <v>0.27</v>
      </c>
      <c r="AD8" s="78">
        <f t="shared" si="19"/>
        <v>0.31</v>
      </c>
      <c r="AE8" s="78">
        <f t="shared" si="20"/>
        <v>0.24</v>
      </c>
      <c r="AF8" s="78">
        <f t="shared" si="21"/>
        <v>0.26</v>
      </c>
      <c r="AG8" s="78">
        <f t="shared" si="22"/>
        <v>0.22</v>
      </c>
      <c r="AH8" s="78">
        <f t="shared" si="23"/>
        <v>0.23</v>
      </c>
      <c r="AI8" s="78">
        <f t="shared" si="24"/>
        <v>0.26</v>
      </c>
      <c r="AJ8" s="78">
        <f t="shared" si="25"/>
        <v>0.23</v>
      </c>
    </row>
    <row r="9" spans="1:36" ht="12.95" customHeight="1" x14ac:dyDescent="0.15">
      <c r="A9" s="95">
        <v>816</v>
      </c>
      <c r="B9" s="115" t="s">
        <v>53</v>
      </c>
      <c r="C9" s="115"/>
      <c r="D9" s="77">
        <v>16</v>
      </c>
      <c r="E9" s="77">
        <v>17</v>
      </c>
      <c r="F9" s="4">
        <f t="shared" si="0"/>
        <v>0.17</v>
      </c>
      <c r="G9" s="5"/>
      <c r="H9" s="77"/>
      <c r="I9" s="5"/>
      <c r="J9" s="1" t="s">
        <v>15</v>
      </c>
      <c r="K9" s="78">
        <f t="shared" si="1"/>
        <v>0.17</v>
      </c>
      <c r="L9" s="78">
        <f t="shared" si="2"/>
        <v>0.18</v>
      </c>
      <c r="M9" s="78">
        <f t="shared" si="3"/>
        <v>0.18</v>
      </c>
      <c r="N9" s="78">
        <f t="shared" si="4"/>
        <v>0.18</v>
      </c>
      <c r="O9" s="78">
        <f t="shared" si="5"/>
        <v>0.18</v>
      </c>
      <c r="P9" s="78">
        <f t="shared" si="26"/>
        <v>0.18</v>
      </c>
      <c r="Q9" s="78">
        <f t="shared" si="6"/>
        <v>0.16</v>
      </c>
      <c r="R9" s="78">
        <f t="shared" si="7"/>
        <v>0.18</v>
      </c>
      <c r="S9" s="78">
        <f t="shared" si="8"/>
        <v>0.18</v>
      </c>
      <c r="T9" s="78">
        <f t="shared" si="9"/>
        <v>0.19</v>
      </c>
      <c r="U9" s="78">
        <f t="shared" si="10"/>
        <v>0.18</v>
      </c>
      <c r="V9" s="78">
        <f t="shared" si="11"/>
        <v>0.18</v>
      </c>
      <c r="W9" s="78">
        <f t="shared" si="12"/>
        <v>0.17</v>
      </c>
      <c r="X9" s="78">
        <f t="shared" si="13"/>
        <v>0.18</v>
      </c>
      <c r="Y9" s="78">
        <f t="shared" si="14"/>
        <v>0.15</v>
      </c>
      <c r="Z9" s="78">
        <f t="shared" si="15"/>
        <v>0.17</v>
      </c>
      <c r="AA9" s="78">
        <f t="shared" si="16"/>
        <v>0.16</v>
      </c>
      <c r="AB9" s="78">
        <f t="shared" si="17"/>
        <v>0.17</v>
      </c>
      <c r="AC9" s="78">
        <f t="shared" si="18"/>
        <v>0.18</v>
      </c>
      <c r="AD9" s="78">
        <f t="shared" si="19"/>
        <v>0.21</v>
      </c>
      <c r="AE9" s="78">
        <f t="shared" si="20"/>
        <v>0.16</v>
      </c>
      <c r="AF9" s="78">
        <f t="shared" si="21"/>
        <v>0.17</v>
      </c>
      <c r="AG9" s="78">
        <f t="shared" si="22"/>
        <v>0.15</v>
      </c>
      <c r="AH9" s="78">
        <f t="shared" si="23"/>
        <v>0.16</v>
      </c>
      <c r="AI9" s="78">
        <f t="shared" si="24"/>
        <v>0.18</v>
      </c>
      <c r="AJ9" s="78">
        <f t="shared" si="25"/>
        <v>0.16</v>
      </c>
    </row>
    <row r="10" spans="1:36" ht="12.95" customHeight="1" x14ac:dyDescent="0.15">
      <c r="A10" s="95">
        <v>817</v>
      </c>
      <c r="B10" s="115" t="s">
        <v>53</v>
      </c>
      <c r="C10" s="115"/>
      <c r="D10" s="77">
        <v>18</v>
      </c>
      <c r="E10" s="77">
        <v>18</v>
      </c>
      <c r="F10" s="4">
        <f t="shared" si="0"/>
        <v>0.23</v>
      </c>
      <c r="G10" s="5" t="s">
        <v>298</v>
      </c>
      <c r="H10" s="77" t="s">
        <v>62</v>
      </c>
      <c r="I10" s="5" t="s">
        <v>298</v>
      </c>
      <c r="J10" s="1" t="s">
        <v>15</v>
      </c>
      <c r="K10" s="78">
        <f t="shared" si="1"/>
        <v>0.22</v>
      </c>
      <c r="L10" s="78">
        <f t="shared" si="2"/>
        <v>0.24</v>
      </c>
      <c r="M10" s="78">
        <f t="shared" si="3"/>
        <v>0.24</v>
      </c>
      <c r="N10" s="78">
        <f t="shared" si="4"/>
        <v>0.24</v>
      </c>
      <c r="O10" s="78">
        <f t="shared" si="5"/>
        <v>0.24</v>
      </c>
      <c r="P10" s="78">
        <f t="shared" si="26"/>
        <v>0.24</v>
      </c>
      <c r="Q10" s="78">
        <f t="shared" si="6"/>
        <v>0.22</v>
      </c>
      <c r="R10" s="78">
        <f t="shared" si="7"/>
        <v>0.23</v>
      </c>
      <c r="S10" s="78">
        <f t="shared" si="8"/>
        <v>0.24</v>
      </c>
      <c r="T10" s="78">
        <f t="shared" si="9"/>
        <v>0.25</v>
      </c>
      <c r="U10" s="78">
        <f t="shared" si="10"/>
        <v>0.23</v>
      </c>
      <c r="V10" s="78">
        <f t="shared" si="11"/>
        <v>0.24</v>
      </c>
      <c r="W10" s="78">
        <f t="shared" si="12"/>
        <v>0.23</v>
      </c>
      <c r="X10" s="78">
        <f t="shared" si="13"/>
        <v>0.23</v>
      </c>
      <c r="Y10" s="78">
        <f t="shared" si="14"/>
        <v>0.2</v>
      </c>
      <c r="Z10" s="78">
        <f t="shared" si="15"/>
        <v>0.23</v>
      </c>
      <c r="AA10" s="78">
        <f t="shared" si="16"/>
        <v>0.21</v>
      </c>
      <c r="AB10" s="78">
        <f t="shared" si="17"/>
        <v>0.23</v>
      </c>
      <c r="AC10" s="78">
        <f t="shared" si="18"/>
        <v>0.24</v>
      </c>
      <c r="AD10" s="78">
        <f t="shared" si="19"/>
        <v>0.27</v>
      </c>
      <c r="AE10" s="78">
        <f t="shared" si="20"/>
        <v>0.21</v>
      </c>
      <c r="AF10" s="78">
        <f t="shared" si="21"/>
        <v>0.23</v>
      </c>
      <c r="AG10" s="78">
        <f t="shared" si="22"/>
        <v>0.2</v>
      </c>
      <c r="AH10" s="78">
        <f t="shared" si="23"/>
        <v>0.21</v>
      </c>
      <c r="AI10" s="78">
        <f t="shared" si="24"/>
        <v>0.23</v>
      </c>
      <c r="AJ10" s="78">
        <f t="shared" si="25"/>
        <v>0.21</v>
      </c>
    </row>
    <row r="11" spans="1:36" ht="12.95" customHeight="1" x14ac:dyDescent="0.15">
      <c r="A11" s="95">
        <v>818</v>
      </c>
      <c r="B11" s="115" t="s">
        <v>53</v>
      </c>
      <c r="C11" s="115"/>
      <c r="D11" s="77">
        <v>14</v>
      </c>
      <c r="E11" s="77">
        <v>16</v>
      </c>
      <c r="F11" s="4">
        <f t="shared" si="0"/>
        <v>0.13</v>
      </c>
      <c r="G11" s="5" t="s">
        <v>59</v>
      </c>
      <c r="H11" s="77" t="s">
        <v>62</v>
      </c>
      <c r="I11" s="5" t="s">
        <v>59</v>
      </c>
      <c r="J11" s="1" t="s">
        <v>15</v>
      </c>
      <c r="K11" s="78">
        <f t="shared" si="1"/>
        <v>0.13</v>
      </c>
      <c r="L11" s="78">
        <f t="shared" si="2"/>
        <v>0.13</v>
      </c>
      <c r="M11" s="78">
        <f t="shared" si="3"/>
        <v>0.14000000000000001</v>
      </c>
      <c r="N11" s="78">
        <f t="shared" si="4"/>
        <v>0.14000000000000001</v>
      </c>
      <c r="O11" s="78">
        <f t="shared" si="5"/>
        <v>0.14000000000000001</v>
      </c>
      <c r="P11" s="78">
        <f t="shared" si="26"/>
        <v>0.13</v>
      </c>
      <c r="Q11" s="78">
        <f t="shared" si="6"/>
        <v>0.12</v>
      </c>
      <c r="R11" s="78">
        <f t="shared" si="7"/>
        <v>0.13</v>
      </c>
      <c r="S11" s="78">
        <f t="shared" si="8"/>
        <v>0.14000000000000001</v>
      </c>
      <c r="T11" s="78">
        <f t="shared" si="9"/>
        <v>0.14000000000000001</v>
      </c>
      <c r="U11" s="78">
        <f t="shared" si="10"/>
        <v>0.13</v>
      </c>
      <c r="V11" s="78">
        <f t="shared" si="11"/>
        <v>0.13</v>
      </c>
      <c r="W11" s="78">
        <f t="shared" si="12"/>
        <v>0.13</v>
      </c>
      <c r="X11" s="78">
        <f t="shared" si="13"/>
        <v>0.13</v>
      </c>
      <c r="Y11" s="78">
        <f t="shared" si="14"/>
        <v>0.11</v>
      </c>
      <c r="Z11" s="78">
        <f t="shared" si="15"/>
        <v>0.13</v>
      </c>
      <c r="AA11" s="78">
        <f t="shared" si="16"/>
        <v>0.12</v>
      </c>
      <c r="AB11" s="78">
        <f t="shared" si="17"/>
        <v>0.13</v>
      </c>
      <c r="AC11" s="78">
        <f t="shared" si="18"/>
        <v>0.13</v>
      </c>
      <c r="AD11" s="78">
        <f t="shared" si="19"/>
        <v>0.16</v>
      </c>
      <c r="AE11" s="78">
        <f t="shared" si="20"/>
        <v>0.12</v>
      </c>
      <c r="AF11" s="78">
        <f t="shared" si="21"/>
        <v>0.13</v>
      </c>
      <c r="AG11" s="78">
        <f t="shared" si="22"/>
        <v>0.11</v>
      </c>
      <c r="AH11" s="78">
        <f t="shared" si="23"/>
        <v>0.12</v>
      </c>
      <c r="AI11" s="78">
        <f t="shared" si="24"/>
        <v>0.13</v>
      </c>
      <c r="AJ11" s="78">
        <f t="shared" si="25"/>
        <v>0.12</v>
      </c>
    </row>
    <row r="12" spans="1:36" ht="12.95" customHeight="1" x14ac:dyDescent="0.15">
      <c r="A12" s="95">
        <v>819</v>
      </c>
      <c r="B12" s="115" t="s">
        <v>53</v>
      </c>
      <c r="C12" s="115"/>
      <c r="D12" s="77">
        <v>16</v>
      </c>
      <c r="E12" s="77">
        <v>18</v>
      </c>
      <c r="F12" s="4">
        <f t="shared" si="0"/>
        <v>0.18</v>
      </c>
      <c r="G12" s="5" t="s">
        <v>59</v>
      </c>
      <c r="H12" s="77" t="s">
        <v>62</v>
      </c>
      <c r="I12" s="5" t="s">
        <v>59</v>
      </c>
      <c r="J12" s="1" t="s">
        <v>15</v>
      </c>
      <c r="K12" s="78">
        <f t="shared" si="1"/>
        <v>0.18</v>
      </c>
      <c r="L12" s="78">
        <f t="shared" si="2"/>
        <v>0.19</v>
      </c>
      <c r="M12" s="78">
        <f t="shared" si="3"/>
        <v>0.2</v>
      </c>
      <c r="N12" s="78">
        <f t="shared" si="4"/>
        <v>0.19</v>
      </c>
      <c r="O12" s="78">
        <f t="shared" si="5"/>
        <v>0.19</v>
      </c>
      <c r="P12" s="78">
        <f t="shared" si="26"/>
        <v>0.19</v>
      </c>
      <c r="Q12" s="78">
        <f t="shared" si="6"/>
        <v>0.17</v>
      </c>
      <c r="R12" s="78">
        <f t="shared" si="7"/>
        <v>0.19</v>
      </c>
      <c r="S12" s="78">
        <f t="shared" si="8"/>
        <v>0.2</v>
      </c>
      <c r="T12" s="78">
        <f t="shared" si="9"/>
        <v>0.21</v>
      </c>
      <c r="U12" s="78">
        <f t="shared" si="10"/>
        <v>0.19</v>
      </c>
      <c r="V12" s="78">
        <f t="shared" si="11"/>
        <v>0.19</v>
      </c>
      <c r="W12" s="78">
        <f t="shared" si="12"/>
        <v>0.18</v>
      </c>
      <c r="X12" s="78">
        <f t="shared" si="13"/>
        <v>0.19</v>
      </c>
      <c r="Y12" s="78">
        <f t="shared" si="14"/>
        <v>0.16</v>
      </c>
      <c r="Z12" s="78">
        <f t="shared" si="15"/>
        <v>0.18</v>
      </c>
      <c r="AA12" s="78">
        <f t="shared" si="16"/>
        <v>0.17</v>
      </c>
      <c r="AB12" s="78">
        <f t="shared" si="17"/>
        <v>0.18</v>
      </c>
      <c r="AC12" s="78">
        <f t="shared" si="18"/>
        <v>0.19</v>
      </c>
      <c r="AD12" s="78">
        <f t="shared" si="19"/>
        <v>0.23</v>
      </c>
      <c r="AE12" s="78">
        <f t="shared" si="20"/>
        <v>0.17</v>
      </c>
      <c r="AF12" s="78">
        <f t="shared" si="21"/>
        <v>0.18</v>
      </c>
      <c r="AG12" s="78">
        <f t="shared" si="22"/>
        <v>0.16</v>
      </c>
      <c r="AH12" s="78">
        <f t="shared" si="23"/>
        <v>0.17</v>
      </c>
      <c r="AI12" s="78">
        <f t="shared" si="24"/>
        <v>0.19</v>
      </c>
      <c r="AJ12" s="78">
        <f t="shared" si="25"/>
        <v>0.17</v>
      </c>
    </row>
    <row r="13" spans="1:36" ht="12.95" customHeight="1" x14ac:dyDescent="0.15">
      <c r="A13" s="95">
        <v>820</v>
      </c>
      <c r="B13" s="115" t="s">
        <v>53</v>
      </c>
      <c r="C13" s="115"/>
      <c r="D13" s="77">
        <v>30</v>
      </c>
      <c r="E13" s="77">
        <v>22</v>
      </c>
      <c r="F13" s="4">
        <f t="shared" si="0"/>
        <v>0.72</v>
      </c>
      <c r="G13" s="5"/>
      <c r="H13" s="77"/>
      <c r="I13" s="5"/>
      <c r="J13" s="1" t="s">
        <v>15</v>
      </c>
      <c r="K13" s="78">
        <f t="shared" si="1"/>
        <v>0.66</v>
      </c>
      <c r="L13" s="78">
        <f t="shared" si="2"/>
        <v>0.75</v>
      </c>
      <c r="M13" s="78">
        <f t="shared" si="3"/>
        <v>0.74</v>
      </c>
      <c r="N13" s="78">
        <f t="shared" si="4"/>
        <v>0.73</v>
      </c>
      <c r="O13" s="78">
        <f t="shared" si="5"/>
        <v>0.73</v>
      </c>
      <c r="P13" s="78">
        <f t="shared" si="26"/>
        <v>0.74</v>
      </c>
      <c r="Q13" s="78">
        <f t="shared" si="6"/>
        <v>0.66</v>
      </c>
      <c r="R13" s="78">
        <f t="shared" si="7"/>
        <v>0.76</v>
      </c>
      <c r="S13" s="78">
        <f t="shared" si="8"/>
        <v>0.75</v>
      </c>
      <c r="T13" s="78">
        <f t="shared" si="9"/>
        <v>0.79</v>
      </c>
      <c r="U13" s="78">
        <f t="shared" si="10"/>
        <v>0.75</v>
      </c>
      <c r="V13" s="78">
        <f t="shared" si="11"/>
        <v>0.78</v>
      </c>
      <c r="W13" s="78">
        <f t="shared" si="12"/>
        <v>0.71</v>
      </c>
      <c r="X13" s="78">
        <f t="shared" si="13"/>
        <v>0.72</v>
      </c>
      <c r="Y13" s="78">
        <f t="shared" si="14"/>
        <v>0.69</v>
      </c>
      <c r="Z13" s="78">
        <f t="shared" si="15"/>
        <v>0.72</v>
      </c>
      <c r="AA13" s="78">
        <f t="shared" si="16"/>
        <v>0.63</v>
      </c>
      <c r="AB13" s="78">
        <f t="shared" si="17"/>
        <v>0.78</v>
      </c>
      <c r="AC13" s="78">
        <f t="shared" si="18"/>
        <v>0.78</v>
      </c>
      <c r="AD13" s="78">
        <f t="shared" si="19"/>
        <v>0.79</v>
      </c>
      <c r="AE13" s="78">
        <f t="shared" si="20"/>
        <v>0.71</v>
      </c>
      <c r="AF13" s="78">
        <f t="shared" si="21"/>
        <v>0.78</v>
      </c>
      <c r="AG13" s="78">
        <f t="shared" si="22"/>
        <v>0.63</v>
      </c>
      <c r="AH13" s="78">
        <f t="shared" si="23"/>
        <v>0.69</v>
      </c>
      <c r="AI13" s="78">
        <f t="shared" si="24"/>
        <v>0.72</v>
      </c>
      <c r="AJ13" s="78">
        <f t="shared" si="25"/>
        <v>0.69</v>
      </c>
    </row>
    <row r="14" spans="1:36" ht="12.95" customHeight="1" x14ac:dyDescent="0.15">
      <c r="A14" s="95">
        <v>821</v>
      </c>
      <c r="B14" s="115" t="s">
        <v>53</v>
      </c>
      <c r="C14" s="115"/>
      <c r="D14" s="77">
        <v>16</v>
      </c>
      <c r="E14" s="77">
        <v>17</v>
      </c>
      <c r="F14" s="4">
        <f t="shared" si="0"/>
        <v>0.17</v>
      </c>
      <c r="G14" s="5"/>
      <c r="H14" s="77" t="s">
        <v>62</v>
      </c>
      <c r="I14" s="5" t="s">
        <v>92</v>
      </c>
      <c r="J14" s="1" t="s">
        <v>15</v>
      </c>
      <c r="K14" s="78">
        <f t="shared" si="1"/>
        <v>0.17</v>
      </c>
      <c r="L14" s="78">
        <f t="shared" si="2"/>
        <v>0.18</v>
      </c>
      <c r="M14" s="78">
        <f t="shared" si="3"/>
        <v>0.18</v>
      </c>
      <c r="N14" s="78">
        <f t="shared" si="4"/>
        <v>0.18</v>
      </c>
      <c r="O14" s="78">
        <f t="shared" si="5"/>
        <v>0.18</v>
      </c>
      <c r="P14" s="78">
        <f t="shared" si="26"/>
        <v>0.18</v>
      </c>
      <c r="Q14" s="78">
        <f t="shared" si="6"/>
        <v>0.16</v>
      </c>
      <c r="R14" s="78">
        <f t="shared" si="7"/>
        <v>0.18</v>
      </c>
      <c r="S14" s="78">
        <f t="shared" si="8"/>
        <v>0.18</v>
      </c>
      <c r="T14" s="78">
        <f t="shared" si="9"/>
        <v>0.19</v>
      </c>
      <c r="U14" s="78">
        <f t="shared" si="10"/>
        <v>0.18</v>
      </c>
      <c r="V14" s="78">
        <f t="shared" si="11"/>
        <v>0.18</v>
      </c>
      <c r="W14" s="78">
        <f t="shared" si="12"/>
        <v>0.17</v>
      </c>
      <c r="X14" s="78">
        <f t="shared" si="13"/>
        <v>0.18</v>
      </c>
      <c r="Y14" s="78">
        <f t="shared" si="14"/>
        <v>0.15</v>
      </c>
      <c r="Z14" s="78">
        <f t="shared" si="15"/>
        <v>0.17</v>
      </c>
      <c r="AA14" s="78">
        <f t="shared" si="16"/>
        <v>0.16</v>
      </c>
      <c r="AB14" s="78">
        <f t="shared" si="17"/>
        <v>0.17</v>
      </c>
      <c r="AC14" s="78">
        <f t="shared" si="18"/>
        <v>0.18</v>
      </c>
      <c r="AD14" s="78">
        <f t="shared" si="19"/>
        <v>0.21</v>
      </c>
      <c r="AE14" s="78">
        <f t="shared" si="20"/>
        <v>0.16</v>
      </c>
      <c r="AF14" s="78">
        <f t="shared" si="21"/>
        <v>0.17</v>
      </c>
      <c r="AG14" s="78">
        <f t="shared" si="22"/>
        <v>0.15</v>
      </c>
      <c r="AH14" s="78">
        <f t="shared" si="23"/>
        <v>0.16</v>
      </c>
      <c r="AI14" s="78">
        <f t="shared" si="24"/>
        <v>0.18</v>
      </c>
      <c r="AJ14" s="78">
        <f t="shared" si="25"/>
        <v>0.16</v>
      </c>
    </row>
    <row r="15" spans="1:36" ht="12.95" customHeight="1" x14ac:dyDescent="0.15">
      <c r="A15" s="95">
        <v>822</v>
      </c>
      <c r="B15" s="115" t="s">
        <v>53</v>
      </c>
      <c r="C15" s="115"/>
      <c r="D15" s="77">
        <v>20</v>
      </c>
      <c r="E15" s="77">
        <v>15</v>
      </c>
      <c r="F15" s="4">
        <f t="shared" si="0"/>
        <v>0.23</v>
      </c>
      <c r="G15" s="5" t="s">
        <v>68</v>
      </c>
      <c r="H15" s="77" t="s">
        <v>62</v>
      </c>
      <c r="I15" s="5" t="s">
        <v>68</v>
      </c>
      <c r="J15" s="1" t="s">
        <v>15</v>
      </c>
      <c r="K15" s="78">
        <f t="shared" si="1"/>
        <v>0.22</v>
      </c>
      <c r="L15" s="78">
        <f t="shared" si="2"/>
        <v>0.24</v>
      </c>
      <c r="M15" s="78">
        <f t="shared" si="3"/>
        <v>0.23</v>
      </c>
      <c r="N15" s="78">
        <f t="shared" si="4"/>
        <v>0.24</v>
      </c>
      <c r="O15" s="78">
        <f t="shared" si="5"/>
        <v>0.24</v>
      </c>
      <c r="P15" s="78">
        <f t="shared" si="26"/>
        <v>0.24</v>
      </c>
      <c r="Q15" s="78">
        <f t="shared" si="6"/>
        <v>0.22</v>
      </c>
      <c r="R15" s="78">
        <f t="shared" si="7"/>
        <v>0.24</v>
      </c>
      <c r="S15" s="78">
        <f t="shared" si="8"/>
        <v>0.24</v>
      </c>
      <c r="T15" s="78">
        <f t="shared" si="9"/>
        <v>0.24</v>
      </c>
      <c r="U15" s="78">
        <f t="shared" si="10"/>
        <v>0.24</v>
      </c>
      <c r="V15" s="78">
        <f t="shared" si="11"/>
        <v>0.25</v>
      </c>
      <c r="W15" s="78">
        <f t="shared" si="12"/>
        <v>0.23</v>
      </c>
      <c r="X15" s="78">
        <f t="shared" si="13"/>
        <v>0.23</v>
      </c>
      <c r="Y15" s="78">
        <f t="shared" si="14"/>
        <v>0.21</v>
      </c>
      <c r="Z15" s="78">
        <f t="shared" si="15"/>
        <v>0.23</v>
      </c>
      <c r="AA15" s="78">
        <f t="shared" si="16"/>
        <v>0.21</v>
      </c>
      <c r="AB15" s="78">
        <f t="shared" si="17"/>
        <v>0.24</v>
      </c>
      <c r="AC15" s="78">
        <f t="shared" si="18"/>
        <v>0.24</v>
      </c>
      <c r="AD15" s="78">
        <f t="shared" si="19"/>
        <v>0.27</v>
      </c>
      <c r="AE15" s="78">
        <f t="shared" si="20"/>
        <v>0.21</v>
      </c>
      <c r="AF15" s="78">
        <f t="shared" si="21"/>
        <v>0.24</v>
      </c>
      <c r="AG15" s="78">
        <f t="shared" si="22"/>
        <v>0.21</v>
      </c>
      <c r="AH15" s="78">
        <f t="shared" si="23"/>
        <v>0.22</v>
      </c>
      <c r="AI15" s="78">
        <f t="shared" si="24"/>
        <v>0.24</v>
      </c>
      <c r="AJ15" s="78">
        <f t="shared" si="25"/>
        <v>0.22</v>
      </c>
    </row>
    <row r="16" spans="1:36" ht="12.95" customHeight="1" x14ac:dyDescent="0.15">
      <c r="A16" s="95">
        <v>823</v>
      </c>
      <c r="B16" s="115" t="s">
        <v>58</v>
      </c>
      <c r="C16" s="115"/>
      <c r="D16" s="77">
        <v>20</v>
      </c>
      <c r="E16" s="77">
        <v>10</v>
      </c>
      <c r="F16" s="4">
        <f t="shared" si="0"/>
        <v>0.15</v>
      </c>
      <c r="G16" s="5" t="s">
        <v>307</v>
      </c>
      <c r="H16" s="77" t="s">
        <v>52</v>
      </c>
      <c r="I16" s="77"/>
      <c r="J16" s="1" t="s">
        <v>15</v>
      </c>
      <c r="K16" s="78">
        <f t="shared" si="1"/>
        <v>0.15</v>
      </c>
      <c r="L16" s="78">
        <f t="shared" si="2"/>
        <v>0.15</v>
      </c>
      <c r="M16" s="78">
        <f t="shared" si="3"/>
        <v>0.14000000000000001</v>
      </c>
      <c r="N16" s="78">
        <f t="shared" si="4"/>
        <v>0.15</v>
      </c>
      <c r="O16" s="78">
        <f t="shared" si="5"/>
        <v>0.16</v>
      </c>
      <c r="P16" s="78">
        <f t="shared" si="26"/>
        <v>0.15</v>
      </c>
      <c r="Q16" s="78">
        <f t="shared" si="6"/>
        <v>0.15</v>
      </c>
      <c r="R16" s="78">
        <f t="shared" si="7"/>
        <v>0.16</v>
      </c>
      <c r="S16" s="78">
        <f t="shared" si="8"/>
        <v>0.15</v>
      </c>
      <c r="T16" s="78">
        <f t="shared" si="9"/>
        <v>0.14000000000000001</v>
      </c>
      <c r="U16" s="78">
        <f t="shared" si="10"/>
        <v>0.16</v>
      </c>
      <c r="V16" s="78">
        <f t="shared" si="11"/>
        <v>0.17</v>
      </c>
      <c r="W16" s="78">
        <f t="shared" si="12"/>
        <v>0.16</v>
      </c>
      <c r="X16" s="78">
        <f t="shared" si="13"/>
        <v>0.15</v>
      </c>
      <c r="Y16" s="78">
        <f t="shared" si="14"/>
        <v>0.14000000000000001</v>
      </c>
      <c r="Z16" s="78">
        <f t="shared" si="15"/>
        <v>0.16</v>
      </c>
      <c r="AA16" s="78">
        <f t="shared" si="16"/>
        <v>0.14000000000000001</v>
      </c>
      <c r="AB16" s="78">
        <f t="shared" si="17"/>
        <v>0.16</v>
      </c>
      <c r="AC16" s="78">
        <f t="shared" si="18"/>
        <v>0.16</v>
      </c>
      <c r="AD16" s="78">
        <f t="shared" si="19"/>
        <v>0.17</v>
      </c>
      <c r="AE16" s="78">
        <f t="shared" si="20"/>
        <v>0.14000000000000001</v>
      </c>
      <c r="AF16" s="78">
        <f t="shared" si="21"/>
        <v>0.16</v>
      </c>
      <c r="AG16" s="78">
        <f t="shared" si="22"/>
        <v>0.15</v>
      </c>
      <c r="AH16" s="78">
        <f t="shared" si="23"/>
        <v>0.15</v>
      </c>
      <c r="AI16" s="78">
        <f t="shared" si="24"/>
        <v>0.16</v>
      </c>
      <c r="AJ16" s="78">
        <f t="shared" si="25"/>
        <v>0.15</v>
      </c>
    </row>
    <row r="17" spans="1:36" ht="12.95" customHeight="1" x14ac:dyDescent="0.15">
      <c r="A17" s="95">
        <v>824</v>
      </c>
      <c r="B17" s="115" t="s">
        <v>58</v>
      </c>
      <c r="C17" s="115"/>
      <c r="D17" s="77">
        <v>16</v>
      </c>
      <c r="E17" s="77">
        <v>10</v>
      </c>
      <c r="F17" s="4">
        <f t="shared" si="0"/>
        <v>0.1</v>
      </c>
      <c r="G17" s="5" t="s">
        <v>329</v>
      </c>
      <c r="H17" s="77" t="s">
        <v>52</v>
      </c>
      <c r="I17" s="77"/>
      <c r="J17" s="1" t="s">
        <v>15</v>
      </c>
      <c r="K17" s="78">
        <f t="shared" si="1"/>
        <v>0.1</v>
      </c>
      <c r="L17" s="78">
        <f t="shared" si="2"/>
        <v>0.1</v>
      </c>
      <c r="M17" s="78">
        <f t="shared" si="3"/>
        <v>0.1</v>
      </c>
      <c r="N17" s="78">
        <f t="shared" si="4"/>
        <v>0.1</v>
      </c>
      <c r="O17" s="78">
        <f t="shared" si="5"/>
        <v>0.11</v>
      </c>
      <c r="P17" s="78">
        <f t="shared" si="26"/>
        <v>0.1</v>
      </c>
      <c r="Q17" s="78">
        <f t="shared" si="6"/>
        <v>0.1</v>
      </c>
      <c r="R17" s="78">
        <f t="shared" si="7"/>
        <v>0.1</v>
      </c>
      <c r="S17" s="78">
        <f t="shared" si="8"/>
        <v>0.1</v>
      </c>
      <c r="T17" s="78">
        <f t="shared" si="9"/>
        <v>0.09</v>
      </c>
      <c r="U17" s="78">
        <f t="shared" si="10"/>
        <v>0.1</v>
      </c>
      <c r="V17" s="78">
        <f t="shared" si="11"/>
        <v>0.11</v>
      </c>
      <c r="W17" s="78">
        <f t="shared" si="12"/>
        <v>0.11</v>
      </c>
      <c r="X17" s="78">
        <f t="shared" si="13"/>
        <v>0.1</v>
      </c>
      <c r="Y17" s="78">
        <f t="shared" si="14"/>
        <v>0.09</v>
      </c>
      <c r="Z17" s="78">
        <f t="shared" si="15"/>
        <v>0.11</v>
      </c>
      <c r="AA17" s="78">
        <f t="shared" si="16"/>
        <v>0.1</v>
      </c>
      <c r="AB17" s="78">
        <f t="shared" si="17"/>
        <v>0.1</v>
      </c>
      <c r="AC17" s="78">
        <f t="shared" si="18"/>
        <v>0.1</v>
      </c>
      <c r="AD17" s="78">
        <f t="shared" si="19"/>
        <v>0.12</v>
      </c>
      <c r="AE17" s="78">
        <f t="shared" si="20"/>
        <v>0.09</v>
      </c>
      <c r="AF17" s="78">
        <f t="shared" si="21"/>
        <v>0.1</v>
      </c>
      <c r="AG17" s="78">
        <f t="shared" si="22"/>
        <v>0.1</v>
      </c>
      <c r="AH17" s="78">
        <f t="shared" si="23"/>
        <v>0.1</v>
      </c>
      <c r="AI17" s="78">
        <f t="shared" si="24"/>
        <v>0.11</v>
      </c>
      <c r="AJ17" s="78">
        <f t="shared" si="25"/>
        <v>0.1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9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216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2</v>
      </c>
      <c r="E47" s="14">
        <f>COUNTA(A4:A43)</f>
        <v>14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19</v>
      </c>
      <c r="D48" s="14">
        <f>IF(D47&gt;0,ROUND(SUMIF(G4:G43,"*下層*",E4:E43)/D47,0),"")</f>
        <v>10</v>
      </c>
      <c r="E48" s="14">
        <f>ROUND(SUM(E4:E43)/E47,0)</f>
        <v>18</v>
      </c>
      <c r="F48" s="13"/>
      <c r="G48" s="15">
        <f>C48</f>
        <v>19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22</v>
      </c>
      <c r="D49" s="14">
        <f>IF(D47&gt;0,ROUND(SUMIF(G4:G43,"*下層*",D4:D43)/D47,0),"")</f>
        <v>18</v>
      </c>
      <c r="E49" s="14">
        <f>ROUND(SUM(D4:D43)/E47,0)</f>
        <v>22</v>
      </c>
      <c r="F49" s="13"/>
      <c r="G49" s="15">
        <f>C49</f>
        <v>22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4.9800000000000004</v>
      </c>
      <c r="D50" s="16">
        <f>SUMIF(G4:G43,"*下層*",F4:F43)</f>
        <v>0.25</v>
      </c>
      <c r="E50" s="4">
        <f>SUM(F4:F43)</f>
        <v>5.23</v>
      </c>
      <c r="F50" s="13"/>
      <c r="G50" s="17">
        <f>C50*100</f>
        <v>498.00000000000006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8</v>
      </c>
      <c r="D54" s="14">
        <f>COUNTIF(H4:H43,"▲")</f>
        <v>2</v>
      </c>
      <c r="E54" s="14">
        <f>COUNTA(H4:H43)</f>
        <v>10</v>
      </c>
      <c r="F54" s="10"/>
      <c r="G54" s="15">
        <f>C54*100</f>
        <v>800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19</v>
      </c>
      <c r="D55" s="14">
        <f>IF(D54&gt;0,ROUND(SUMIF(H4:H43,"▲",E4:E43)/D54,0),"")</f>
        <v>10</v>
      </c>
      <c r="E55" s="14">
        <f>ROUND(SUMIF(H4:H43,"*",E4:E43)/E54,0)</f>
        <v>17</v>
      </c>
      <c r="F55" s="13"/>
      <c r="G55" s="15">
        <f>C55</f>
        <v>19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21</v>
      </c>
      <c r="D56" s="14">
        <f>IF(D54&gt;0,ROUND(SUMIF(H4:H43,"▲",D4:D43)/D54,0),"")</f>
        <v>18</v>
      </c>
      <c r="E56" s="14">
        <f>ROUND(SUMIF(H4:H43,"*",D4:D43)/E54,0)</f>
        <v>20</v>
      </c>
      <c r="F56" s="13"/>
      <c r="G56" s="15">
        <f>C56</f>
        <v>21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2.84</v>
      </c>
      <c r="D57" s="16">
        <f>SUMIF(H4:H43,"▲",F4:F43)</f>
        <v>0.25</v>
      </c>
      <c r="E57" s="16">
        <f>SUM(C57:D57)</f>
        <v>3.09</v>
      </c>
      <c r="F57" s="13"/>
      <c r="G57" s="19">
        <f>C57*100</f>
        <v>284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66.7</v>
      </c>
      <c r="D61" s="20">
        <f>IF(D47&gt;0,ROUND(D54/D47*100,1),"")</f>
        <v>100</v>
      </c>
      <c r="E61" s="20">
        <f>ROUND(E54/E47*100,1)</f>
        <v>71.400000000000006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57</v>
      </c>
      <c r="D62" s="20">
        <f>IF(D47&gt;0,ROUND(D57/D50*100,1),"")</f>
        <v>100</v>
      </c>
      <c r="E62" s="20">
        <f>ROUND(E57/E50*100,1)</f>
        <v>59.1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2.1400000000000006</v>
      </c>
      <c r="D69" s="16" t="str">
        <f>IF(D66&gt;0,D50-D57,"")</f>
        <v/>
      </c>
      <c r="E69" s="4">
        <f>SUM(C69:D69)</f>
        <v>2.1400000000000006</v>
      </c>
      <c r="F69" s="13"/>
      <c r="G69" s="17">
        <f>C69*100</f>
        <v>214.00000000000006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形状比＝80、Sr＝25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9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83" priority="16" stopIfTrue="1">
      <formula>AND(($H4="スギ"),(#REF!&lt;12))</formula>
    </cfRule>
  </conditionalFormatting>
  <conditionalFormatting sqref="L4:L43">
    <cfRule type="expression" dxfId="382" priority="15" stopIfTrue="1">
      <formula>AND(($H4="スギ"),(#REF!&lt;22),(#REF!&gt;=12))</formula>
    </cfRule>
  </conditionalFormatting>
  <conditionalFormatting sqref="M4:M43">
    <cfRule type="expression" dxfId="381" priority="14" stopIfTrue="1">
      <formula>AND(($H4="スギ"),(#REF!&lt;32),(#REF!&gt;=22))</formula>
    </cfRule>
  </conditionalFormatting>
  <conditionalFormatting sqref="N4:N43">
    <cfRule type="expression" dxfId="380" priority="13" stopIfTrue="1">
      <formula>AND(($H4="スギ"),(#REF!&lt;42),(#REF!&gt;=32))</formula>
    </cfRule>
  </conditionalFormatting>
  <conditionalFormatting sqref="U4:U43 Z4:AF43 AJ4:AJ43 O4:P43">
    <cfRule type="expression" dxfId="379" priority="12" stopIfTrue="1">
      <formula>AND(($H4="スギ"),(#REF!&gt;=42))</formula>
    </cfRule>
  </conditionalFormatting>
  <conditionalFormatting sqref="Q4:Q43 AA4:AA43">
    <cfRule type="expression" dxfId="378" priority="11" stopIfTrue="1">
      <formula>AND(($H4="ヒノキ"),(#REF!&lt;12))</formula>
    </cfRule>
  </conditionalFormatting>
  <conditionalFormatting sqref="R4:R43 AB4:AE43">
    <cfRule type="expression" dxfId="377" priority="10" stopIfTrue="1">
      <formula>AND(($H4="ヒノキ"),(#REF!&lt;22),(#REF!&gt;=12))</formula>
    </cfRule>
  </conditionalFormatting>
  <conditionalFormatting sqref="S4:S43">
    <cfRule type="expression" dxfId="376" priority="9" stopIfTrue="1">
      <formula>AND(($H4="ヒノキ"),(#REF!&lt;32),(#REF!&gt;=22))</formula>
    </cfRule>
  </conditionalFormatting>
  <conditionalFormatting sqref="T4:U43 Z4:AF43 AJ4:AJ43">
    <cfRule type="expression" dxfId="375" priority="8" stopIfTrue="1">
      <formula>AND(($H4="ヒノキ"),(#REF!&gt;=32))</formula>
    </cfRule>
  </conditionalFormatting>
  <conditionalFormatting sqref="V4:V43 AA4:AA43">
    <cfRule type="expression" dxfId="374" priority="7" stopIfTrue="1">
      <formula>AND(($H4="アカマツ"),(#REF!&lt;12))</formula>
    </cfRule>
  </conditionalFormatting>
  <conditionalFormatting sqref="W4:W43 AB4:AB43">
    <cfRule type="expression" dxfId="373" priority="6" stopIfTrue="1">
      <formula>AND(($H4="アカマツ"),(#REF!&lt;22),(#REF!&gt;=12))</formula>
    </cfRule>
  </conditionalFormatting>
  <conditionalFormatting sqref="X4:X43 AC4:AC43">
    <cfRule type="expression" dxfId="372" priority="5" stopIfTrue="1">
      <formula>AND(($H4="アカマツ"),(#REF!&lt;42),(#REF!&gt;=22))</formula>
    </cfRule>
  </conditionalFormatting>
  <conditionalFormatting sqref="Y4:AF43 AJ4:AJ43">
    <cfRule type="expression" dxfId="371" priority="4" stopIfTrue="1">
      <formula>AND(($H4="アカマツ"),(#REF!&gt;=42))</formula>
    </cfRule>
  </conditionalFormatting>
  <conditionalFormatting sqref="AG4:AG43">
    <cfRule type="expression" dxfId="370" priority="3" stopIfTrue="1">
      <formula>AND(($H4&lt;&gt;"スギ"),($H4&lt;&gt;"ヒノキ"),($H4&lt;&gt;"アカマツ"),(#REF!&lt;12))</formula>
    </cfRule>
  </conditionalFormatting>
  <conditionalFormatting sqref="AH4:AH43">
    <cfRule type="expression" dxfId="3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7F462-E566-4BB3-9A41-A9574DC51B40}">
  <sheetPr>
    <tabColor rgb="FFFF66FF"/>
  </sheetPr>
  <dimension ref="A1:AJ120"/>
  <sheetViews>
    <sheetView showGridLines="0" tabSelected="1" view="pageBreakPreview" topLeftCell="A22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222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931</v>
      </c>
      <c r="B4" s="115" t="s">
        <v>53</v>
      </c>
      <c r="C4" s="115"/>
      <c r="D4" s="95">
        <v>24</v>
      </c>
      <c r="E4" s="95">
        <v>19</v>
      </c>
      <c r="F4" s="4">
        <f t="shared" ref="F4:F43" si="0">IF(D4&gt;0,IF(B4="スギ",P4,IF(B4="ヒノキ",U4,IF(B4="アカマツ",Z4,IF(B4="カラマツ",AF4,AJ4)))),"")</f>
        <v>0.42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0.38</v>
      </c>
      <c r="L4" s="96">
        <f t="shared" ref="L4:L43" si="2">ROUND(10^(-5+0.73504+1.83346*LOG(D4)+1.06569*LOG(E4)),2)</f>
        <v>0.42</v>
      </c>
      <c r="M4" s="96">
        <f t="shared" ref="M4:M43" si="3">ROUND(10^(-5+0.71514+1.74357*LOG(D4)+1.17719*LOG(E4)),2)</f>
        <v>0.42</v>
      </c>
      <c r="N4" s="96">
        <f t="shared" ref="N4:N43" si="4">ROUND(10^(-5+0.82956+1.76381*LOG(D4)+1.06412*LOG(E4)),2)</f>
        <v>0.42</v>
      </c>
      <c r="O4" s="96">
        <f t="shared" ref="O4:O43" si="5">ROUND(10^(-5+0.88226+1.79204*LOG(D4)+0.99303*LOG(E4)),2)</f>
        <v>0.42</v>
      </c>
      <c r="P4" s="96">
        <f>HLOOKUP($D4,K$3:O$43,MATCH($A4,$A$3:$A$43,0),1)</f>
        <v>0.42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0.38</v>
      </c>
      <c r="R4" s="96">
        <f t="shared" ref="R4:R43" si="7">ROUND(10^(1.905709*LOG(D4)+1.011385*LOG(E4)-4.293729),2)</f>
        <v>0.43</v>
      </c>
      <c r="S4" s="96">
        <f t="shared" ref="S4:S43" si="8">ROUND(10^(1.771888*LOG(D4)+1.138415*LOG(E4)-4.271259),2)</f>
        <v>0.43</v>
      </c>
      <c r="T4" s="96">
        <f t="shared" ref="T4:T43" si="9">ROUND(10^(1.671519*LOG(D4)+1.363617*LOG(E4)-4.404407),2)</f>
        <v>0.44</v>
      </c>
      <c r="U4" s="96">
        <f t="shared" ref="U4:U43" si="10">HLOOKUP($D4,Q$3:T$43,MATCH($A4,$A$3:$A$43,0),1)</f>
        <v>0.43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96">
        <f t="shared" ref="W4:W43" si="12">ROUND(10^(-4.155639+1.847898*LOG(D4)+0.951955*LOG(E4)),2)</f>
        <v>0.41</v>
      </c>
      <c r="X4" s="96">
        <f t="shared" ref="X4:X43" si="13">ROUND(10^(-4.194535+1.804172*LOG(D4)+1.034248*LOG(E4)),2)</f>
        <v>0.42</v>
      </c>
      <c r="Y4" s="96">
        <f t="shared" ref="Y4:Y43" si="14">ROUND(10^(-4.42347+2.006485*LOG(D4)+0.967757*LOG(E4)),2)</f>
        <v>0.38</v>
      </c>
      <c r="Z4" s="96">
        <f t="shared" ref="Z4:Z43" si="15">HLOOKUP($D4,V$3:Y$43,MATCH($A4,$A$3:$A$43,0),1)</f>
        <v>0.42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0.37</v>
      </c>
      <c r="AB4" s="96">
        <f t="shared" ref="AB4:AB43" si="17">ROUND(10^(1.979213*LOG(D4)+0.998347*LOG(E4)-4.369281),2)</f>
        <v>0.44</v>
      </c>
      <c r="AC4" s="96">
        <f t="shared" ref="AC4:AC43" si="18">ROUND(10^(1.904401*LOG(D4)+1.062478*LOG(E4)-4.348104),2)</f>
        <v>0.44</v>
      </c>
      <c r="AD4" s="96">
        <f t="shared" ref="AD4:AD43" si="19">ROUND(10^(1.640825*LOG(D4)+1.080387*LOG(E4)-3.976731),2)</f>
        <v>0.47</v>
      </c>
      <c r="AE4" s="96">
        <f t="shared" ref="AE4:AE43" si="20">ROUND(10^(1.90887*LOG(D4)+1.088002*LOG(E4)-4.431495),2)</f>
        <v>0.39</v>
      </c>
      <c r="AF4" s="96">
        <f t="shared" ref="AF4:AF43" si="21">HLOOKUP($D4,AA$3:AE$43,MATCH($A4,$A$3:$A$43,0),1)</f>
        <v>0.44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0.36</v>
      </c>
      <c r="AH4" s="96">
        <f t="shared" ref="AH4:AH43" si="23">ROUND(10^(1.93813902*LOG(D4)+0.96697002*LOG(E4)-4.32216295),2)</f>
        <v>0.39</v>
      </c>
      <c r="AI4" s="96">
        <f t="shared" ref="AI4:AI43" si="24">ROUND(10^(1.82464098*LOG(D4)+0.97625989*LOG(E4)-4.15096808),2)</f>
        <v>0.41</v>
      </c>
      <c r="AJ4" s="96">
        <f t="shared" ref="AJ4:AJ43" si="25">HLOOKUP($D4,AG$3:AI$43,MATCH($A4,$A$3:$A$43,0),1)</f>
        <v>0.39</v>
      </c>
    </row>
    <row r="5" spans="1:36" ht="12.95" customHeight="1" x14ac:dyDescent="0.15">
      <c r="A5" s="95">
        <v>932</v>
      </c>
      <c r="B5" s="115" t="s">
        <v>53</v>
      </c>
      <c r="C5" s="115"/>
      <c r="D5" s="95">
        <v>20</v>
      </c>
      <c r="E5" s="95">
        <v>17</v>
      </c>
      <c r="F5" s="4">
        <f t="shared" si="0"/>
        <v>0.26</v>
      </c>
      <c r="G5" s="5"/>
      <c r="H5" s="95"/>
      <c r="I5" s="95"/>
      <c r="J5" s="1" t="s">
        <v>15</v>
      </c>
      <c r="K5" s="96">
        <f t="shared" si="1"/>
        <v>0.25</v>
      </c>
      <c r="L5" s="96">
        <f t="shared" si="2"/>
        <v>0.27</v>
      </c>
      <c r="M5" s="96">
        <f t="shared" si="3"/>
        <v>0.27</v>
      </c>
      <c r="N5" s="96">
        <f t="shared" si="4"/>
        <v>0.27</v>
      </c>
      <c r="O5" s="96">
        <f t="shared" si="5"/>
        <v>0.27</v>
      </c>
      <c r="P5" s="96">
        <f t="shared" ref="P5:P43" si="26">HLOOKUP($D5,K$3:O$43,MATCH(A5,$A$3:$A$43,0),1)</f>
        <v>0.27</v>
      </c>
      <c r="Q5" s="96">
        <f t="shared" si="6"/>
        <v>0.25</v>
      </c>
      <c r="R5" s="96">
        <f t="shared" si="7"/>
        <v>0.27</v>
      </c>
      <c r="S5" s="96">
        <f t="shared" si="8"/>
        <v>0.27</v>
      </c>
      <c r="T5" s="96">
        <f t="shared" si="9"/>
        <v>0.28000000000000003</v>
      </c>
      <c r="U5" s="96">
        <f t="shared" si="10"/>
        <v>0.27</v>
      </c>
      <c r="V5" s="96">
        <f t="shared" si="11"/>
        <v>0.28000000000000003</v>
      </c>
      <c r="W5" s="96">
        <f t="shared" si="12"/>
        <v>0.26</v>
      </c>
      <c r="X5" s="96">
        <f t="shared" si="13"/>
        <v>0.27</v>
      </c>
      <c r="Y5" s="96">
        <f t="shared" si="14"/>
        <v>0.24</v>
      </c>
      <c r="Z5" s="96">
        <f t="shared" si="15"/>
        <v>0.26</v>
      </c>
      <c r="AA5" s="96">
        <f t="shared" si="16"/>
        <v>0.24</v>
      </c>
      <c r="AB5" s="96">
        <f t="shared" si="17"/>
        <v>0.27</v>
      </c>
      <c r="AC5" s="96">
        <f t="shared" si="18"/>
        <v>0.27</v>
      </c>
      <c r="AD5" s="96">
        <f t="shared" si="19"/>
        <v>0.31</v>
      </c>
      <c r="AE5" s="96">
        <f t="shared" si="20"/>
        <v>0.25</v>
      </c>
      <c r="AF5" s="96">
        <f t="shared" si="21"/>
        <v>0.27</v>
      </c>
      <c r="AG5" s="96">
        <f t="shared" si="22"/>
        <v>0.23</v>
      </c>
      <c r="AH5" s="96">
        <f t="shared" si="23"/>
        <v>0.25</v>
      </c>
      <c r="AI5" s="96">
        <f t="shared" si="24"/>
        <v>0.27</v>
      </c>
      <c r="AJ5" s="96">
        <f t="shared" si="25"/>
        <v>0.25</v>
      </c>
    </row>
    <row r="6" spans="1:36" ht="12.95" customHeight="1" x14ac:dyDescent="0.15">
      <c r="A6" s="95">
        <v>933</v>
      </c>
      <c r="B6" s="115" t="s">
        <v>53</v>
      </c>
      <c r="C6" s="115"/>
      <c r="D6" s="95">
        <v>20</v>
      </c>
      <c r="E6" s="95">
        <v>18</v>
      </c>
      <c r="F6" s="4">
        <f t="shared" si="0"/>
        <v>0.28000000000000003</v>
      </c>
      <c r="G6" s="5"/>
      <c r="H6" s="95"/>
      <c r="I6" s="5"/>
      <c r="J6" s="1" t="s">
        <v>15</v>
      </c>
      <c r="K6" s="96">
        <f t="shared" si="1"/>
        <v>0.26</v>
      </c>
      <c r="L6" s="96">
        <f t="shared" si="2"/>
        <v>0.28999999999999998</v>
      </c>
      <c r="M6" s="96">
        <f t="shared" si="3"/>
        <v>0.28999999999999998</v>
      </c>
      <c r="N6" s="96">
        <f t="shared" si="4"/>
        <v>0.28999999999999998</v>
      </c>
      <c r="O6" s="96">
        <f t="shared" si="5"/>
        <v>0.28999999999999998</v>
      </c>
      <c r="P6" s="96">
        <f t="shared" si="26"/>
        <v>0.28999999999999998</v>
      </c>
      <c r="Q6" s="96">
        <f t="shared" si="6"/>
        <v>0.26</v>
      </c>
      <c r="R6" s="96">
        <f t="shared" si="7"/>
        <v>0.28999999999999998</v>
      </c>
      <c r="S6" s="96">
        <f t="shared" si="8"/>
        <v>0.28999999999999998</v>
      </c>
      <c r="T6" s="96">
        <f t="shared" si="9"/>
        <v>0.3</v>
      </c>
      <c r="U6" s="96">
        <f t="shared" si="10"/>
        <v>0.28999999999999998</v>
      </c>
      <c r="V6" s="96">
        <f t="shared" si="11"/>
        <v>0.28999999999999998</v>
      </c>
      <c r="W6" s="96">
        <f t="shared" si="12"/>
        <v>0.28000000000000003</v>
      </c>
      <c r="X6" s="96">
        <f t="shared" si="13"/>
        <v>0.28000000000000003</v>
      </c>
      <c r="Y6" s="96">
        <f t="shared" si="14"/>
        <v>0.25</v>
      </c>
      <c r="Z6" s="96">
        <f t="shared" si="15"/>
        <v>0.28000000000000003</v>
      </c>
      <c r="AA6" s="96">
        <f t="shared" si="16"/>
        <v>0.25</v>
      </c>
      <c r="AB6" s="96">
        <f t="shared" si="17"/>
        <v>0.28999999999999998</v>
      </c>
      <c r="AC6" s="96">
        <f t="shared" si="18"/>
        <v>0.28999999999999998</v>
      </c>
      <c r="AD6" s="96">
        <f t="shared" si="19"/>
        <v>0.33</v>
      </c>
      <c r="AE6" s="96">
        <f t="shared" si="20"/>
        <v>0.26</v>
      </c>
      <c r="AF6" s="96">
        <f t="shared" si="21"/>
        <v>0.28999999999999998</v>
      </c>
      <c r="AG6" s="96">
        <f t="shared" si="22"/>
        <v>0.24</v>
      </c>
      <c r="AH6" s="96">
        <f t="shared" si="23"/>
        <v>0.26</v>
      </c>
      <c r="AI6" s="96">
        <f t="shared" si="24"/>
        <v>0.28000000000000003</v>
      </c>
      <c r="AJ6" s="96">
        <f t="shared" si="25"/>
        <v>0.26</v>
      </c>
    </row>
    <row r="7" spans="1:36" ht="12.95" customHeight="1" x14ac:dyDescent="0.15">
      <c r="A7" s="95">
        <v>934</v>
      </c>
      <c r="B7" s="115" t="s">
        <v>53</v>
      </c>
      <c r="C7" s="115"/>
      <c r="D7" s="95">
        <v>18</v>
      </c>
      <c r="E7" s="95">
        <v>17</v>
      </c>
      <c r="F7" s="4">
        <f t="shared" si="0"/>
        <v>0.22</v>
      </c>
      <c r="G7" s="5" t="s">
        <v>67</v>
      </c>
      <c r="H7" s="95" t="s">
        <v>62</v>
      </c>
      <c r="I7" s="5" t="s">
        <v>67</v>
      </c>
      <c r="J7" s="1" t="s">
        <v>15</v>
      </c>
      <c r="K7" s="96">
        <f t="shared" si="1"/>
        <v>0.21</v>
      </c>
      <c r="L7" s="96">
        <f t="shared" si="2"/>
        <v>0.22</v>
      </c>
      <c r="M7" s="96">
        <f t="shared" si="3"/>
        <v>0.23</v>
      </c>
      <c r="N7" s="96">
        <f t="shared" si="4"/>
        <v>0.23</v>
      </c>
      <c r="O7" s="96">
        <f t="shared" si="5"/>
        <v>0.23</v>
      </c>
      <c r="P7" s="96">
        <f t="shared" si="26"/>
        <v>0.22</v>
      </c>
      <c r="Q7" s="96">
        <f t="shared" si="6"/>
        <v>0.2</v>
      </c>
      <c r="R7" s="96">
        <f t="shared" si="7"/>
        <v>0.22</v>
      </c>
      <c r="S7" s="96">
        <f t="shared" si="8"/>
        <v>0.23</v>
      </c>
      <c r="T7" s="96">
        <f t="shared" si="9"/>
        <v>0.24</v>
      </c>
      <c r="U7" s="96">
        <f t="shared" si="10"/>
        <v>0.22</v>
      </c>
      <c r="V7" s="96">
        <f t="shared" si="11"/>
        <v>0.23</v>
      </c>
      <c r="W7" s="96">
        <f t="shared" si="12"/>
        <v>0.22</v>
      </c>
      <c r="X7" s="96">
        <f t="shared" si="13"/>
        <v>0.22</v>
      </c>
      <c r="Y7" s="96">
        <f t="shared" si="14"/>
        <v>0.19</v>
      </c>
      <c r="Z7" s="96">
        <f t="shared" si="15"/>
        <v>0.22</v>
      </c>
      <c r="AA7" s="96">
        <f t="shared" si="16"/>
        <v>0.2</v>
      </c>
      <c r="AB7" s="96">
        <f t="shared" si="17"/>
        <v>0.22</v>
      </c>
      <c r="AC7" s="96">
        <f t="shared" si="18"/>
        <v>0.22</v>
      </c>
      <c r="AD7" s="96">
        <f t="shared" si="19"/>
        <v>0.26</v>
      </c>
      <c r="AE7" s="96">
        <f t="shared" si="20"/>
        <v>0.2</v>
      </c>
      <c r="AF7" s="96">
        <f t="shared" si="21"/>
        <v>0.22</v>
      </c>
      <c r="AG7" s="96">
        <f t="shared" si="22"/>
        <v>0.19</v>
      </c>
      <c r="AH7" s="96">
        <f t="shared" si="23"/>
        <v>0.2</v>
      </c>
      <c r="AI7" s="96">
        <f t="shared" si="24"/>
        <v>0.22</v>
      </c>
      <c r="AJ7" s="96">
        <f t="shared" si="25"/>
        <v>0.2</v>
      </c>
    </row>
    <row r="8" spans="1:36" ht="12.95" customHeight="1" x14ac:dyDescent="0.15">
      <c r="A8" s="95">
        <v>935</v>
      </c>
      <c r="B8" s="115" t="s">
        <v>53</v>
      </c>
      <c r="C8" s="115"/>
      <c r="D8" s="95">
        <v>28</v>
      </c>
      <c r="E8" s="95">
        <v>16</v>
      </c>
      <c r="F8" s="4">
        <f t="shared" si="0"/>
        <v>0.46</v>
      </c>
      <c r="G8" s="5" t="s">
        <v>68</v>
      </c>
      <c r="H8" s="95" t="s">
        <v>62</v>
      </c>
      <c r="I8" s="5" t="s">
        <v>68</v>
      </c>
      <c r="J8" s="1" t="s">
        <v>15</v>
      </c>
      <c r="K8" s="96">
        <f t="shared" si="1"/>
        <v>0.42</v>
      </c>
      <c r="L8" s="96">
        <f t="shared" si="2"/>
        <v>0.47</v>
      </c>
      <c r="M8" s="96">
        <f t="shared" si="3"/>
        <v>0.45</v>
      </c>
      <c r="N8" s="96">
        <f t="shared" si="4"/>
        <v>0.46</v>
      </c>
      <c r="O8" s="96">
        <f t="shared" si="5"/>
        <v>0.47</v>
      </c>
      <c r="P8" s="96">
        <f t="shared" si="26"/>
        <v>0.45</v>
      </c>
      <c r="Q8" s="96">
        <f t="shared" si="6"/>
        <v>0.43</v>
      </c>
      <c r="R8" s="96">
        <f t="shared" si="7"/>
        <v>0.48</v>
      </c>
      <c r="S8" s="96">
        <f t="shared" si="8"/>
        <v>0.46</v>
      </c>
      <c r="T8" s="96">
        <f t="shared" si="9"/>
        <v>0.45</v>
      </c>
      <c r="U8" s="96">
        <f t="shared" si="10"/>
        <v>0.46</v>
      </c>
      <c r="V8" s="96">
        <f t="shared" si="11"/>
        <v>0.5</v>
      </c>
      <c r="W8" s="96">
        <f t="shared" si="12"/>
        <v>0.46</v>
      </c>
      <c r="X8" s="96">
        <f t="shared" si="13"/>
        <v>0.46</v>
      </c>
      <c r="Y8" s="96">
        <f t="shared" si="14"/>
        <v>0.44</v>
      </c>
      <c r="Z8" s="96">
        <f t="shared" si="15"/>
        <v>0.46</v>
      </c>
      <c r="AA8" s="96">
        <f t="shared" si="16"/>
        <v>0.41</v>
      </c>
      <c r="AB8" s="96">
        <f t="shared" si="17"/>
        <v>0.5</v>
      </c>
      <c r="AC8" s="96">
        <f t="shared" si="18"/>
        <v>0.49</v>
      </c>
      <c r="AD8" s="96">
        <f t="shared" si="19"/>
        <v>0.5</v>
      </c>
      <c r="AE8" s="96">
        <f t="shared" si="20"/>
        <v>0.44</v>
      </c>
      <c r="AF8" s="96">
        <f t="shared" si="21"/>
        <v>0.49</v>
      </c>
      <c r="AG8" s="96">
        <f t="shared" si="22"/>
        <v>0.42</v>
      </c>
      <c r="AH8" s="96">
        <f t="shared" si="23"/>
        <v>0.44</v>
      </c>
      <c r="AI8" s="96">
        <f t="shared" si="24"/>
        <v>0.46</v>
      </c>
      <c r="AJ8" s="96">
        <f t="shared" si="25"/>
        <v>0.44</v>
      </c>
    </row>
    <row r="9" spans="1:36" ht="12.95" customHeight="1" x14ac:dyDescent="0.15">
      <c r="A9" s="95">
        <v>936</v>
      </c>
      <c r="B9" s="115" t="s">
        <v>53</v>
      </c>
      <c r="C9" s="115"/>
      <c r="D9" s="95">
        <v>22</v>
      </c>
      <c r="E9" s="95">
        <v>18</v>
      </c>
      <c r="F9" s="4">
        <f t="shared" si="0"/>
        <v>0.34</v>
      </c>
      <c r="G9" s="5" t="s">
        <v>298</v>
      </c>
      <c r="H9" s="95" t="s">
        <v>62</v>
      </c>
      <c r="I9" s="5" t="s">
        <v>298</v>
      </c>
      <c r="J9" s="1" t="s">
        <v>15</v>
      </c>
      <c r="K9" s="96">
        <f t="shared" si="1"/>
        <v>0.31</v>
      </c>
      <c r="L9" s="96">
        <f t="shared" si="2"/>
        <v>0.34</v>
      </c>
      <c r="M9" s="96">
        <f t="shared" si="3"/>
        <v>0.34</v>
      </c>
      <c r="N9" s="96">
        <f t="shared" si="4"/>
        <v>0.34</v>
      </c>
      <c r="O9" s="96">
        <f t="shared" si="5"/>
        <v>0.34</v>
      </c>
      <c r="P9" s="96">
        <f t="shared" si="26"/>
        <v>0.34</v>
      </c>
      <c r="Q9" s="96">
        <f t="shared" si="6"/>
        <v>0.31</v>
      </c>
      <c r="R9" s="96">
        <f t="shared" si="7"/>
        <v>0.34</v>
      </c>
      <c r="S9" s="96">
        <f t="shared" si="8"/>
        <v>0.34</v>
      </c>
      <c r="T9" s="96">
        <f t="shared" si="9"/>
        <v>0.36</v>
      </c>
      <c r="U9" s="96">
        <f t="shared" si="10"/>
        <v>0.34</v>
      </c>
      <c r="V9" s="96">
        <f t="shared" si="11"/>
        <v>0.35</v>
      </c>
      <c r="W9" s="96">
        <f t="shared" si="12"/>
        <v>0.33</v>
      </c>
      <c r="X9" s="96">
        <f t="shared" si="13"/>
        <v>0.34</v>
      </c>
      <c r="Y9" s="96">
        <f t="shared" si="14"/>
        <v>0.31</v>
      </c>
      <c r="Z9" s="96">
        <f t="shared" si="15"/>
        <v>0.34</v>
      </c>
      <c r="AA9" s="96">
        <f t="shared" si="16"/>
        <v>0.3</v>
      </c>
      <c r="AB9" s="96">
        <f t="shared" si="17"/>
        <v>0.35</v>
      </c>
      <c r="AC9" s="96">
        <f t="shared" si="18"/>
        <v>0.35</v>
      </c>
      <c r="AD9" s="96">
        <f t="shared" si="19"/>
        <v>0.38</v>
      </c>
      <c r="AE9" s="96">
        <f t="shared" si="20"/>
        <v>0.31</v>
      </c>
      <c r="AF9" s="96">
        <f t="shared" si="21"/>
        <v>0.35</v>
      </c>
      <c r="AG9" s="96">
        <f t="shared" si="22"/>
        <v>0.28999999999999998</v>
      </c>
      <c r="AH9" s="96">
        <f t="shared" si="23"/>
        <v>0.31</v>
      </c>
      <c r="AI9" s="96">
        <f t="shared" si="24"/>
        <v>0.33</v>
      </c>
      <c r="AJ9" s="96">
        <f t="shared" si="25"/>
        <v>0.31</v>
      </c>
    </row>
    <row r="10" spans="1:36" ht="12.95" customHeight="1" x14ac:dyDescent="0.15">
      <c r="A10" s="95">
        <v>937</v>
      </c>
      <c r="B10" s="115" t="s">
        <v>53</v>
      </c>
      <c r="C10" s="115"/>
      <c r="D10" s="95">
        <v>18</v>
      </c>
      <c r="E10" s="95">
        <v>17</v>
      </c>
      <c r="F10" s="4">
        <f t="shared" si="0"/>
        <v>0.22</v>
      </c>
      <c r="G10" s="5"/>
      <c r="H10" s="95"/>
      <c r="I10" s="5"/>
      <c r="J10" s="1" t="s">
        <v>15</v>
      </c>
      <c r="K10" s="96">
        <f t="shared" si="1"/>
        <v>0.21</v>
      </c>
      <c r="L10" s="96">
        <f t="shared" si="2"/>
        <v>0.22</v>
      </c>
      <c r="M10" s="96">
        <f t="shared" si="3"/>
        <v>0.23</v>
      </c>
      <c r="N10" s="96">
        <f t="shared" si="4"/>
        <v>0.23</v>
      </c>
      <c r="O10" s="96">
        <f t="shared" si="5"/>
        <v>0.23</v>
      </c>
      <c r="P10" s="96">
        <f t="shared" si="26"/>
        <v>0.22</v>
      </c>
      <c r="Q10" s="96">
        <f t="shared" si="6"/>
        <v>0.2</v>
      </c>
      <c r="R10" s="96">
        <f t="shared" si="7"/>
        <v>0.22</v>
      </c>
      <c r="S10" s="96">
        <f t="shared" si="8"/>
        <v>0.23</v>
      </c>
      <c r="T10" s="96">
        <f t="shared" si="9"/>
        <v>0.24</v>
      </c>
      <c r="U10" s="96">
        <f t="shared" si="10"/>
        <v>0.22</v>
      </c>
      <c r="V10" s="96">
        <f t="shared" si="11"/>
        <v>0.23</v>
      </c>
      <c r="W10" s="96">
        <f t="shared" si="12"/>
        <v>0.22</v>
      </c>
      <c r="X10" s="96">
        <f t="shared" si="13"/>
        <v>0.22</v>
      </c>
      <c r="Y10" s="96">
        <f t="shared" si="14"/>
        <v>0.19</v>
      </c>
      <c r="Z10" s="96">
        <f t="shared" si="15"/>
        <v>0.22</v>
      </c>
      <c r="AA10" s="96">
        <f t="shared" si="16"/>
        <v>0.2</v>
      </c>
      <c r="AB10" s="96">
        <f t="shared" si="17"/>
        <v>0.22</v>
      </c>
      <c r="AC10" s="96">
        <f t="shared" si="18"/>
        <v>0.22</v>
      </c>
      <c r="AD10" s="96">
        <f t="shared" si="19"/>
        <v>0.26</v>
      </c>
      <c r="AE10" s="96">
        <f t="shared" si="20"/>
        <v>0.2</v>
      </c>
      <c r="AF10" s="96">
        <f t="shared" si="21"/>
        <v>0.22</v>
      </c>
      <c r="AG10" s="96">
        <f t="shared" si="22"/>
        <v>0.19</v>
      </c>
      <c r="AH10" s="96">
        <f t="shared" si="23"/>
        <v>0.2</v>
      </c>
      <c r="AI10" s="96">
        <f t="shared" si="24"/>
        <v>0.22</v>
      </c>
      <c r="AJ10" s="96">
        <f t="shared" si="25"/>
        <v>0.2</v>
      </c>
    </row>
    <row r="11" spans="1:36" ht="12.95" customHeight="1" x14ac:dyDescent="0.15">
      <c r="A11" s="95">
        <v>938</v>
      </c>
      <c r="B11" s="115" t="s">
        <v>53</v>
      </c>
      <c r="C11" s="115"/>
      <c r="D11" s="95">
        <v>12</v>
      </c>
      <c r="E11" s="95">
        <v>14</v>
      </c>
      <c r="F11" s="4">
        <f t="shared" si="0"/>
        <v>0.09</v>
      </c>
      <c r="G11" s="5" t="s">
        <v>65</v>
      </c>
      <c r="H11" s="95" t="s">
        <v>62</v>
      </c>
      <c r="I11" s="5" t="s">
        <v>92</v>
      </c>
      <c r="J11" s="1" t="s">
        <v>15</v>
      </c>
      <c r="K11" s="96">
        <f t="shared" si="1"/>
        <v>0.08</v>
      </c>
      <c r="L11" s="96">
        <f t="shared" si="2"/>
        <v>0.09</v>
      </c>
      <c r="M11" s="96">
        <f t="shared" si="3"/>
        <v>0.09</v>
      </c>
      <c r="N11" s="96">
        <f t="shared" si="4"/>
        <v>0.09</v>
      </c>
      <c r="O11" s="96">
        <f t="shared" si="5"/>
        <v>0.09</v>
      </c>
      <c r="P11" s="96">
        <f t="shared" si="26"/>
        <v>0.09</v>
      </c>
      <c r="Q11" s="96">
        <f t="shared" si="6"/>
        <v>0.08</v>
      </c>
      <c r="R11" s="96">
        <f t="shared" si="7"/>
        <v>0.08</v>
      </c>
      <c r="S11" s="96">
        <f t="shared" si="8"/>
        <v>0.09</v>
      </c>
      <c r="T11" s="96">
        <f t="shared" si="9"/>
        <v>0.09</v>
      </c>
      <c r="U11" s="96">
        <f t="shared" si="10"/>
        <v>0.08</v>
      </c>
      <c r="V11" s="96">
        <f t="shared" si="11"/>
        <v>0.09</v>
      </c>
      <c r="W11" s="96">
        <f t="shared" si="12"/>
        <v>0.09</v>
      </c>
      <c r="X11" s="96">
        <f t="shared" si="13"/>
        <v>0.09</v>
      </c>
      <c r="Y11" s="96">
        <f t="shared" si="14"/>
        <v>7.0000000000000007E-2</v>
      </c>
      <c r="Z11" s="96">
        <f t="shared" si="15"/>
        <v>0.09</v>
      </c>
      <c r="AA11" s="96">
        <f t="shared" si="16"/>
        <v>0.08</v>
      </c>
      <c r="AB11" s="96">
        <f t="shared" si="17"/>
        <v>0.08</v>
      </c>
      <c r="AC11" s="96">
        <f t="shared" si="18"/>
        <v>0.08</v>
      </c>
      <c r="AD11" s="96">
        <f t="shared" si="19"/>
        <v>0.11</v>
      </c>
      <c r="AE11" s="96">
        <f t="shared" si="20"/>
        <v>0.08</v>
      </c>
      <c r="AF11" s="96">
        <f t="shared" si="21"/>
        <v>0.08</v>
      </c>
      <c r="AG11" s="96">
        <f t="shared" si="22"/>
        <v>7.0000000000000007E-2</v>
      </c>
      <c r="AH11" s="96">
        <f t="shared" si="23"/>
        <v>0.08</v>
      </c>
      <c r="AI11" s="96">
        <f t="shared" si="24"/>
        <v>0.09</v>
      </c>
      <c r="AJ11" s="96">
        <f t="shared" si="25"/>
        <v>0.08</v>
      </c>
    </row>
    <row r="12" spans="1:36" ht="12.95" customHeight="1" x14ac:dyDescent="0.15">
      <c r="A12" s="95">
        <v>939</v>
      </c>
      <c r="B12" s="115" t="s">
        <v>53</v>
      </c>
      <c r="C12" s="115"/>
      <c r="D12" s="95">
        <v>16</v>
      </c>
      <c r="E12" s="95">
        <v>12</v>
      </c>
      <c r="F12" s="4">
        <f t="shared" si="0"/>
        <v>0.12</v>
      </c>
      <c r="G12" s="5" t="s">
        <v>65</v>
      </c>
      <c r="H12" s="95" t="s">
        <v>62</v>
      </c>
      <c r="I12" s="5" t="s">
        <v>92</v>
      </c>
      <c r="J12" s="1" t="s">
        <v>15</v>
      </c>
      <c r="K12" s="96">
        <f t="shared" si="1"/>
        <v>0.12</v>
      </c>
      <c r="L12" s="96">
        <f t="shared" si="2"/>
        <v>0.12</v>
      </c>
      <c r="M12" s="96">
        <f t="shared" si="3"/>
        <v>0.12</v>
      </c>
      <c r="N12" s="96">
        <f t="shared" si="4"/>
        <v>0.13</v>
      </c>
      <c r="O12" s="96">
        <f t="shared" si="5"/>
        <v>0.13</v>
      </c>
      <c r="P12" s="96">
        <f t="shared" si="26"/>
        <v>0.12</v>
      </c>
      <c r="Q12" s="96">
        <f t="shared" si="6"/>
        <v>0.12</v>
      </c>
      <c r="R12" s="96">
        <f t="shared" si="7"/>
        <v>0.12</v>
      </c>
      <c r="S12" s="96">
        <f t="shared" si="8"/>
        <v>0.12</v>
      </c>
      <c r="T12" s="96">
        <f t="shared" si="9"/>
        <v>0.12</v>
      </c>
      <c r="U12" s="96">
        <f t="shared" si="10"/>
        <v>0.12</v>
      </c>
      <c r="V12" s="96">
        <f t="shared" si="11"/>
        <v>0.13</v>
      </c>
      <c r="W12" s="96">
        <f t="shared" si="12"/>
        <v>0.12</v>
      </c>
      <c r="X12" s="96">
        <f t="shared" si="13"/>
        <v>0.12</v>
      </c>
      <c r="Y12" s="96">
        <f t="shared" si="14"/>
        <v>0.11</v>
      </c>
      <c r="Z12" s="96">
        <f t="shared" si="15"/>
        <v>0.12</v>
      </c>
      <c r="AA12" s="96">
        <f t="shared" si="16"/>
        <v>0.11</v>
      </c>
      <c r="AB12" s="96">
        <f t="shared" si="17"/>
        <v>0.12</v>
      </c>
      <c r="AC12" s="96">
        <f t="shared" si="18"/>
        <v>0.12</v>
      </c>
      <c r="AD12" s="96">
        <f t="shared" si="19"/>
        <v>0.15</v>
      </c>
      <c r="AE12" s="96">
        <f t="shared" si="20"/>
        <v>0.11</v>
      </c>
      <c r="AF12" s="96">
        <f t="shared" si="21"/>
        <v>0.12</v>
      </c>
      <c r="AG12" s="96">
        <f t="shared" si="22"/>
        <v>0.11</v>
      </c>
      <c r="AH12" s="96">
        <f t="shared" si="23"/>
        <v>0.11</v>
      </c>
      <c r="AI12" s="96">
        <f t="shared" si="24"/>
        <v>0.13</v>
      </c>
      <c r="AJ12" s="96">
        <f t="shared" si="25"/>
        <v>0.11</v>
      </c>
    </row>
    <row r="13" spans="1:36" ht="12.95" customHeight="1" x14ac:dyDescent="0.15">
      <c r="A13" s="95">
        <v>940</v>
      </c>
      <c r="B13" s="115" t="s">
        <v>53</v>
      </c>
      <c r="C13" s="115"/>
      <c r="D13" s="95">
        <v>12</v>
      </c>
      <c r="E13" s="95">
        <v>12</v>
      </c>
      <c r="F13" s="4">
        <f t="shared" si="0"/>
        <v>7.0000000000000007E-2</v>
      </c>
      <c r="G13" s="5"/>
      <c r="H13" s="95" t="s">
        <v>62</v>
      </c>
      <c r="I13" s="5" t="s">
        <v>331</v>
      </c>
      <c r="J13" s="1" t="s">
        <v>15</v>
      </c>
      <c r="K13" s="96">
        <f t="shared" si="1"/>
        <v>7.0000000000000007E-2</v>
      </c>
      <c r="L13" s="96">
        <f t="shared" si="2"/>
        <v>7.0000000000000007E-2</v>
      </c>
      <c r="M13" s="96">
        <f t="shared" si="3"/>
        <v>7.0000000000000007E-2</v>
      </c>
      <c r="N13" s="96">
        <f t="shared" si="4"/>
        <v>0.08</v>
      </c>
      <c r="O13" s="96">
        <f t="shared" si="5"/>
        <v>0.08</v>
      </c>
      <c r="P13" s="96">
        <f t="shared" si="26"/>
        <v>7.0000000000000007E-2</v>
      </c>
      <c r="Q13" s="96">
        <f t="shared" si="6"/>
        <v>7.0000000000000007E-2</v>
      </c>
      <c r="R13" s="96">
        <f t="shared" si="7"/>
        <v>7.0000000000000007E-2</v>
      </c>
      <c r="S13" s="96">
        <f t="shared" si="8"/>
        <v>7.0000000000000007E-2</v>
      </c>
      <c r="T13" s="96">
        <f t="shared" si="9"/>
        <v>7.0000000000000007E-2</v>
      </c>
      <c r="U13" s="96">
        <f t="shared" si="10"/>
        <v>7.0000000000000007E-2</v>
      </c>
      <c r="V13" s="96">
        <f t="shared" si="11"/>
        <v>7.0000000000000007E-2</v>
      </c>
      <c r="W13" s="96">
        <f t="shared" si="12"/>
        <v>7.0000000000000007E-2</v>
      </c>
      <c r="X13" s="96">
        <f t="shared" si="13"/>
        <v>7.0000000000000007E-2</v>
      </c>
      <c r="Y13" s="96">
        <f t="shared" si="14"/>
        <v>0.06</v>
      </c>
      <c r="Z13" s="96">
        <f t="shared" si="15"/>
        <v>7.0000000000000007E-2</v>
      </c>
      <c r="AA13" s="96">
        <f t="shared" si="16"/>
        <v>7.0000000000000007E-2</v>
      </c>
      <c r="AB13" s="96">
        <f t="shared" si="17"/>
        <v>7.0000000000000007E-2</v>
      </c>
      <c r="AC13" s="96">
        <f t="shared" si="18"/>
        <v>7.0000000000000007E-2</v>
      </c>
      <c r="AD13" s="96">
        <f t="shared" si="19"/>
        <v>0.09</v>
      </c>
      <c r="AE13" s="96">
        <f t="shared" si="20"/>
        <v>0.06</v>
      </c>
      <c r="AF13" s="96">
        <f t="shared" si="21"/>
        <v>7.0000000000000007E-2</v>
      </c>
      <c r="AG13" s="96">
        <f t="shared" si="22"/>
        <v>0.06</v>
      </c>
      <c r="AH13" s="96">
        <f t="shared" si="23"/>
        <v>7.0000000000000007E-2</v>
      </c>
      <c r="AI13" s="96">
        <f t="shared" si="24"/>
        <v>7.0000000000000007E-2</v>
      </c>
      <c r="AJ13" s="96">
        <f t="shared" si="25"/>
        <v>7.0000000000000007E-2</v>
      </c>
    </row>
    <row r="14" spans="1:36" ht="12.95" customHeight="1" x14ac:dyDescent="0.15">
      <c r="A14" s="95">
        <v>941</v>
      </c>
      <c r="B14" s="115" t="s">
        <v>53</v>
      </c>
      <c r="C14" s="115"/>
      <c r="D14" s="95">
        <v>18</v>
      </c>
      <c r="E14" s="95">
        <v>13</v>
      </c>
      <c r="F14" s="4">
        <f t="shared" si="0"/>
        <v>0.17</v>
      </c>
      <c r="G14" s="5" t="s">
        <v>67</v>
      </c>
      <c r="H14" s="95" t="s">
        <v>62</v>
      </c>
      <c r="I14" s="5" t="s">
        <v>67</v>
      </c>
      <c r="J14" s="1" t="s">
        <v>15</v>
      </c>
      <c r="K14" s="96">
        <f t="shared" si="1"/>
        <v>0.16</v>
      </c>
      <c r="L14" s="96">
        <f t="shared" si="2"/>
        <v>0.17</v>
      </c>
      <c r="M14" s="96">
        <f t="shared" si="3"/>
        <v>0.16</v>
      </c>
      <c r="N14" s="96">
        <f t="shared" si="4"/>
        <v>0.17</v>
      </c>
      <c r="O14" s="96">
        <f t="shared" si="5"/>
        <v>0.17</v>
      </c>
      <c r="P14" s="96">
        <f t="shared" si="26"/>
        <v>0.17</v>
      </c>
      <c r="Q14" s="96">
        <f t="shared" si="6"/>
        <v>0.16</v>
      </c>
      <c r="R14" s="96">
        <f t="shared" si="7"/>
        <v>0.17</v>
      </c>
      <c r="S14" s="96">
        <f t="shared" si="8"/>
        <v>0.17</v>
      </c>
      <c r="T14" s="96">
        <f t="shared" si="9"/>
        <v>0.16</v>
      </c>
      <c r="U14" s="96">
        <f t="shared" si="10"/>
        <v>0.17</v>
      </c>
      <c r="V14" s="96">
        <f t="shared" si="11"/>
        <v>0.18</v>
      </c>
      <c r="W14" s="96">
        <f t="shared" si="12"/>
        <v>0.17</v>
      </c>
      <c r="X14" s="96">
        <f t="shared" si="13"/>
        <v>0.17</v>
      </c>
      <c r="Y14" s="96">
        <f t="shared" si="14"/>
        <v>0.15</v>
      </c>
      <c r="Z14" s="96">
        <f t="shared" si="15"/>
        <v>0.17</v>
      </c>
      <c r="AA14" s="96">
        <f t="shared" si="16"/>
        <v>0.15</v>
      </c>
      <c r="AB14" s="96">
        <f t="shared" si="17"/>
        <v>0.17</v>
      </c>
      <c r="AC14" s="96">
        <f t="shared" si="18"/>
        <v>0.17</v>
      </c>
      <c r="AD14" s="96">
        <f t="shared" si="19"/>
        <v>0.19</v>
      </c>
      <c r="AE14" s="96">
        <f t="shared" si="20"/>
        <v>0.15</v>
      </c>
      <c r="AF14" s="96">
        <f t="shared" si="21"/>
        <v>0.17</v>
      </c>
      <c r="AG14" s="96">
        <f t="shared" si="22"/>
        <v>0.15</v>
      </c>
      <c r="AH14" s="96">
        <f t="shared" si="23"/>
        <v>0.15</v>
      </c>
      <c r="AI14" s="96">
        <f t="shared" si="24"/>
        <v>0.17</v>
      </c>
      <c r="AJ14" s="96">
        <f t="shared" si="25"/>
        <v>0.15</v>
      </c>
    </row>
    <row r="15" spans="1:36" ht="12.95" customHeight="1" x14ac:dyDescent="0.15">
      <c r="A15" s="95">
        <v>942</v>
      </c>
      <c r="B15" s="115" t="s">
        <v>53</v>
      </c>
      <c r="C15" s="115"/>
      <c r="D15" s="95">
        <v>12</v>
      </c>
      <c r="E15" s="95">
        <v>12</v>
      </c>
      <c r="F15" s="4">
        <f t="shared" si="0"/>
        <v>7.0000000000000007E-2</v>
      </c>
      <c r="G15" s="5"/>
      <c r="H15" s="95" t="s">
        <v>62</v>
      </c>
      <c r="I15" s="5" t="s">
        <v>92</v>
      </c>
      <c r="J15" s="1" t="s">
        <v>15</v>
      </c>
      <c r="K15" s="96">
        <f t="shared" si="1"/>
        <v>7.0000000000000007E-2</v>
      </c>
      <c r="L15" s="96">
        <f t="shared" si="2"/>
        <v>7.0000000000000007E-2</v>
      </c>
      <c r="M15" s="96">
        <f t="shared" si="3"/>
        <v>7.0000000000000007E-2</v>
      </c>
      <c r="N15" s="96">
        <f t="shared" si="4"/>
        <v>0.08</v>
      </c>
      <c r="O15" s="96">
        <f t="shared" si="5"/>
        <v>0.08</v>
      </c>
      <c r="P15" s="96">
        <f t="shared" si="26"/>
        <v>7.0000000000000007E-2</v>
      </c>
      <c r="Q15" s="96">
        <f t="shared" si="6"/>
        <v>7.0000000000000007E-2</v>
      </c>
      <c r="R15" s="96">
        <f t="shared" si="7"/>
        <v>7.0000000000000007E-2</v>
      </c>
      <c r="S15" s="96">
        <f t="shared" si="8"/>
        <v>7.0000000000000007E-2</v>
      </c>
      <c r="T15" s="96">
        <f t="shared" si="9"/>
        <v>7.0000000000000007E-2</v>
      </c>
      <c r="U15" s="96">
        <f t="shared" si="10"/>
        <v>7.0000000000000007E-2</v>
      </c>
      <c r="V15" s="96">
        <f t="shared" si="11"/>
        <v>7.0000000000000007E-2</v>
      </c>
      <c r="W15" s="96">
        <f t="shared" si="12"/>
        <v>7.0000000000000007E-2</v>
      </c>
      <c r="X15" s="96">
        <f t="shared" si="13"/>
        <v>7.0000000000000007E-2</v>
      </c>
      <c r="Y15" s="96">
        <f t="shared" si="14"/>
        <v>0.06</v>
      </c>
      <c r="Z15" s="96">
        <f t="shared" si="15"/>
        <v>7.0000000000000007E-2</v>
      </c>
      <c r="AA15" s="96">
        <f t="shared" si="16"/>
        <v>7.0000000000000007E-2</v>
      </c>
      <c r="AB15" s="96">
        <f t="shared" si="17"/>
        <v>7.0000000000000007E-2</v>
      </c>
      <c r="AC15" s="96">
        <f t="shared" si="18"/>
        <v>7.0000000000000007E-2</v>
      </c>
      <c r="AD15" s="96">
        <f t="shared" si="19"/>
        <v>0.09</v>
      </c>
      <c r="AE15" s="96">
        <f t="shared" si="20"/>
        <v>0.06</v>
      </c>
      <c r="AF15" s="96">
        <f t="shared" si="21"/>
        <v>7.0000000000000007E-2</v>
      </c>
      <c r="AG15" s="96">
        <f t="shared" si="22"/>
        <v>0.06</v>
      </c>
      <c r="AH15" s="96">
        <f t="shared" si="23"/>
        <v>7.0000000000000007E-2</v>
      </c>
      <c r="AI15" s="96">
        <f t="shared" si="24"/>
        <v>7.0000000000000007E-2</v>
      </c>
      <c r="AJ15" s="96">
        <f t="shared" si="25"/>
        <v>7.0000000000000007E-2</v>
      </c>
    </row>
    <row r="16" spans="1:36" ht="12.95" customHeight="1" x14ac:dyDescent="0.15">
      <c r="A16" s="95">
        <v>943</v>
      </c>
      <c r="B16" s="115" t="s">
        <v>53</v>
      </c>
      <c r="C16" s="115"/>
      <c r="D16" s="95">
        <v>12</v>
      </c>
      <c r="E16" s="95">
        <v>12</v>
      </c>
      <c r="F16" s="4">
        <f t="shared" si="0"/>
        <v>7.0000000000000007E-2</v>
      </c>
      <c r="G16" s="5"/>
      <c r="H16" s="95" t="s">
        <v>62</v>
      </c>
      <c r="I16" s="95" t="s">
        <v>92</v>
      </c>
      <c r="J16" s="1" t="s">
        <v>15</v>
      </c>
      <c r="K16" s="96">
        <f t="shared" si="1"/>
        <v>7.0000000000000007E-2</v>
      </c>
      <c r="L16" s="96">
        <f t="shared" si="2"/>
        <v>7.0000000000000007E-2</v>
      </c>
      <c r="M16" s="96">
        <f t="shared" si="3"/>
        <v>7.0000000000000007E-2</v>
      </c>
      <c r="N16" s="96">
        <f t="shared" si="4"/>
        <v>0.08</v>
      </c>
      <c r="O16" s="96">
        <f t="shared" si="5"/>
        <v>0.08</v>
      </c>
      <c r="P16" s="96">
        <f t="shared" si="26"/>
        <v>7.0000000000000007E-2</v>
      </c>
      <c r="Q16" s="96">
        <f t="shared" si="6"/>
        <v>7.0000000000000007E-2</v>
      </c>
      <c r="R16" s="96">
        <f t="shared" si="7"/>
        <v>7.0000000000000007E-2</v>
      </c>
      <c r="S16" s="96">
        <f t="shared" si="8"/>
        <v>7.0000000000000007E-2</v>
      </c>
      <c r="T16" s="96">
        <f t="shared" si="9"/>
        <v>7.0000000000000007E-2</v>
      </c>
      <c r="U16" s="96">
        <f t="shared" si="10"/>
        <v>7.0000000000000007E-2</v>
      </c>
      <c r="V16" s="96">
        <f t="shared" si="11"/>
        <v>7.0000000000000007E-2</v>
      </c>
      <c r="W16" s="96">
        <f t="shared" si="12"/>
        <v>7.0000000000000007E-2</v>
      </c>
      <c r="X16" s="96">
        <f t="shared" si="13"/>
        <v>7.0000000000000007E-2</v>
      </c>
      <c r="Y16" s="96">
        <f t="shared" si="14"/>
        <v>0.06</v>
      </c>
      <c r="Z16" s="96">
        <f t="shared" si="15"/>
        <v>7.0000000000000007E-2</v>
      </c>
      <c r="AA16" s="96">
        <f t="shared" si="16"/>
        <v>7.0000000000000007E-2</v>
      </c>
      <c r="AB16" s="96">
        <f t="shared" si="17"/>
        <v>7.0000000000000007E-2</v>
      </c>
      <c r="AC16" s="96">
        <f t="shared" si="18"/>
        <v>7.0000000000000007E-2</v>
      </c>
      <c r="AD16" s="96">
        <f t="shared" si="19"/>
        <v>0.09</v>
      </c>
      <c r="AE16" s="96">
        <f t="shared" si="20"/>
        <v>0.06</v>
      </c>
      <c r="AF16" s="96">
        <f t="shared" si="21"/>
        <v>7.0000000000000007E-2</v>
      </c>
      <c r="AG16" s="96">
        <f t="shared" si="22"/>
        <v>0.06</v>
      </c>
      <c r="AH16" s="96">
        <f t="shared" si="23"/>
        <v>7.0000000000000007E-2</v>
      </c>
      <c r="AI16" s="96">
        <f t="shared" si="24"/>
        <v>7.0000000000000007E-2</v>
      </c>
      <c r="AJ16" s="96">
        <f t="shared" si="25"/>
        <v>7.0000000000000007E-2</v>
      </c>
    </row>
    <row r="17" spans="1:36" ht="12.95" customHeight="1" x14ac:dyDescent="0.15">
      <c r="A17" s="95">
        <v>944</v>
      </c>
      <c r="B17" s="115" t="s">
        <v>53</v>
      </c>
      <c r="C17" s="115"/>
      <c r="D17" s="95">
        <v>10</v>
      </c>
      <c r="E17" s="95">
        <v>9</v>
      </c>
      <c r="F17" s="4">
        <f t="shared" si="0"/>
        <v>0.04</v>
      </c>
      <c r="G17" s="95" t="s">
        <v>325</v>
      </c>
      <c r="H17" s="95" t="s">
        <v>52</v>
      </c>
      <c r="I17" s="103" t="s">
        <v>59</v>
      </c>
      <c r="J17" s="1" t="s">
        <v>15</v>
      </c>
      <c r="K17" s="96">
        <f t="shared" si="1"/>
        <v>0.04</v>
      </c>
      <c r="L17" s="96">
        <f t="shared" si="2"/>
        <v>0.04</v>
      </c>
      <c r="M17" s="96">
        <f t="shared" si="3"/>
        <v>0.04</v>
      </c>
      <c r="N17" s="96">
        <f t="shared" si="4"/>
        <v>0.04</v>
      </c>
      <c r="O17" s="96">
        <f t="shared" si="5"/>
        <v>0.04</v>
      </c>
      <c r="P17" s="96">
        <f t="shared" si="26"/>
        <v>0.04</v>
      </c>
      <c r="Q17" s="96">
        <f t="shared" si="6"/>
        <v>0.04</v>
      </c>
      <c r="R17" s="96">
        <f t="shared" si="7"/>
        <v>0.04</v>
      </c>
      <c r="S17" s="96">
        <f t="shared" si="8"/>
        <v>0.04</v>
      </c>
      <c r="T17" s="96">
        <f t="shared" si="9"/>
        <v>0.04</v>
      </c>
      <c r="U17" s="96">
        <f t="shared" si="10"/>
        <v>0.04</v>
      </c>
      <c r="V17" s="96">
        <f t="shared" si="11"/>
        <v>0.04</v>
      </c>
      <c r="W17" s="96">
        <f t="shared" si="12"/>
        <v>0.04</v>
      </c>
      <c r="X17" s="96">
        <f t="shared" si="13"/>
        <v>0.04</v>
      </c>
      <c r="Y17" s="96">
        <f t="shared" si="14"/>
        <v>0.03</v>
      </c>
      <c r="Z17" s="96">
        <f t="shared" si="15"/>
        <v>0.04</v>
      </c>
      <c r="AA17" s="96">
        <f t="shared" si="16"/>
        <v>0.04</v>
      </c>
      <c r="AB17" s="96">
        <f t="shared" si="17"/>
        <v>0.04</v>
      </c>
      <c r="AC17" s="96">
        <f t="shared" si="18"/>
        <v>0.04</v>
      </c>
      <c r="AD17" s="96">
        <f t="shared" si="19"/>
        <v>0.05</v>
      </c>
      <c r="AE17" s="96">
        <f t="shared" si="20"/>
        <v>0.03</v>
      </c>
      <c r="AF17" s="96">
        <f t="shared" si="21"/>
        <v>0.04</v>
      </c>
      <c r="AG17" s="96">
        <f t="shared" si="22"/>
        <v>0.04</v>
      </c>
      <c r="AH17" s="96">
        <f t="shared" si="23"/>
        <v>0.03</v>
      </c>
      <c r="AI17" s="96">
        <f t="shared" si="24"/>
        <v>0.04</v>
      </c>
      <c r="AJ17" s="96">
        <f t="shared" si="25"/>
        <v>0.04</v>
      </c>
    </row>
    <row r="18" spans="1:36" ht="12.95" customHeight="1" x14ac:dyDescent="0.15">
      <c r="A18" s="95">
        <v>945</v>
      </c>
      <c r="B18" s="115" t="s">
        <v>53</v>
      </c>
      <c r="C18" s="115"/>
      <c r="D18" s="95">
        <v>16</v>
      </c>
      <c r="E18" s="95">
        <v>14</v>
      </c>
      <c r="F18" s="4">
        <f t="shared" si="0"/>
        <v>0.14000000000000001</v>
      </c>
      <c r="G18" s="5" t="s">
        <v>67</v>
      </c>
      <c r="H18" s="95" t="s">
        <v>62</v>
      </c>
      <c r="I18" s="5" t="s">
        <v>67</v>
      </c>
      <c r="J18" s="1" t="s">
        <v>15</v>
      </c>
      <c r="K18" s="96">
        <f t="shared" si="1"/>
        <v>0.14000000000000001</v>
      </c>
      <c r="L18" s="96">
        <f t="shared" si="2"/>
        <v>0.15</v>
      </c>
      <c r="M18" s="96">
        <f t="shared" si="3"/>
        <v>0.15</v>
      </c>
      <c r="N18" s="96">
        <f t="shared" si="4"/>
        <v>0.15</v>
      </c>
      <c r="O18" s="96">
        <f t="shared" si="5"/>
        <v>0.15</v>
      </c>
      <c r="P18" s="96">
        <f t="shared" si="26"/>
        <v>0.15</v>
      </c>
      <c r="Q18" s="96">
        <f t="shared" si="6"/>
        <v>0.14000000000000001</v>
      </c>
      <c r="R18" s="96">
        <f t="shared" si="7"/>
        <v>0.14000000000000001</v>
      </c>
      <c r="S18" s="96">
        <f t="shared" si="8"/>
        <v>0.15</v>
      </c>
      <c r="T18" s="96">
        <f t="shared" si="9"/>
        <v>0.15</v>
      </c>
      <c r="U18" s="96">
        <f t="shared" si="10"/>
        <v>0.14000000000000001</v>
      </c>
      <c r="V18" s="96">
        <f t="shared" si="11"/>
        <v>0.15</v>
      </c>
      <c r="W18" s="96">
        <f t="shared" si="12"/>
        <v>0.14000000000000001</v>
      </c>
      <c r="X18" s="96">
        <f t="shared" si="13"/>
        <v>0.15</v>
      </c>
      <c r="Y18" s="96">
        <f t="shared" si="14"/>
        <v>0.13</v>
      </c>
      <c r="Z18" s="96">
        <f t="shared" si="15"/>
        <v>0.14000000000000001</v>
      </c>
      <c r="AA18" s="96">
        <f t="shared" si="16"/>
        <v>0.13</v>
      </c>
      <c r="AB18" s="96">
        <f t="shared" si="17"/>
        <v>0.14000000000000001</v>
      </c>
      <c r="AC18" s="96">
        <f t="shared" si="18"/>
        <v>0.15</v>
      </c>
      <c r="AD18" s="96">
        <f t="shared" si="19"/>
        <v>0.17</v>
      </c>
      <c r="AE18" s="96">
        <f t="shared" si="20"/>
        <v>0.13</v>
      </c>
      <c r="AF18" s="96">
        <f t="shared" si="21"/>
        <v>0.14000000000000001</v>
      </c>
      <c r="AG18" s="96">
        <f t="shared" si="22"/>
        <v>0.13</v>
      </c>
      <c r="AH18" s="96">
        <f t="shared" si="23"/>
        <v>0.13</v>
      </c>
      <c r="AI18" s="96">
        <f t="shared" si="24"/>
        <v>0.15</v>
      </c>
      <c r="AJ18" s="96">
        <f t="shared" si="25"/>
        <v>0.13</v>
      </c>
    </row>
    <row r="19" spans="1:36" ht="12.95" customHeight="1" x14ac:dyDescent="0.15">
      <c r="A19" s="95">
        <v>946</v>
      </c>
      <c r="B19" s="115" t="s">
        <v>53</v>
      </c>
      <c r="C19" s="115"/>
      <c r="D19" s="95">
        <v>8</v>
      </c>
      <c r="E19" s="95">
        <v>10</v>
      </c>
      <c r="F19" s="4">
        <f t="shared" si="0"/>
        <v>0.03</v>
      </c>
      <c r="G19" s="5" t="s">
        <v>307</v>
      </c>
      <c r="H19" s="95" t="s">
        <v>52</v>
      </c>
      <c r="I19" s="95"/>
      <c r="J19" s="1" t="s">
        <v>15</v>
      </c>
      <c r="K19" s="96">
        <f t="shared" si="1"/>
        <v>0.03</v>
      </c>
      <c r="L19" s="96">
        <f t="shared" si="2"/>
        <v>0.03</v>
      </c>
      <c r="M19" s="96">
        <f t="shared" si="3"/>
        <v>0.03</v>
      </c>
      <c r="N19" s="96">
        <f t="shared" si="4"/>
        <v>0.03</v>
      </c>
      <c r="O19" s="96">
        <f t="shared" si="5"/>
        <v>0.03</v>
      </c>
      <c r="P19" s="96">
        <f t="shared" si="26"/>
        <v>0.03</v>
      </c>
      <c r="Q19" s="96">
        <f t="shared" si="6"/>
        <v>0.03</v>
      </c>
      <c r="R19" s="96">
        <f t="shared" si="7"/>
        <v>0.03</v>
      </c>
      <c r="S19" s="96">
        <f t="shared" si="8"/>
        <v>0.03</v>
      </c>
      <c r="T19" s="96">
        <f t="shared" si="9"/>
        <v>0.03</v>
      </c>
      <c r="U19" s="96">
        <f t="shared" si="10"/>
        <v>0.03</v>
      </c>
      <c r="V19" s="96">
        <f t="shared" si="11"/>
        <v>0.03</v>
      </c>
      <c r="W19" s="96">
        <f t="shared" si="12"/>
        <v>0.03</v>
      </c>
      <c r="X19" s="96">
        <f t="shared" si="13"/>
        <v>0.03</v>
      </c>
      <c r="Y19" s="96">
        <f t="shared" si="14"/>
        <v>0.02</v>
      </c>
      <c r="Z19" s="96">
        <f t="shared" si="15"/>
        <v>0.03</v>
      </c>
      <c r="AA19" s="96">
        <f t="shared" si="16"/>
        <v>0.03</v>
      </c>
      <c r="AB19" s="96">
        <f t="shared" si="17"/>
        <v>0.03</v>
      </c>
      <c r="AC19" s="96">
        <f t="shared" si="18"/>
        <v>0.03</v>
      </c>
      <c r="AD19" s="96">
        <f t="shared" si="19"/>
        <v>0.04</v>
      </c>
      <c r="AE19" s="96">
        <f t="shared" si="20"/>
        <v>0.02</v>
      </c>
      <c r="AF19" s="96">
        <f t="shared" si="21"/>
        <v>0.03</v>
      </c>
      <c r="AG19" s="96">
        <f t="shared" si="22"/>
        <v>0.03</v>
      </c>
      <c r="AH19" s="96">
        <f t="shared" si="23"/>
        <v>0.02</v>
      </c>
      <c r="AI19" s="96">
        <f t="shared" si="24"/>
        <v>0.03</v>
      </c>
      <c r="AJ19" s="96">
        <f t="shared" si="25"/>
        <v>0.03</v>
      </c>
    </row>
    <row r="20" spans="1:36" ht="12.95" customHeight="1" x14ac:dyDescent="0.15">
      <c r="A20" s="95">
        <v>947</v>
      </c>
      <c r="B20" s="115" t="s">
        <v>53</v>
      </c>
      <c r="C20" s="115"/>
      <c r="D20" s="95">
        <v>16</v>
      </c>
      <c r="E20" s="95">
        <v>15</v>
      </c>
      <c r="F20" s="4">
        <f t="shared" si="0"/>
        <v>0.15</v>
      </c>
      <c r="G20" s="5" t="s">
        <v>65</v>
      </c>
      <c r="H20" s="95"/>
      <c r="I20" s="95"/>
      <c r="J20" s="1" t="s">
        <v>15</v>
      </c>
      <c r="K20" s="96">
        <f t="shared" si="1"/>
        <v>0.15</v>
      </c>
      <c r="L20" s="96">
        <f t="shared" si="2"/>
        <v>0.16</v>
      </c>
      <c r="M20" s="96">
        <f t="shared" si="3"/>
        <v>0.16</v>
      </c>
      <c r="N20" s="96">
        <f t="shared" si="4"/>
        <v>0.16</v>
      </c>
      <c r="O20" s="96">
        <f t="shared" si="5"/>
        <v>0.16</v>
      </c>
      <c r="P20" s="96">
        <f t="shared" si="26"/>
        <v>0.16</v>
      </c>
      <c r="Q20" s="96">
        <f t="shared" si="6"/>
        <v>0.15</v>
      </c>
      <c r="R20" s="96">
        <f t="shared" si="7"/>
        <v>0.16</v>
      </c>
      <c r="S20" s="96">
        <f t="shared" si="8"/>
        <v>0.16</v>
      </c>
      <c r="T20" s="96">
        <f t="shared" si="9"/>
        <v>0.16</v>
      </c>
      <c r="U20" s="96">
        <f t="shared" si="10"/>
        <v>0.16</v>
      </c>
      <c r="V20" s="96">
        <f t="shared" si="11"/>
        <v>0.16</v>
      </c>
      <c r="W20" s="96">
        <f t="shared" si="12"/>
        <v>0.15</v>
      </c>
      <c r="X20" s="96">
        <f t="shared" si="13"/>
        <v>0.16</v>
      </c>
      <c r="Y20" s="96">
        <f t="shared" si="14"/>
        <v>0.14000000000000001</v>
      </c>
      <c r="Z20" s="96">
        <f t="shared" si="15"/>
        <v>0.15</v>
      </c>
      <c r="AA20" s="96">
        <f t="shared" si="16"/>
        <v>0.14000000000000001</v>
      </c>
      <c r="AB20" s="96">
        <f t="shared" si="17"/>
        <v>0.15</v>
      </c>
      <c r="AC20" s="96">
        <f t="shared" si="18"/>
        <v>0.16</v>
      </c>
      <c r="AD20" s="96">
        <f t="shared" si="19"/>
        <v>0.19</v>
      </c>
      <c r="AE20" s="96">
        <f t="shared" si="20"/>
        <v>0.14000000000000001</v>
      </c>
      <c r="AF20" s="96">
        <f t="shared" si="21"/>
        <v>0.15</v>
      </c>
      <c r="AG20" s="96">
        <f t="shared" si="22"/>
        <v>0.14000000000000001</v>
      </c>
      <c r="AH20" s="96">
        <f t="shared" si="23"/>
        <v>0.14000000000000001</v>
      </c>
      <c r="AI20" s="96">
        <f t="shared" si="24"/>
        <v>0.16</v>
      </c>
      <c r="AJ20" s="96">
        <f t="shared" si="25"/>
        <v>0.14000000000000001</v>
      </c>
    </row>
    <row r="21" spans="1:36" ht="12.95" customHeight="1" x14ac:dyDescent="0.15">
      <c r="A21" s="95">
        <v>948</v>
      </c>
      <c r="B21" s="115" t="s">
        <v>53</v>
      </c>
      <c r="C21" s="115"/>
      <c r="D21" s="95">
        <v>8</v>
      </c>
      <c r="E21" s="95">
        <v>10</v>
      </c>
      <c r="F21" s="4">
        <f t="shared" si="0"/>
        <v>0.03</v>
      </c>
      <c r="G21" s="5" t="s">
        <v>90</v>
      </c>
      <c r="H21" s="95" t="s">
        <v>52</v>
      </c>
      <c r="I21" s="95"/>
      <c r="J21" s="1" t="s">
        <v>15</v>
      </c>
      <c r="K21" s="96">
        <f t="shared" si="1"/>
        <v>0.03</v>
      </c>
      <c r="L21" s="96">
        <f t="shared" si="2"/>
        <v>0.03</v>
      </c>
      <c r="M21" s="96">
        <f t="shared" si="3"/>
        <v>0.03</v>
      </c>
      <c r="N21" s="96">
        <f t="shared" si="4"/>
        <v>0.03</v>
      </c>
      <c r="O21" s="96">
        <f t="shared" si="5"/>
        <v>0.03</v>
      </c>
      <c r="P21" s="96">
        <f t="shared" si="26"/>
        <v>0.03</v>
      </c>
      <c r="Q21" s="96">
        <f t="shared" si="6"/>
        <v>0.03</v>
      </c>
      <c r="R21" s="96">
        <f t="shared" si="7"/>
        <v>0.03</v>
      </c>
      <c r="S21" s="96">
        <f t="shared" si="8"/>
        <v>0.03</v>
      </c>
      <c r="T21" s="96">
        <f t="shared" si="9"/>
        <v>0.03</v>
      </c>
      <c r="U21" s="96">
        <f t="shared" si="10"/>
        <v>0.03</v>
      </c>
      <c r="V21" s="96">
        <f t="shared" si="11"/>
        <v>0.03</v>
      </c>
      <c r="W21" s="96">
        <f t="shared" si="12"/>
        <v>0.03</v>
      </c>
      <c r="X21" s="96">
        <f t="shared" si="13"/>
        <v>0.03</v>
      </c>
      <c r="Y21" s="96">
        <f t="shared" si="14"/>
        <v>0.02</v>
      </c>
      <c r="Z21" s="96">
        <f t="shared" si="15"/>
        <v>0.03</v>
      </c>
      <c r="AA21" s="96">
        <f t="shared" si="16"/>
        <v>0.03</v>
      </c>
      <c r="AB21" s="96">
        <f t="shared" si="17"/>
        <v>0.03</v>
      </c>
      <c r="AC21" s="96">
        <f t="shared" si="18"/>
        <v>0.03</v>
      </c>
      <c r="AD21" s="96">
        <f t="shared" si="19"/>
        <v>0.04</v>
      </c>
      <c r="AE21" s="96">
        <f t="shared" si="20"/>
        <v>0.02</v>
      </c>
      <c r="AF21" s="96">
        <f t="shared" si="21"/>
        <v>0.03</v>
      </c>
      <c r="AG21" s="96">
        <f t="shared" si="22"/>
        <v>0.03</v>
      </c>
      <c r="AH21" s="96">
        <f t="shared" si="23"/>
        <v>0.02</v>
      </c>
      <c r="AI21" s="96">
        <f t="shared" si="24"/>
        <v>0.03</v>
      </c>
      <c r="AJ21" s="96">
        <f t="shared" si="25"/>
        <v>0.03</v>
      </c>
    </row>
    <row r="22" spans="1:36" ht="12.95" customHeight="1" x14ac:dyDescent="0.15">
      <c r="A22" s="95">
        <v>949</v>
      </c>
      <c r="B22" s="115" t="s">
        <v>53</v>
      </c>
      <c r="C22" s="115"/>
      <c r="D22" s="95">
        <v>16</v>
      </c>
      <c r="E22" s="95">
        <v>15</v>
      </c>
      <c r="F22" s="4">
        <f t="shared" si="0"/>
        <v>0.15</v>
      </c>
      <c r="G22" s="5"/>
      <c r="H22" s="95"/>
      <c r="I22" s="95"/>
      <c r="J22" s="1" t="s">
        <v>15</v>
      </c>
      <c r="K22" s="96">
        <f t="shared" si="1"/>
        <v>0.15</v>
      </c>
      <c r="L22" s="96">
        <f t="shared" si="2"/>
        <v>0.16</v>
      </c>
      <c r="M22" s="96">
        <f t="shared" si="3"/>
        <v>0.16</v>
      </c>
      <c r="N22" s="96">
        <f t="shared" si="4"/>
        <v>0.16</v>
      </c>
      <c r="O22" s="96">
        <f t="shared" si="5"/>
        <v>0.16</v>
      </c>
      <c r="P22" s="96">
        <f t="shared" si="26"/>
        <v>0.16</v>
      </c>
      <c r="Q22" s="96">
        <f t="shared" si="6"/>
        <v>0.15</v>
      </c>
      <c r="R22" s="96">
        <f t="shared" si="7"/>
        <v>0.16</v>
      </c>
      <c r="S22" s="96">
        <f t="shared" si="8"/>
        <v>0.16</v>
      </c>
      <c r="T22" s="96">
        <f t="shared" si="9"/>
        <v>0.16</v>
      </c>
      <c r="U22" s="96">
        <f t="shared" si="10"/>
        <v>0.16</v>
      </c>
      <c r="V22" s="96">
        <f t="shared" si="11"/>
        <v>0.16</v>
      </c>
      <c r="W22" s="96">
        <f t="shared" si="12"/>
        <v>0.15</v>
      </c>
      <c r="X22" s="96">
        <f t="shared" si="13"/>
        <v>0.16</v>
      </c>
      <c r="Y22" s="96">
        <f t="shared" si="14"/>
        <v>0.14000000000000001</v>
      </c>
      <c r="Z22" s="96">
        <f t="shared" si="15"/>
        <v>0.15</v>
      </c>
      <c r="AA22" s="96">
        <f t="shared" si="16"/>
        <v>0.14000000000000001</v>
      </c>
      <c r="AB22" s="96">
        <f t="shared" si="17"/>
        <v>0.15</v>
      </c>
      <c r="AC22" s="96">
        <f t="shared" si="18"/>
        <v>0.16</v>
      </c>
      <c r="AD22" s="96">
        <f t="shared" si="19"/>
        <v>0.19</v>
      </c>
      <c r="AE22" s="96">
        <f t="shared" si="20"/>
        <v>0.14000000000000001</v>
      </c>
      <c r="AF22" s="96">
        <f t="shared" si="21"/>
        <v>0.15</v>
      </c>
      <c r="AG22" s="96">
        <f t="shared" si="22"/>
        <v>0.14000000000000001</v>
      </c>
      <c r="AH22" s="96">
        <f t="shared" si="23"/>
        <v>0.14000000000000001</v>
      </c>
      <c r="AI22" s="96">
        <f t="shared" si="24"/>
        <v>0.16</v>
      </c>
      <c r="AJ22" s="96">
        <f t="shared" si="25"/>
        <v>0.14000000000000001</v>
      </c>
    </row>
    <row r="23" spans="1:36" ht="12.95" customHeight="1" x14ac:dyDescent="0.15">
      <c r="A23" s="95">
        <v>950</v>
      </c>
      <c r="B23" s="115" t="s">
        <v>53</v>
      </c>
      <c r="C23" s="115"/>
      <c r="D23" s="95">
        <v>16</v>
      </c>
      <c r="E23" s="95">
        <v>16</v>
      </c>
      <c r="F23" s="4">
        <f t="shared" si="0"/>
        <v>0.16</v>
      </c>
      <c r="G23" s="5" t="s">
        <v>67</v>
      </c>
      <c r="H23" s="95" t="s">
        <v>62</v>
      </c>
      <c r="I23" s="5" t="s">
        <v>67</v>
      </c>
      <c r="J23" s="1" t="s">
        <v>15</v>
      </c>
      <c r="K23" s="96">
        <f t="shared" si="1"/>
        <v>0.16</v>
      </c>
      <c r="L23" s="96">
        <f t="shared" si="2"/>
        <v>0.17</v>
      </c>
      <c r="M23" s="96">
        <f t="shared" si="3"/>
        <v>0.17</v>
      </c>
      <c r="N23" s="96">
        <f t="shared" si="4"/>
        <v>0.17</v>
      </c>
      <c r="O23" s="96">
        <f t="shared" si="5"/>
        <v>0.17</v>
      </c>
      <c r="P23" s="96">
        <f t="shared" si="26"/>
        <v>0.17</v>
      </c>
      <c r="Q23" s="96">
        <f t="shared" si="6"/>
        <v>0.15</v>
      </c>
      <c r="R23" s="96">
        <f t="shared" si="7"/>
        <v>0.17</v>
      </c>
      <c r="S23" s="96">
        <f t="shared" si="8"/>
        <v>0.17</v>
      </c>
      <c r="T23" s="96">
        <f t="shared" si="9"/>
        <v>0.18</v>
      </c>
      <c r="U23" s="96">
        <f t="shared" si="10"/>
        <v>0.17</v>
      </c>
      <c r="V23" s="96">
        <f t="shared" si="11"/>
        <v>0.17</v>
      </c>
      <c r="W23" s="96">
        <f t="shared" si="12"/>
        <v>0.16</v>
      </c>
      <c r="X23" s="96">
        <f t="shared" si="13"/>
        <v>0.17</v>
      </c>
      <c r="Y23" s="96">
        <f t="shared" si="14"/>
        <v>0.14000000000000001</v>
      </c>
      <c r="Z23" s="96">
        <f t="shared" si="15"/>
        <v>0.16</v>
      </c>
      <c r="AA23" s="96">
        <f t="shared" si="16"/>
        <v>0.15</v>
      </c>
      <c r="AB23" s="96">
        <f t="shared" si="17"/>
        <v>0.16</v>
      </c>
      <c r="AC23" s="96">
        <f t="shared" si="18"/>
        <v>0.17</v>
      </c>
      <c r="AD23" s="96">
        <f t="shared" si="19"/>
        <v>0.2</v>
      </c>
      <c r="AE23" s="96">
        <f t="shared" si="20"/>
        <v>0.15</v>
      </c>
      <c r="AF23" s="96">
        <f t="shared" si="21"/>
        <v>0.16</v>
      </c>
      <c r="AG23" s="96">
        <f t="shared" si="22"/>
        <v>0.14000000000000001</v>
      </c>
      <c r="AH23" s="96">
        <f t="shared" si="23"/>
        <v>0.15</v>
      </c>
      <c r="AI23" s="96">
        <f t="shared" si="24"/>
        <v>0.17</v>
      </c>
      <c r="AJ23" s="96">
        <f t="shared" si="25"/>
        <v>0.15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225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17</v>
      </c>
      <c r="D47" s="14">
        <f>COUNTIF(G4:G43,"*下層*")</f>
        <v>3</v>
      </c>
      <c r="E47" s="14">
        <f>COUNTA(A4:A43)</f>
        <v>20</v>
      </c>
      <c r="F47" s="10"/>
      <c r="G47" s="15">
        <f>C47*100</f>
        <v>1700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15</v>
      </c>
      <c r="D48" s="14">
        <f>IF(D47&gt;0,ROUND(SUMIF(G4:G43,"*下層*",E4:E43)/D47,0),"")</f>
        <v>10</v>
      </c>
      <c r="E48" s="14">
        <f>ROUND(SUM(E4:E43)/E47,0)</f>
        <v>14</v>
      </c>
      <c r="F48" s="13"/>
      <c r="G48" s="15">
        <f>C48</f>
        <v>15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17</v>
      </c>
      <c r="D49" s="14">
        <f>IF(D47&gt;0,ROUND(SUMIF(G4:G43,"*下層*",D4:D43)/D47,0),"")</f>
        <v>9</v>
      </c>
      <c r="E49" s="14">
        <f>ROUND(SUM(D4:D43)/E47,0)</f>
        <v>16</v>
      </c>
      <c r="F49" s="13"/>
      <c r="G49" s="15">
        <f>C49</f>
        <v>17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3.3899999999999992</v>
      </c>
      <c r="D50" s="16">
        <f>SUMIF(G4:G43,"*下層*",F4:F43)</f>
        <v>0.1</v>
      </c>
      <c r="E50" s="4">
        <f>SUM(F4:F43)</f>
        <v>3.4899999999999993</v>
      </c>
      <c r="F50" s="13"/>
      <c r="G50" s="17">
        <f>C50*100</f>
        <v>338.99999999999994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11</v>
      </c>
      <c r="D54" s="14">
        <f>COUNTIF(H4:H43,"▲")</f>
        <v>3</v>
      </c>
      <c r="E54" s="14">
        <f>COUNTA(H4:H43)</f>
        <v>14</v>
      </c>
      <c r="F54" s="10"/>
      <c r="G54" s="15">
        <f>C54*100</f>
        <v>1100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14</v>
      </c>
      <c r="D55" s="14">
        <f>IF(D54&gt;0,ROUND(SUMIF(H4:H43,"▲",E4:E43)/D54,0),"")</f>
        <v>10</v>
      </c>
      <c r="E55" s="14">
        <f>ROUND(SUMIF(H4:H43,"*",E4:E43)/E54,0)</f>
        <v>13</v>
      </c>
      <c r="F55" s="13"/>
      <c r="G55" s="15">
        <f>C55</f>
        <v>14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17</v>
      </c>
      <c r="D56" s="14">
        <f>IF(D54&gt;0,ROUND(SUMIF(H4:H43,"▲",D4:D43)/D54,0),"")</f>
        <v>9</v>
      </c>
      <c r="E56" s="14">
        <f>ROUND(SUMIF(H4:H43,"*",D4:D43)/E54,0)</f>
        <v>15</v>
      </c>
      <c r="F56" s="13"/>
      <c r="G56" s="15">
        <f>C56</f>
        <v>17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1.91</v>
      </c>
      <c r="D57" s="16">
        <f>SUMIF(H4:H43,"▲",F4:F43)</f>
        <v>0.1</v>
      </c>
      <c r="E57" s="16">
        <f>SUM(C57:D57)</f>
        <v>2.0099999999999998</v>
      </c>
      <c r="F57" s="13"/>
      <c r="G57" s="19">
        <f>C57*100</f>
        <v>191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64.7</v>
      </c>
      <c r="D61" s="20">
        <f>IF(D47&gt;0,ROUND(D54/D47*100,1),"")</f>
        <v>100</v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56.3</v>
      </c>
      <c r="D62" s="20">
        <f>IF(D47&gt;0,ROUND(D57/D50*100,1),"")</f>
        <v>100</v>
      </c>
      <c r="E62" s="20">
        <f>ROUND(E57/E50*100,1)</f>
        <v>57.6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1.4799999999999993</v>
      </c>
      <c r="D69" s="16" t="str">
        <f>IF(D66&gt;0,D50-D57,"")</f>
        <v/>
      </c>
      <c r="E69" s="4">
        <f>SUM(C69:D69)</f>
        <v>1.4799999999999993</v>
      </c>
      <c r="F69" s="13"/>
      <c r="G69" s="17">
        <f>C69*100</f>
        <v>147.99999999999994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形状比＝89、Sr＝24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67" priority="16" stopIfTrue="1">
      <formula>AND(($H4="スギ"),(#REF!&lt;12))</formula>
    </cfRule>
  </conditionalFormatting>
  <conditionalFormatting sqref="L4:L43">
    <cfRule type="expression" dxfId="366" priority="15" stopIfTrue="1">
      <formula>AND(($H4="スギ"),(#REF!&lt;22),(#REF!&gt;=12))</formula>
    </cfRule>
  </conditionalFormatting>
  <conditionalFormatting sqref="M4:M43">
    <cfRule type="expression" dxfId="365" priority="14" stopIfTrue="1">
      <formula>AND(($H4="スギ"),(#REF!&lt;32),(#REF!&gt;=22))</formula>
    </cfRule>
  </conditionalFormatting>
  <conditionalFormatting sqref="N4:N43">
    <cfRule type="expression" dxfId="364" priority="13" stopIfTrue="1">
      <formula>AND(($H4="スギ"),(#REF!&lt;42),(#REF!&gt;=32))</formula>
    </cfRule>
  </conditionalFormatting>
  <conditionalFormatting sqref="U4:U43 Z4:AF43 AJ4:AJ43 O4:P43">
    <cfRule type="expression" dxfId="363" priority="12" stopIfTrue="1">
      <formula>AND(($H4="スギ"),(#REF!&gt;=42))</formula>
    </cfRule>
  </conditionalFormatting>
  <conditionalFormatting sqref="Q4:Q43 AA4:AA43">
    <cfRule type="expression" dxfId="362" priority="11" stopIfTrue="1">
      <formula>AND(($H4="ヒノキ"),(#REF!&lt;12))</formula>
    </cfRule>
  </conditionalFormatting>
  <conditionalFormatting sqref="R4:R43 AB4:AE43">
    <cfRule type="expression" dxfId="361" priority="10" stopIfTrue="1">
      <formula>AND(($H4="ヒノキ"),(#REF!&lt;22),(#REF!&gt;=12))</formula>
    </cfRule>
  </conditionalFormatting>
  <conditionalFormatting sqref="S4:S43">
    <cfRule type="expression" dxfId="360" priority="9" stopIfTrue="1">
      <formula>AND(($H4="ヒノキ"),(#REF!&lt;32),(#REF!&gt;=22))</formula>
    </cfRule>
  </conditionalFormatting>
  <conditionalFormatting sqref="T4:U43 Z4:AF43 AJ4:AJ43">
    <cfRule type="expression" dxfId="359" priority="8" stopIfTrue="1">
      <formula>AND(($H4="ヒノキ"),(#REF!&gt;=32))</formula>
    </cfRule>
  </conditionalFormatting>
  <conditionalFormatting sqref="V4:V43 AA4:AA43">
    <cfRule type="expression" dxfId="358" priority="7" stopIfTrue="1">
      <formula>AND(($H4="アカマツ"),(#REF!&lt;12))</formula>
    </cfRule>
  </conditionalFormatting>
  <conditionalFormatting sqref="W4:W43 AB4:AB43">
    <cfRule type="expression" dxfId="357" priority="6" stopIfTrue="1">
      <formula>AND(($H4="アカマツ"),(#REF!&lt;22),(#REF!&gt;=12))</formula>
    </cfRule>
  </conditionalFormatting>
  <conditionalFormatting sqref="X4:X43 AC4:AC43">
    <cfRule type="expression" dxfId="356" priority="5" stopIfTrue="1">
      <formula>AND(($H4="アカマツ"),(#REF!&lt;42),(#REF!&gt;=22))</formula>
    </cfRule>
  </conditionalFormatting>
  <conditionalFormatting sqref="Y4:AF43 AJ4:AJ43">
    <cfRule type="expression" dxfId="355" priority="4" stopIfTrue="1">
      <formula>AND(($H4="アカマツ"),(#REF!&gt;=42))</formula>
    </cfRule>
  </conditionalFormatting>
  <conditionalFormatting sqref="AG4:AG43">
    <cfRule type="expression" dxfId="354" priority="3" stopIfTrue="1">
      <formula>AND(($H4&lt;&gt;"スギ"),($H4&lt;&gt;"ヒノキ"),($H4&lt;&gt;"アカマツ"),(#REF!&lt;12))</formula>
    </cfRule>
  </conditionalFormatting>
  <conditionalFormatting sqref="AH4:AH43">
    <cfRule type="expression" dxfId="3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A65B1-6DF2-43A7-89B3-16B5ED09A2C0}">
  <sheetPr>
    <tabColor rgb="FFFF66FF"/>
  </sheetPr>
  <dimension ref="A1:AJ120"/>
  <sheetViews>
    <sheetView showGridLines="0" tabSelected="1" view="pageBreakPreview" topLeftCell="A22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223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951</v>
      </c>
      <c r="B4" s="115" t="s">
        <v>53</v>
      </c>
      <c r="C4" s="115"/>
      <c r="D4" s="95">
        <v>18</v>
      </c>
      <c r="E4" s="95">
        <v>15</v>
      </c>
      <c r="F4" s="4">
        <f t="shared" ref="F4:F43" si="0">IF(D4&gt;0,IF(B4="スギ",P4,IF(B4="ヒノキ",U4,IF(B4="アカマツ",Z4,IF(B4="カラマツ",AF4,AJ4)))),"")</f>
        <v>0.19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0.18</v>
      </c>
      <c r="L4" s="96">
        <f t="shared" ref="L4:L43" si="2">ROUND(10^(-5+0.73504+1.83346*LOG(D4)+1.06569*LOG(E4)),2)</f>
        <v>0.19</v>
      </c>
      <c r="M4" s="96">
        <f t="shared" ref="M4:M43" si="3">ROUND(10^(-5+0.71514+1.74357*LOG(D4)+1.17719*LOG(E4)),2)</f>
        <v>0.19</v>
      </c>
      <c r="N4" s="96">
        <f t="shared" ref="N4:N43" si="4">ROUND(10^(-5+0.82956+1.76381*LOG(D4)+1.06412*LOG(E4)),2)</f>
        <v>0.2</v>
      </c>
      <c r="O4" s="96">
        <f t="shared" ref="O4:O43" si="5">ROUND(10^(-5+0.88226+1.79204*LOG(D4)+0.99303*LOG(E4)),2)</f>
        <v>0.2</v>
      </c>
      <c r="P4" s="96">
        <f>HLOOKUP($D4,K$3:O$43,MATCH($A4,$A$3:$A$43,0),1)</f>
        <v>0.19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0.18</v>
      </c>
      <c r="R4" s="96">
        <f t="shared" ref="R4:R43" si="7">ROUND(10^(1.905709*LOG(D4)+1.011385*LOG(E4)-4.293729),2)</f>
        <v>0.19</v>
      </c>
      <c r="S4" s="96">
        <f t="shared" ref="S4:S43" si="8">ROUND(10^(1.771888*LOG(D4)+1.138415*LOG(E4)-4.271259),2)</f>
        <v>0.2</v>
      </c>
      <c r="T4" s="96">
        <f t="shared" ref="T4:T43" si="9">ROUND(10^(1.671519*LOG(D4)+1.363617*LOG(E4)-4.404407),2)</f>
        <v>0.2</v>
      </c>
      <c r="U4" s="96">
        <f t="shared" ref="U4:U43" si="10">HLOOKUP($D4,Q$3:T$43,MATCH($A4,$A$3:$A$43,0),1)</f>
        <v>0.19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0.2</v>
      </c>
      <c r="W4" s="96">
        <f t="shared" ref="W4:W43" si="12">ROUND(10^(-4.155639+1.847898*LOG(D4)+0.951955*LOG(E4)),2)</f>
        <v>0.19</v>
      </c>
      <c r="X4" s="96">
        <f t="shared" ref="X4:X43" si="13">ROUND(10^(-4.194535+1.804172*LOG(D4)+1.034248*LOG(E4)),2)</f>
        <v>0.19</v>
      </c>
      <c r="Y4" s="96">
        <f t="shared" ref="Y4:Y43" si="14">ROUND(10^(-4.42347+2.006485*LOG(D4)+0.967757*LOG(E4)),2)</f>
        <v>0.17</v>
      </c>
      <c r="Z4" s="96">
        <f t="shared" ref="Z4:Z43" si="15">HLOOKUP($D4,V$3:Y$43,MATCH($A4,$A$3:$A$43,0),1)</f>
        <v>0.19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96">
        <f t="shared" ref="AB4:AB43" si="17">ROUND(10^(1.979213*LOG(D4)+0.998347*LOG(E4)-4.369281),2)</f>
        <v>0.19</v>
      </c>
      <c r="AC4" s="96">
        <f t="shared" ref="AC4:AC43" si="18">ROUND(10^(1.904401*LOG(D4)+1.062478*LOG(E4)-4.348104),2)</f>
        <v>0.2</v>
      </c>
      <c r="AD4" s="96">
        <f t="shared" ref="AD4:AD43" si="19">ROUND(10^(1.640825*LOG(D4)+1.080387*LOG(E4)-3.976731),2)</f>
        <v>0.23</v>
      </c>
      <c r="AE4" s="96">
        <f t="shared" ref="AE4:AE43" si="20">ROUND(10^(1.90887*LOG(D4)+1.088002*LOG(E4)-4.431495),2)</f>
        <v>0.18</v>
      </c>
      <c r="AF4" s="96">
        <f t="shared" ref="AF4:AF43" si="21">HLOOKUP($D4,AA$3:AE$43,MATCH($A4,$A$3:$A$43,0),1)</f>
        <v>0.19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0.17</v>
      </c>
      <c r="AH4" s="96">
        <f t="shared" ref="AH4:AH43" si="23">ROUND(10^(1.93813902*LOG(D4)+0.96697002*LOG(E4)-4.32216295),2)</f>
        <v>0.18</v>
      </c>
      <c r="AI4" s="96">
        <f t="shared" ref="AI4:AI43" si="24">ROUND(10^(1.82464098*LOG(D4)+0.97625989*LOG(E4)-4.15096808),2)</f>
        <v>0.19</v>
      </c>
      <c r="AJ4" s="96">
        <f t="shared" ref="AJ4:AJ43" si="25">HLOOKUP($D4,AG$3:AI$43,MATCH($A4,$A$3:$A$43,0),1)</f>
        <v>0.18</v>
      </c>
    </row>
    <row r="5" spans="1:36" ht="12.95" customHeight="1" x14ac:dyDescent="0.15">
      <c r="A5" s="95">
        <v>952</v>
      </c>
      <c r="B5" s="115" t="s">
        <v>53</v>
      </c>
      <c r="C5" s="115"/>
      <c r="D5" s="95">
        <v>10</v>
      </c>
      <c r="E5" s="95">
        <v>13</v>
      </c>
      <c r="F5" s="4">
        <f t="shared" si="0"/>
        <v>0.06</v>
      </c>
      <c r="G5" s="5" t="s">
        <v>67</v>
      </c>
      <c r="H5" s="95" t="s">
        <v>62</v>
      </c>
      <c r="I5" s="5" t="s">
        <v>67</v>
      </c>
      <c r="J5" s="1" t="s">
        <v>15</v>
      </c>
      <c r="K5" s="96">
        <f t="shared" si="1"/>
        <v>0.06</v>
      </c>
      <c r="L5" s="96">
        <f t="shared" si="2"/>
        <v>0.06</v>
      </c>
      <c r="M5" s="96">
        <f t="shared" si="3"/>
        <v>0.06</v>
      </c>
      <c r="N5" s="96">
        <f t="shared" si="4"/>
        <v>0.06</v>
      </c>
      <c r="O5" s="96">
        <f t="shared" si="5"/>
        <v>0.06</v>
      </c>
      <c r="P5" s="96">
        <f t="shared" ref="P5:P43" si="26">HLOOKUP($D5,K$3:O$43,MATCH(A5,$A$3:$A$43,0),1)</f>
        <v>0.06</v>
      </c>
      <c r="Q5" s="96">
        <f t="shared" si="6"/>
        <v>0.05</v>
      </c>
      <c r="R5" s="96">
        <f t="shared" si="7"/>
        <v>0.05</v>
      </c>
      <c r="S5" s="96">
        <f t="shared" si="8"/>
        <v>0.06</v>
      </c>
      <c r="T5" s="96">
        <f t="shared" si="9"/>
        <v>0.06</v>
      </c>
      <c r="U5" s="96">
        <f t="shared" si="10"/>
        <v>0.05</v>
      </c>
      <c r="V5" s="96">
        <f t="shared" si="11"/>
        <v>0.06</v>
      </c>
      <c r="W5" s="96">
        <f t="shared" si="12"/>
        <v>0.06</v>
      </c>
      <c r="X5" s="96">
        <f t="shared" si="13"/>
        <v>0.06</v>
      </c>
      <c r="Y5" s="96">
        <f t="shared" si="14"/>
        <v>0.05</v>
      </c>
      <c r="Z5" s="96">
        <f t="shared" si="15"/>
        <v>0.06</v>
      </c>
      <c r="AA5" s="96">
        <f t="shared" si="16"/>
        <v>0.05</v>
      </c>
      <c r="AB5" s="96">
        <f t="shared" si="17"/>
        <v>0.05</v>
      </c>
      <c r="AC5" s="96">
        <f t="shared" si="18"/>
        <v>0.05</v>
      </c>
      <c r="AD5" s="96">
        <f t="shared" si="19"/>
        <v>7.0000000000000007E-2</v>
      </c>
      <c r="AE5" s="96">
        <f t="shared" si="20"/>
        <v>0.05</v>
      </c>
      <c r="AF5" s="96">
        <f t="shared" si="21"/>
        <v>0.05</v>
      </c>
      <c r="AG5" s="96">
        <f t="shared" si="22"/>
        <v>0.05</v>
      </c>
      <c r="AH5" s="96">
        <f t="shared" si="23"/>
        <v>0.05</v>
      </c>
      <c r="AI5" s="96">
        <f t="shared" si="24"/>
        <v>0.06</v>
      </c>
      <c r="AJ5" s="96">
        <f t="shared" si="25"/>
        <v>0.05</v>
      </c>
    </row>
    <row r="6" spans="1:36" ht="12.95" customHeight="1" x14ac:dyDescent="0.15">
      <c r="A6" s="95">
        <v>953</v>
      </c>
      <c r="B6" s="115" t="s">
        <v>53</v>
      </c>
      <c r="C6" s="115"/>
      <c r="D6" s="95">
        <v>8</v>
      </c>
      <c r="E6" s="95">
        <v>11</v>
      </c>
      <c r="F6" s="4">
        <f t="shared" si="0"/>
        <v>0.03</v>
      </c>
      <c r="G6" s="5" t="s">
        <v>67</v>
      </c>
      <c r="H6" s="95" t="s">
        <v>62</v>
      </c>
      <c r="I6" s="5" t="s">
        <v>67</v>
      </c>
      <c r="J6" s="1" t="s">
        <v>15</v>
      </c>
      <c r="K6" s="96">
        <f t="shared" si="1"/>
        <v>0.03</v>
      </c>
      <c r="L6" s="96">
        <f t="shared" si="2"/>
        <v>0.03</v>
      </c>
      <c r="M6" s="96">
        <f t="shared" si="3"/>
        <v>0.03</v>
      </c>
      <c r="N6" s="96">
        <f t="shared" si="4"/>
        <v>0.03</v>
      </c>
      <c r="O6" s="96">
        <f t="shared" si="5"/>
        <v>0.03</v>
      </c>
      <c r="P6" s="96">
        <f t="shared" si="26"/>
        <v>0.03</v>
      </c>
      <c r="Q6" s="96">
        <f t="shared" si="6"/>
        <v>0.03</v>
      </c>
      <c r="R6" s="96">
        <f t="shared" si="7"/>
        <v>0.03</v>
      </c>
      <c r="S6" s="96">
        <f t="shared" si="8"/>
        <v>0.03</v>
      </c>
      <c r="T6" s="96">
        <f t="shared" si="9"/>
        <v>0.03</v>
      </c>
      <c r="U6" s="96">
        <f t="shared" si="10"/>
        <v>0.03</v>
      </c>
      <c r="V6" s="96">
        <f t="shared" si="11"/>
        <v>0.03</v>
      </c>
      <c r="W6" s="96">
        <f t="shared" si="12"/>
        <v>0.03</v>
      </c>
      <c r="X6" s="96">
        <f t="shared" si="13"/>
        <v>0.03</v>
      </c>
      <c r="Y6" s="96">
        <f t="shared" si="14"/>
        <v>0.02</v>
      </c>
      <c r="Z6" s="96">
        <f t="shared" si="15"/>
        <v>0.03</v>
      </c>
      <c r="AA6" s="96">
        <f t="shared" si="16"/>
        <v>0.03</v>
      </c>
      <c r="AB6" s="96">
        <f t="shared" si="17"/>
        <v>0.03</v>
      </c>
      <c r="AC6" s="96">
        <f t="shared" si="18"/>
        <v>0.03</v>
      </c>
      <c r="AD6" s="96">
        <f t="shared" si="19"/>
        <v>0.04</v>
      </c>
      <c r="AE6" s="96">
        <f t="shared" si="20"/>
        <v>0.03</v>
      </c>
      <c r="AF6" s="96">
        <f t="shared" si="21"/>
        <v>0.03</v>
      </c>
      <c r="AG6" s="96">
        <f t="shared" si="22"/>
        <v>0.03</v>
      </c>
      <c r="AH6" s="96">
        <f t="shared" si="23"/>
        <v>0.03</v>
      </c>
      <c r="AI6" s="96">
        <f t="shared" si="24"/>
        <v>0.03</v>
      </c>
      <c r="AJ6" s="96">
        <f t="shared" si="25"/>
        <v>0.03</v>
      </c>
    </row>
    <row r="7" spans="1:36" ht="12.95" customHeight="1" x14ac:dyDescent="0.15">
      <c r="A7" s="95">
        <v>954</v>
      </c>
      <c r="B7" s="115" t="s">
        <v>53</v>
      </c>
      <c r="C7" s="115"/>
      <c r="D7" s="95">
        <v>10</v>
      </c>
      <c r="E7" s="95">
        <v>11</v>
      </c>
      <c r="F7" s="4">
        <f t="shared" si="0"/>
        <v>0.05</v>
      </c>
      <c r="G7" s="5" t="s">
        <v>67</v>
      </c>
      <c r="H7" s="95" t="s">
        <v>62</v>
      </c>
      <c r="I7" s="5" t="s">
        <v>67</v>
      </c>
      <c r="J7" s="1" t="s">
        <v>15</v>
      </c>
      <c r="K7" s="96">
        <f t="shared" si="1"/>
        <v>0.05</v>
      </c>
      <c r="L7" s="96">
        <f t="shared" si="2"/>
        <v>0.05</v>
      </c>
      <c r="M7" s="96">
        <f t="shared" si="3"/>
        <v>0.05</v>
      </c>
      <c r="N7" s="96">
        <f t="shared" si="4"/>
        <v>0.05</v>
      </c>
      <c r="O7" s="96">
        <f t="shared" si="5"/>
        <v>0.05</v>
      </c>
      <c r="P7" s="96">
        <f t="shared" si="26"/>
        <v>0.05</v>
      </c>
      <c r="Q7" s="96">
        <f t="shared" si="6"/>
        <v>0.05</v>
      </c>
      <c r="R7" s="96">
        <f t="shared" si="7"/>
        <v>0.05</v>
      </c>
      <c r="S7" s="96">
        <f t="shared" si="8"/>
        <v>0.05</v>
      </c>
      <c r="T7" s="96">
        <f t="shared" si="9"/>
        <v>0.05</v>
      </c>
      <c r="U7" s="96">
        <f t="shared" si="10"/>
        <v>0.05</v>
      </c>
      <c r="V7" s="96">
        <f t="shared" si="11"/>
        <v>0.05</v>
      </c>
      <c r="W7" s="96">
        <f t="shared" si="12"/>
        <v>0.05</v>
      </c>
      <c r="X7" s="96">
        <f t="shared" si="13"/>
        <v>0.05</v>
      </c>
      <c r="Y7" s="96">
        <f t="shared" si="14"/>
        <v>0.04</v>
      </c>
      <c r="Z7" s="96">
        <f t="shared" si="15"/>
        <v>0.05</v>
      </c>
      <c r="AA7" s="96">
        <f t="shared" si="16"/>
        <v>0.04</v>
      </c>
      <c r="AB7" s="96">
        <f t="shared" si="17"/>
        <v>0.04</v>
      </c>
      <c r="AC7" s="96">
        <f t="shared" si="18"/>
        <v>0.05</v>
      </c>
      <c r="AD7" s="96">
        <f t="shared" si="19"/>
        <v>0.06</v>
      </c>
      <c r="AE7" s="96">
        <f t="shared" si="20"/>
        <v>0.04</v>
      </c>
      <c r="AF7" s="96">
        <f t="shared" si="21"/>
        <v>0.04</v>
      </c>
      <c r="AG7" s="96">
        <f t="shared" si="22"/>
        <v>0.04</v>
      </c>
      <c r="AH7" s="96">
        <f t="shared" si="23"/>
        <v>0.04</v>
      </c>
      <c r="AI7" s="96">
        <f t="shared" si="24"/>
        <v>0.05</v>
      </c>
      <c r="AJ7" s="96">
        <f t="shared" si="25"/>
        <v>0.04</v>
      </c>
    </row>
    <row r="8" spans="1:36" ht="12.95" customHeight="1" x14ac:dyDescent="0.15">
      <c r="A8" s="95">
        <v>955</v>
      </c>
      <c r="B8" s="115" t="s">
        <v>53</v>
      </c>
      <c r="C8" s="115"/>
      <c r="D8" s="95">
        <v>8</v>
      </c>
      <c r="E8" s="95">
        <v>9</v>
      </c>
      <c r="F8" s="4">
        <f t="shared" si="0"/>
        <v>0.03</v>
      </c>
      <c r="G8" s="5" t="s">
        <v>307</v>
      </c>
      <c r="H8" s="95" t="s">
        <v>52</v>
      </c>
      <c r="I8" s="95"/>
      <c r="J8" s="1" t="s">
        <v>15</v>
      </c>
      <c r="K8" s="96">
        <f t="shared" si="1"/>
        <v>0.03</v>
      </c>
      <c r="L8" s="96">
        <f t="shared" si="2"/>
        <v>0.03</v>
      </c>
      <c r="M8" s="96">
        <f t="shared" si="3"/>
        <v>0.03</v>
      </c>
      <c r="N8" s="96">
        <f t="shared" si="4"/>
        <v>0.03</v>
      </c>
      <c r="O8" s="96">
        <f t="shared" si="5"/>
        <v>0.03</v>
      </c>
      <c r="P8" s="96">
        <f t="shared" si="26"/>
        <v>0.03</v>
      </c>
      <c r="Q8" s="96">
        <f t="shared" si="6"/>
        <v>0.03</v>
      </c>
      <c r="R8" s="96">
        <f t="shared" si="7"/>
        <v>0.02</v>
      </c>
      <c r="S8" s="96">
        <f t="shared" si="8"/>
        <v>0.03</v>
      </c>
      <c r="T8" s="96">
        <f t="shared" si="9"/>
        <v>0.03</v>
      </c>
      <c r="U8" s="96">
        <f t="shared" si="10"/>
        <v>0.03</v>
      </c>
      <c r="V8" s="96">
        <f t="shared" si="11"/>
        <v>0.03</v>
      </c>
      <c r="W8" s="96">
        <f t="shared" si="12"/>
        <v>0.03</v>
      </c>
      <c r="X8" s="96">
        <f t="shared" si="13"/>
        <v>0.03</v>
      </c>
      <c r="Y8" s="96">
        <f t="shared" si="14"/>
        <v>0.02</v>
      </c>
      <c r="Z8" s="96">
        <f t="shared" si="15"/>
        <v>0.03</v>
      </c>
      <c r="AA8" s="96">
        <f t="shared" si="16"/>
        <v>0.02</v>
      </c>
      <c r="AB8" s="96">
        <f t="shared" si="17"/>
        <v>0.02</v>
      </c>
      <c r="AC8" s="96">
        <f t="shared" si="18"/>
        <v>0.02</v>
      </c>
      <c r="AD8" s="96">
        <f t="shared" si="19"/>
        <v>0.03</v>
      </c>
      <c r="AE8" s="96">
        <f t="shared" si="20"/>
        <v>0.02</v>
      </c>
      <c r="AF8" s="96">
        <f t="shared" si="21"/>
        <v>0.02</v>
      </c>
      <c r="AG8" s="96">
        <f t="shared" si="22"/>
        <v>0.02</v>
      </c>
      <c r="AH8" s="96">
        <f t="shared" si="23"/>
        <v>0.02</v>
      </c>
      <c r="AI8" s="96">
        <f t="shared" si="24"/>
        <v>0.03</v>
      </c>
      <c r="AJ8" s="96">
        <f t="shared" si="25"/>
        <v>0.02</v>
      </c>
    </row>
    <row r="9" spans="1:36" ht="12.95" customHeight="1" x14ac:dyDescent="0.15">
      <c r="A9" s="95">
        <v>956</v>
      </c>
      <c r="B9" s="115" t="s">
        <v>53</v>
      </c>
      <c r="C9" s="115"/>
      <c r="D9" s="95">
        <v>10</v>
      </c>
      <c r="E9" s="95">
        <v>11</v>
      </c>
      <c r="F9" s="4">
        <f t="shared" si="0"/>
        <v>0.05</v>
      </c>
      <c r="G9" s="5" t="s">
        <v>65</v>
      </c>
      <c r="H9" s="95" t="s">
        <v>62</v>
      </c>
      <c r="I9" s="95" t="s">
        <v>92</v>
      </c>
      <c r="J9" s="1" t="s">
        <v>15</v>
      </c>
      <c r="K9" s="96">
        <f t="shared" si="1"/>
        <v>0.05</v>
      </c>
      <c r="L9" s="96">
        <f t="shared" si="2"/>
        <v>0.05</v>
      </c>
      <c r="M9" s="96">
        <f t="shared" si="3"/>
        <v>0.05</v>
      </c>
      <c r="N9" s="96">
        <f t="shared" si="4"/>
        <v>0.05</v>
      </c>
      <c r="O9" s="96">
        <f t="shared" si="5"/>
        <v>0.05</v>
      </c>
      <c r="P9" s="96">
        <f t="shared" si="26"/>
        <v>0.05</v>
      </c>
      <c r="Q9" s="96">
        <f t="shared" si="6"/>
        <v>0.05</v>
      </c>
      <c r="R9" s="96">
        <f t="shared" si="7"/>
        <v>0.05</v>
      </c>
      <c r="S9" s="96">
        <f t="shared" si="8"/>
        <v>0.05</v>
      </c>
      <c r="T9" s="96">
        <f t="shared" si="9"/>
        <v>0.05</v>
      </c>
      <c r="U9" s="96">
        <f t="shared" si="10"/>
        <v>0.05</v>
      </c>
      <c r="V9" s="96">
        <f t="shared" si="11"/>
        <v>0.05</v>
      </c>
      <c r="W9" s="96">
        <f t="shared" si="12"/>
        <v>0.05</v>
      </c>
      <c r="X9" s="96">
        <f t="shared" si="13"/>
        <v>0.05</v>
      </c>
      <c r="Y9" s="96">
        <f t="shared" si="14"/>
        <v>0.04</v>
      </c>
      <c r="Z9" s="96">
        <f t="shared" si="15"/>
        <v>0.05</v>
      </c>
      <c r="AA9" s="96">
        <f t="shared" si="16"/>
        <v>0.04</v>
      </c>
      <c r="AB9" s="96">
        <f t="shared" si="17"/>
        <v>0.04</v>
      </c>
      <c r="AC9" s="96">
        <f t="shared" si="18"/>
        <v>0.05</v>
      </c>
      <c r="AD9" s="96">
        <f t="shared" si="19"/>
        <v>0.06</v>
      </c>
      <c r="AE9" s="96">
        <f t="shared" si="20"/>
        <v>0.04</v>
      </c>
      <c r="AF9" s="96">
        <f t="shared" si="21"/>
        <v>0.04</v>
      </c>
      <c r="AG9" s="96">
        <f t="shared" si="22"/>
        <v>0.04</v>
      </c>
      <c r="AH9" s="96">
        <f t="shared" si="23"/>
        <v>0.04</v>
      </c>
      <c r="AI9" s="96">
        <f t="shared" si="24"/>
        <v>0.05</v>
      </c>
      <c r="AJ9" s="96">
        <f t="shared" si="25"/>
        <v>0.04</v>
      </c>
    </row>
    <row r="10" spans="1:36" ht="12.95" customHeight="1" x14ac:dyDescent="0.15">
      <c r="A10" s="95">
        <v>957</v>
      </c>
      <c r="B10" s="115" t="s">
        <v>53</v>
      </c>
      <c r="C10" s="115"/>
      <c r="D10" s="95">
        <v>14</v>
      </c>
      <c r="E10" s="95">
        <v>15</v>
      </c>
      <c r="F10" s="4">
        <f t="shared" si="0"/>
        <v>0.12</v>
      </c>
      <c r="G10" s="5"/>
      <c r="H10" s="95"/>
      <c r="I10" s="95"/>
      <c r="J10" s="1" t="s">
        <v>15</v>
      </c>
      <c r="K10" s="96">
        <f t="shared" si="1"/>
        <v>0.12</v>
      </c>
      <c r="L10" s="96">
        <f t="shared" si="2"/>
        <v>0.12</v>
      </c>
      <c r="M10" s="96">
        <f t="shared" si="3"/>
        <v>0.13</v>
      </c>
      <c r="N10" s="96">
        <f t="shared" si="4"/>
        <v>0.13</v>
      </c>
      <c r="O10" s="96">
        <f t="shared" si="5"/>
        <v>0.13</v>
      </c>
      <c r="P10" s="96">
        <f t="shared" si="26"/>
        <v>0.12</v>
      </c>
      <c r="Q10" s="96">
        <f t="shared" si="6"/>
        <v>0.11</v>
      </c>
      <c r="R10" s="96">
        <f t="shared" si="7"/>
        <v>0.12</v>
      </c>
      <c r="S10" s="96">
        <f t="shared" si="8"/>
        <v>0.13</v>
      </c>
      <c r="T10" s="96">
        <f t="shared" si="9"/>
        <v>0.13</v>
      </c>
      <c r="U10" s="96">
        <f t="shared" si="10"/>
        <v>0.12</v>
      </c>
      <c r="V10" s="96">
        <f t="shared" si="11"/>
        <v>0.12</v>
      </c>
      <c r="W10" s="96">
        <f t="shared" si="12"/>
        <v>0.12</v>
      </c>
      <c r="X10" s="96">
        <f t="shared" si="13"/>
        <v>0.12</v>
      </c>
      <c r="Y10" s="96">
        <f t="shared" si="14"/>
        <v>0.1</v>
      </c>
      <c r="Z10" s="96">
        <f t="shared" si="15"/>
        <v>0.12</v>
      </c>
      <c r="AA10" s="96">
        <f t="shared" si="16"/>
        <v>0.11</v>
      </c>
      <c r="AB10" s="96">
        <f t="shared" si="17"/>
        <v>0.12</v>
      </c>
      <c r="AC10" s="96">
        <f t="shared" si="18"/>
        <v>0.12</v>
      </c>
      <c r="AD10" s="96">
        <f t="shared" si="19"/>
        <v>0.15</v>
      </c>
      <c r="AE10" s="96">
        <f t="shared" si="20"/>
        <v>0.11</v>
      </c>
      <c r="AF10" s="96">
        <f t="shared" si="21"/>
        <v>0.12</v>
      </c>
      <c r="AG10" s="96">
        <f t="shared" si="22"/>
        <v>0.1</v>
      </c>
      <c r="AH10" s="96">
        <f t="shared" si="23"/>
        <v>0.11</v>
      </c>
      <c r="AI10" s="96">
        <f t="shared" si="24"/>
        <v>0.12</v>
      </c>
      <c r="AJ10" s="96">
        <f t="shared" si="25"/>
        <v>0.11</v>
      </c>
    </row>
    <row r="11" spans="1:36" ht="12.95" customHeight="1" x14ac:dyDescent="0.15">
      <c r="A11" s="95">
        <v>958</v>
      </c>
      <c r="B11" s="115" t="s">
        <v>53</v>
      </c>
      <c r="C11" s="115"/>
      <c r="D11" s="95">
        <v>12</v>
      </c>
      <c r="E11" s="95">
        <v>12</v>
      </c>
      <c r="F11" s="4">
        <f t="shared" si="0"/>
        <v>7.0000000000000007E-2</v>
      </c>
      <c r="G11" s="5"/>
      <c r="H11" s="95" t="s">
        <v>62</v>
      </c>
      <c r="I11" s="95" t="s">
        <v>92</v>
      </c>
      <c r="J11" s="1" t="s">
        <v>15</v>
      </c>
      <c r="K11" s="96">
        <f t="shared" si="1"/>
        <v>7.0000000000000007E-2</v>
      </c>
      <c r="L11" s="96">
        <f t="shared" si="2"/>
        <v>7.0000000000000007E-2</v>
      </c>
      <c r="M11" s="96">
        <f t="shared" si="3"/>
        <v>7.0000000000000007E-2</v>
      </c>
      <c r="N11" s="96">
        <f t="shared" si="4"/>
        <v>0.08</v>
      </c>
      <c r="O11" s="96">
        <f t="shared" si="5"/>
        <v>0.08</v>
      </c>
      <c r="P11" s="96">
        <f t="shared" si="26"/>
        <v>7.0000000000000007E-2</v>
      </c>
      <c r="Q11" s="96">
        <f t="shared" si="6"/>
        <v>7.0000000000000007E-2</v>
      </c>
      <c r="R11" s="96">
        <f t="shared" si="7"/>
        <v>7.0000000000000007E-2</v>
      </c>
      <c r="S11" s="96">
        <f t="shared" si="8"/>
        <v>7.0000000000000007E-2</v>
      </c>
      <c r="T11" s="96">
        <f t="shared" si="9"/>
        <v>7.0000000000000007E-2</v>
      </c>
      <c r="U11" s="96">
        <f t="shared" si="10"/>
        <v>7.0000000000000007E-2</v>
      </c>
      <c r="V11" s="96">
        <f t="shared" si="11"/>
        <v>7.0000000000000007E-2</v>
      </c>
      <c r="W11" s="96">
        <f t="shared" si="12"/>
        <v>7.0000000000000007E-2</v>
      </c>
      <c r="X11" s="96">
        <f t="shared" si="13"/>
        <v>7.0000000000000007E-2</v>
      </c>
      <c r="Y11" s="96">
        <f t="shared" si="14"/>
        <v>0.06</v>
      </c>
      <c r="Z11" s="96">
        <f t="shared" si="15"/>
        <v>7.0000000000000007E-2</v>
      </c>
      <c r="AA11" s="96">
        <f t="shared" si="16"/>
        <v>7.0000000000000007E-2</v>
      </c>
      <c r="AB11" s="96">
        <f t="shared" si="17"/>
        <v>7.0000000000000007E-2</v>
      </c>
      <c r="AC11" s="96">
        <f t="shared" si="18"/>
        <v>7.0000000000000007E-2</v>
      </c>
      <c r="AD11" s="96">
        <f t="shared" si="19"/>
        <v>0.09</v>
      </c>
      <c r="AE11" s="96">
        <f t="shared" si="20"/>
        <v>0.06</v>
      </c>
      <c r="AF11" s="96">
        <f t="shared" si="21"/>
        <v>7.0000000000000007E-2</v>
      </c>
      <c r="AG11" s="96">
        <f t="shared" si="22"/>
        <v>0.06</v>
      </c>
      <c r="AH11" s="96">
        <f t="shared" si="23"/>
        <v>7.0000000000000007E-2</v>
      </c>
      <c r="AI11" s="96">
        <f t="shared" si="24"/>
        <v>7.0000000000000007E-2</v>
      </c>
      <c r="AJ11" s="96">
        <f t="shared" si="25"/>
        <v>7.0000000000000007E-2</v>
      </c>
    </row>
    <row r="12" spans="1:36" ht="12.95" customHeight="1" x14ac:dyDescent="0.15">
      <c r="A12" s="95">
        <v>959</v>
      </c>
      <c r="B12" s="115" t="s">
        <v>53</v>
      </c>
      <c r="C12" s="115"/>
      <c r="D12" s="95">
        <v>12</v>
      </c>
      <c r="E12" s="95">
        <v>13</v>
      </c>
      <c r="F12" s="4">
        <f t="shared" si="0"/>
        <v>0.08</v>
      </c>
      <c r="G12" s="5" t="s">
        <v>67</v>
      </c>
      <c r="H12" s="95" t="s">
        <v>62</v>
      </c>
      <c r="I12" s="5" t="s">
        <v>67</v>
      </c>
      <c r="J12" s="1" t="s">
        <v>15</v>
      </c>
      <c r="K12" s="96">
        <f t="shared" si="1"/>
        <v>0.08</v>
      </c>
      <c r="L12" s="96">
        <f t="shared" si="2"/>
        <v>0.08</v>
      </c>
      <c r="M12" s="96">
        <f t="shared" si="3"/>
        <v>0.08</v>
      </c>
      <c r="N12" s="96">
        <f t="shared" si="4"/>
        <v>0.08</v>
      </c>
      <c r="O12" s="96">
        <f t="shared" si="5"/>
        <v>0.08</v>
      </c>
      <c r="P12" s="96">
        <f t="shared" si="26"/>
        <v>0.08</v>
      </c>
      <c r="Q12" s="96">
        <f t="shared" si="6"/>
        <v>0.08</v>
      </c>
      <c r="R12" s="96">
        <f t="shared" si="7"/>
        <v>0.08</v>
      </c>
      <c r="S12" s="96">
        <f t="shared" si="8"/>
        <v>0.08</v>
      </c>
      <c r="T12" s="96">
        <f t="shared" si="9"/>
        <v>0.08</v>
      </c>
      <c r="U12" s="96">
        <f t="shared" si="10"/>
        <v>0.08</v>
      </c>
      <c r="V12" s="96">
        <f t="shared" si="11"/>
        <v>0.08</v>
      </c>
      <c r="W12" s="96">
        <f t="shared" si="12"/>
        <v>0.08</v>
      </c>
      <c r="X12" s="96">
        <f t="shared" si="13"/>
        <v>0.08</v>
      </c>
      <c r="Y12" s="96">
        <f t="shared" si="14"/>
        <v>7.0000000000000007E-2</v>
      </c>
      <c r="Z12" s="96">
        <f t="shared" si="15"/>
        <v>0.08</v>
      </c>
      <c r="AA12" s="96">
        <f t="shared" si="16"/>
        <v>7.0000000000000007E-2</v>
      </c>
      <c r="AB12" s="96">
        <f t="shared" si="17"/>
        <v>0.08</v>
      </c>
      <c r="AC12" s="96">
        <f t="shared" si="18"/>
        <v>0.08</v>
      </c>
      <c r="AD12" s="96">
        <f t="shared" si="19"/>
        <v>0.1</v>
      </c>
      <c r="AE12" s="96">
        <f t="shared" si="20"/>
        <v>7.0000000000000007E-2</v>
      </c>
      <c r="AF12" s="96">
        <f t="shared" si="21"/>
        <v>0.08</v>
      </c>
      <c r="AG12" s="96">
        <f t="shared" si="22"/>
        <v>7.0000000000000007E-2</v>
      </c>
      <c r="AH12" s="96">
        <f t="shared" si="23"/>
        <v>7.0000000000000007E-2</v>
      </c>
      <c r="AI12" s="96">
        <f t="shared" si="24"/>
        <v>0.08</v>
      </c>
      <c r="AJ12" s="96">
        <f t="shared" si="25"/>
        <v>7.0000000000000007E-2</v>
      </c>
    </row>
    <row r="13" spans="1:36" ht="12.95" customHeight="1" x14ac:dyDescent="0.15">
      <c r="A13" s="95">
        <v>960</v>
      </c>
      <c r="B13" s="115" t="s">
        <v>53</v>
      </c>
      <c r="C13" s="115"/>
      <c r="D13" s="95">
        <v>14</v>
      </c>
      <c r="E13" s="95">
        <v>14</v>
      </c>
      <c r="F13" s="4">
        <f t="shared" si="0"/>
        <v>0.11</v>
      </c>
      <c r="G13" s="5"/>
      <c r="H13" s="95" t="s">
        <v>62</v>
      </c>
      <c r="I13" s="95" t="s">
        <v>92</v>
      </c>
      <c r="J13" s="1" t="s">
        <v>15</v>
      </c>
      <c r="K13" s="96">
        <f t="shared" si="1"/>
        <v>0.11</v>
      </c>
      <c r="L13" s="96">
        <f t="shared" si="2"/>
        <v>0.11</v>
      </c>
      <c r="M13" s="96">
        <f t="shared" si="3"/>
        <v>0.12</v>
      </c>
      <c r="N13" s="96">
        <f t="shared" si="4"/>
        <v>0.12</v>
      </c>
      <c r="O13" s="96">
        <f t="shared" si="5"/>
        <v>0.12</v>
      </c>
      <c r="P13" s="96">
        <f t="shared" si="26"/>
        <v>0.11</v>
      </c>
      <c r="Q13" s="96">
        <f t="shared" si="6"/>
        <v>0.11</v>
      </c>
      <c r="R13" s="96">
        <f t="shared" si="7"/>
        <v>0.11</v>
      </c>
      <c r="S13" s="96">
        <f t="shared" si="8"/>
        <v>0.12</v>
      </c>
      <c r="T13" s="96">
        <f t="shared" si="9"/>
        <v>0.12</v>
      </c>
      <c r="U13" s="96">
        <f t="shared" si="10"/>
        <v>0.11</v>
      </c>
      <c r="V13" s="96">
        <f t="shared" si="11"/>
        <v>0.12</v>
      </c>
      <c r="W13" s="96">
        <f t="shared" si="12"/>
        <v>0.11</v>
      </c>
      <c r="X13" s="96">
        <f t="shared" si="13"/>
        <v>0.11</v>
      </c>
      <c r="Y13" s="96">
        <f t="shared" si="14"/>
        <v>0.1</v>
      </c>
      <c r="Z13" s="96">
        <f t="shared" si="15"/>
        <v>0.11</v>
      </c>
      <c r="AA13" s="96">
        <f t="shared" si="16"/>
        <v>0.1</v>
      </c>
      <c r="AB13" s="96">
        <f t="shared" si="17"/>
        <v>0.11</v>
      </c>
      <c r="AC13" s="96">
        <f t="shared" si="18"/>
        <v>0.11</v>
      </c>
      <c r="AD13" s="96">
        <f t="shared" si="19"/>
        <v>0.14000000000000001</v>
      </c>
      <c r="AE13" s="96">
        <f t="shared" si="20"/>
        <v>0.1</v>
      </c>
      <c r="AF13" s="96">
        <f t="shared" si="21"/>
        <v>0.11</v>
      </c>
      <c r="AG13" s="96">
        <f t="shared" si="22"/>
        <v>0.1</v>
      </c>
      <c r="AH13" s="96">
        <f t="shared" si="23"/>
        <v>0.1</v>
      </c>
      <c r="AI13" s="96">
        <f t="shared" si="24"/>
        <v>0.11</v>
      </c>
      <c r="AJ13" s="96">
        <f t="shared" si="25"/>
        <v>0.1</v>
      </c>
    </row>
    <row r="14" spans="1:36" ht="12.95" customHeight="1" x14ac:dyDescent="0.15">
      <c r="A14" s="95">
        <v>961</v>
      </c>
      <c r="B14" s="115" t="s">
        <v>53</v>
      </c>
      <c r="C14" s="115"/>
      <c r="D14" s="95">
        <v>12</v>
      </c>
      <c r="E14" s="95">
        <v>13</v>
      </c>
      <c r="F14" s="4">
        <f t="shared" si="0"/>
        <v>0.08</v>
      </c>
      <c r="G14" s="5"/>
      <c r="H14" s="95" t="s">
        <v>62</v>
      </c>
      <c r="I14" s="95" t="s">
        <v>92</v>
      </c>
      <c r="J14" s="1" t="s">
        <v>15</v>
      </c>
      <c r="K14" s="96">
        <f t="shared" si="1"/>
        <v>0.08</v>
      </c>
      <c r="L14" s="96">
        <f t="shared" si="2"/>
        <v>0.08</v>
      </c>
      <c r="M14" s="96">
        <f t="shared" si="3"/>
        <v>0.08</v>
      </c>
      <c r="N14" s="96">
        <f t="shared" si="4"/>
        <v>0.08</v>
      </c>
      <c r="O14" s="96">
        <f t="shared" si="5"/>
        <v>0.08</v>
      </c>
      <c r="P14" s="96">
        <f t="shared" si="26"/>
        <v>0.08</v>
      </c>
      <c r="Q14" s="96">
        <f t="shared" si="6"/>
        <v>0.08</v>
      </c>
      <c r="R14" s="96">
        <f t="shared" si="7"/>
        <v>0.08</v>
      </c>
      <c r="S14" s="96">
        <f t="shared" si="8"/>
        <v>0.08</v>
      </c>
      <c r="T14" s="96">
        <f t="shared" si="9"/>
        <v>0.08</v>
      </c>
      <c r="U14" s="96">
        <f t="shared" si="10"/>
        <v>0.08</v>
      </c>
      <c r="V14" s="96">
        <f t="shared" si="11"/>
        <v>0.08</v>
      </c>
      <c r="W14" s="96">
        <f t="shared" si="12"/>
        <v>0.08</v>
      </c>
      <c r="X14" s="96">
        <f t="shared" si="13"/>
        <v>0.08</v>
      </c>
      <c r="Y14" s="96">
        <f t="shared" si="14"/>
        <v>7.0000000000000007E-2</v>
      </c>
      <c r="Z14" s="96">
        <f t="shared" si="15"/>
        <v>0.08</v>
      </c>
      <c r="AA14" s="96">
        <f t="shared" si="16"/>
        <v>7.0000000000000007E-2</v>
      </c>
      <c r="AB14" s="96">
        <f t="shared" si="17"/>
        <v>0.08</v>
      </c>
      <c r="AC14" s="96">
        <f t="shared" si="18"/>
        <v>0.08</v>
      </c>
      <c r="AD14" s="96">
        <f t="shared" si="19"/>
        <v>0.1</v>
      </c>
      <c r="AE14" s="96">
        <f t="shared" si="20"/>
        <v>7.0000000000000007E-2</v>
      </c>
      <c r="AF14" s="96">
        <f t="shared" si="21"/>
        <v>0.08</v>
      </c>
      <c r="AG14" s="96">
        <f t="shared" si="22"/>
        <v>7.0000000000000007E-2</v>
      </c>
      <c r="AH14" s="96">
        <f t="shared" si="23"/>
        <v>7.0000000000000007E-2</v>
      </c>
      <c r="AI14" s="96">
        <f t="shared" si="24"/>
        <v>0.08</v>
      </c>
      <c r="AJ14" s="96">
        <f t="shared" si="25"/>
        <v>7.0000000000000007E-2</v>
      </c>
    </row>
    <row r="15" spans="1:36" ht="12.95" customHeight="1" x14ac:dyDescent="0.15">
      <c r="A15" s="95">
        <v>962</v>
      </c>
      <c r="B15" s="115" t="s">
        <v>53</v>
      </c>
      <c r="C15" s="115"/>
      <c r="D15" s="95">
        <v>22</v>
      </c>
      <c r="E15" s="95">
        <v>15</v>
      </c>
      <c r="F15" s="4">
        <f t="shared" si="0"/>
        <v>0.28000000000000003</v>
      </c>
      <c r="G15" s="5"/>
      <c r="H15" s="95"/>
      <c r="I15" s="95"/>
      <c r="J15" s="1" t="s">
        <v>15</v>
      </c>
      <c r="K15" s="96">
        <f t="shared" si="1"/>
        <v>0.26</v>
      </c>
      <c r="L15" s="96">
        <f t="shared" si="2"/>
        <v>0.28000000000000003</v>
      </c>
      <c r="M15" s="96">
        <f t="shared" si="3"/>
        <v>0.28000000000000003</v>
      </c>
      <c r="N15" s="96">
        <f t="shared" si="4"/>
        <v>0.28000000000000003</v>
      </c>
      <c r="O15" s="96">
        <f t="shared" si="5"/>
        <v>0.28999999999999998</v>
      </c>
      <c r="P15" s="96">
        <f t="shared" si="26"/>
        <v>0.28000000000000003</v>
      </c>
      <c r="Q15" s="96">
        <f t="shared" si="6"/>
        <v>0.26</v>
      </c>
      <c r="R15" s="96">
        <f t="shared" si="7"/>
        <v>0.28000000000000003</v>
      </c>
      <c r="S15" s="96">
        <f t="shared" si="8"/>
        <v>0.28000000000000003</v>
      </c>
      <c r="T15" s="96">
        <f t="shared" si="9"/>
        <v>0.28000000000000003</v>
      </c>
      <c r="U15" s="96">
        <f t="shared" si="10"/>
        <v>0.28000000000000003</v>
      </c>
      <c r="V15" s="96">
        <f t="shared" si="11"/>
        <v>0.3</v>
      </c>
      <c r="W15" s="96">
        <f t="shared" si="12"/>
        <v>0.28000000000000003</v>
      </c>
      <c r="X15" s="96">
        <f t="shared" si="13"/>
        <v>0.28000000000000003</v>
      </c>
      <c r="Y15" s="96">
        <f t="shared" si="14"/>
        <v>0.26</v>
      </c>
      <c r="Z15" s="96">
        <f t="shared" si="15"/>
        <v>0.28000000000000003</v>
      </c>
      <c r="AA15" s="96">
        <f t="shared" si="16"/>
        <v>0.25</v>
      </c>
      <c r="AB15" s="96">
        <f t="shared" si="17"/>
        <v>0.28999999999999998</v>
      </c>
      <c r="AC15" s="96">
        <f t="shared" si="18"/>
        <v>0.28999999999999998</v>
      </c>
      <c r="AD15" s="96">
        <f t="shared" si="19"/>
        <v>0.31</v>
      </c>
      <c r="AE15" s="96">
        <f t="shared" si="20"/>
        <v>0.26</v>
      </c>
      <c r="AF15" s="96">
        <f t="shared" si="21"/>
        <v>0.28999999999999998</v>
      </c>
      <c r="AG15" s="96">
        <f t="shared" si="22"/>
        <v>0.25</v>
      </c>
      <c r="AH15" s="96">
        <f t="shared" si="23"/>
        <v>0.26</v>
      </c>
      <c r="AI15" s="96">
        <f t="shared" si="24"/>
        <v>0.28000000000000003</v>
      </c>
      <c r="AJ15" s="96">
        <f t="shared" si="25"/>
        <v>0.26</v>
      </c>
    </row>
    <row r="16" spans="1:36" ht="12.95" customHeight="1" x14ac:dyDescent="0.15">
      <c r="A16" s="95">
        <v>963</v>
      </c>
      <c r="B16" s="115" t="s">
        <v>53</v>
      </c>
      <c r="C16" s="115"/>
      <c r="D16" s="95">
        <v>16</v>
      </c>
      <c r="E16" s="95">
        <v>14</v>
      </c>
      <c r="F16" s="4">
        <f t="shared" si="0"/>
        <v>0.14000000000000001</v>
      </c>
      <c r="G16" s="5"/>
      <c r="H16" s="95" t="s">
        <v>62</v>
      </c>
      <c r="I16" s="5" t="s">
        <v>92</v>
      </c>
      <c r="J16" s="1" t="s">
        <v>15</v>
      </c>
      <c r="K16" s="96">
        <f t="shared" si="1"/>
        <v>0.14000000000000001</v>
      </c>
      <c r="L16" s="96">
        <f t="shared" si="2"/>
        <v>0.15</v>
      </c>
      <c r="M16" s="96">
        <f t="shared" si="3"/>
        <v>0.15</v>
      </c>
      <c r="N16" s="96">
        <f t="shared" si="4"/>
        <v>0.15</v>
      </c>
      <c r="O16" s="96">
        <f t="shared" si="5"/>
        <v>0.15</v>
      </c>
      <c r="P16" s="96">
        <f t="shared" si="26"/>
        <v>0.15</v>
      </c>
      <c r="Q16" s="96">
        <f t="shared" si="6"/>
        <v>0.14000000000000001</v>
      </c>
      <c r="R16" s="96">
        <f t="shared" si="7"/>
        <v>0.14000000000000001</v>
      </c>
      <c r="S16" s="96">
        <f t="shared" si="8"/>
        <v>0.15</v>
      </c>
      <c r="T16" s="96">
        <f t="shared" si="9"/>
        <v>0.15</v>
      </c>
      <c r="U16" s="96">
        <f t="shared" si="10"/>
        <v>0.14000000000000001</v>
      </c>
      <c r="V16" s="96">
        <f t="shared" si="11"/>
        <v>0.15</v>
      </c>
      <c r="W16" s="96">
        <f t="shared" si="12"/>
        <v>0.14000000000000001</v>
      </c>
      <c r="X16" s="96">
        <f t="shared" si="13"/>
        <v>0.15</v>
      </c>
      <c r="Y16" s="96">
        <f t="shared" si="14"/>
        <v>0.13</v>
      </c>
      <c r="Z16" s="96">
        <f t="shared" si="15"/>
        <v>0.14000000000000001</v>
      </c>
      <c r="AA16" s="96">
        <f t="shared" si="16"/>
        <v>0.13</v>
      </c>
      <c r="AB16" s="96">
        <f t="shared" si="17"/>
        <v>0.14000000000000001</v>
      </c>
      <c r="AC16" s="96">
        <f t="shared" si="18"/>
        <v>0.15</v>
      </c>
      <c r="AD16" s="96">
        <f t="shared" si="19"/>
        <v>0.17</v>
      </c>
      <c r="AE16" s="96">
        <f t="shared" si="20"/>
        <v>0.13</v>
      </c>
      <c r="AF16" s="96">
        <f t="shared" si="21"/>
        <v>0.14000000000000001</v>
      </c>
      <c r="AG16" s="96">
        <f t="shared" si="22"/>
        <v>0.13</v>
      </c>
      <c r="AH16" s="96">
        <f t="shared" si="23"/>
        <v>0.13</v>
      </c>
      <c r="AI16" s="96">
        <f t="shared" si="24"/>
        <v>0.15</v>
      </c>
      <c r="AJ16" s="96">
        <f t="shared" si="25"/>
        <v>0.13</v>
      </c>
    </row>
    <row r="17" spans="1:36" ht="12.95" customHeight="1" x14ac:dyDescent="0.15">
      <c r="A17" s="95">
        <v>964</v>
      </c>
      <c r="B17" s="115" t="s">
        <v>53</v>
      </c>
      <c r="C17" s="115"/>
      <c r="D17" s="95">
        <v>10</v>
      </c>
      <c r="E17" s="95">
        <v>11</v>
      </c>
      <c r="F17" s="4">
        <f t="shared" si="0"/>
        <v>0.05</v>
      </c>
      <c r="G17" s="5"/>
      <c r="H17" s="95" t="s">
        <v>62</v>
      </c>
      <c r="I17" s="95" t="s">
        <v>92</v>
      </c>
      <c r="J17" s="1" t="s">
        <v>15</v>
      </c>
      <c r="K17" s="96">
        <f t="shared" si="1"/>
        <v>0.05</v>
      </c>
      <c r="L17" s="96">
        <f t="shared" si="2"/>
        <v>0.05</v>
      </c>
      <c r="M17" s="96">
        <f t="shared" si="3"/>
        <v>0.05</v>
      </c>
      <c r="N17" s="96">
        <f t="shared" si="4"/>
        <v>0.05</v>
      </c>
      <c r="O17" s="96">
        <f t="shared" si="5"/>
        <v>0.05</v>
      </c>
      <c r="P17" s="96">
        <f t="shared" si="26"/>
        <v>0.05</v>
      </c>
      <c r="Q17" s="96">
        <f t="shared" si="6"/>
        <v>0.05</v>
      </c>
      <c r="R17" s="96">
        <f t="shared" si="7"/>
        <v>0.05</v>
      </c>
      <c r="S17" s="96">
        <f t="shared" si="8"/>
        <v>0.05</v>
      </c>
      <c r="T17" s="96">
        <f t="shared" si="9"/>
        <v>0.05</v>
      </c>
      <c r="U17" s="96">
        <f t="shared" si="10"/>
        <v>0.05</v>
      </c>
      <c r="V17" s="96">
        <f t="shared" si="11"/>
        <v>0.05</v>
      </c>
      <c r="W17" s="96">
        <f t="shared" si="12"/>
        <v>0.05</v>
      </c>
      <c r="X17" s="96">
        <f t="shared" si="13"/>
        <v>0.05</v>
      </c>
      <c r="Y17" s="96">
        <f t="shared" si="14"/>
        <v>0.04</v>
      </c>
      <c r="Z17" s="96">
        <f t="shared" si="15"/>
        <v>0.05</v>
      </c>
      <c r="AA17" s="96">
        <f t="shared" si="16"/>
        <v>0.04</v>
      </c>
      <c r="AB17" s="96">
        <f t="shared" si="17"/>
        <v>0.04</v>
      </c>
      <c r="AC17" s="96">
        <f t="shared" si="18"/>
        <v>0.05</v>
      </c>
      <c r="AD17" s="96">
        <f t="shared" si="19"/>
        <v>0.06</v>
      </c>
      <c r="AE17" s="96">
        <f t="shared" si="20"/>
        <v>0.04</v>
      </c>
      <c r="AF17" s="96">
        <f t="shared" si="21"/>
        <v>0.04</v>
      </c>
      <c r="AG17" s="96">
        <f t="shared" si="22"/>
        <v>0.04</v>
      </c>
      <c r="AH17" s="96">
        <f t="shared" si="23"/>
        <v>0.04</v>
      </c>
      <c r="AI17" s="96">
        <f t="shared" si="24"/>
        <v>0.05</v>
      </c>
      <c r="AJ17" s="96">
        <f t="shared" si="25"/>
        <v>0.04</v>
      </c>
    </row>
    <row r="18" spans="1:36" ht="12.95" customHeight="1" x14ac:dyDescent="0.15">
      <c r="A18" s="95">
        <v>965</v>
      </c>
      <c r="B18" s="115" t="s">
        <v>53</v>
      </c>
      <c r="C18" s="115"/>
      <c r="D18" s="95">
        <v>12</v>
      </c>
      <c r="E18" s="95">
        <v>11</v>
      </c>
      <c r="F18" s="4">
        <f t="shared" si="0"/>
        <v>7.0000000000000007E-2</v>
      </c>
      <c r="G18" s="5" t="s">
        <v>67</v>
      </c>
      <c r="H18" s="95" t="s">
        <v>62</v>
      </c>
      <c r="I18" s="5" t="s">
        <v>67</v>
      </c>
      <c r="J18" s="1" t="s">
        <v>15</v>
      </c>
      <c r="K18" s="96">
        <f t="shared" si="1"/>
        <v>7.0000000000000007E-2</v>
      </c>
      <c r="L18" s="96">
        <f t="shared" si="2"/>
        <v>7.0000000000000007E-2</v>
      </c>
      <c r="M18" s="96">
        <f t="shared" si="3"/>
        <v>7.0000000000000007E-2</v>
      </c>
      <c r="N18" s="96">
        <f t="shared" si="4"/>
        <v>7.0000000000000007E-2</v>
      </c>
      <c r="O18" s="96">
        <f t="shared" si="5"/>
        <v>7.0000000000000007E-2</v>
      </c>
      <c r="P18" s="96">
        <f t="shared" si="26"/>
        <v>7.0000000000000007E-2</v>
      </c>
      <c r="Q18" s="96">
        <f t="shared" si="6"/>
        <v>0.06</v>
      </c>
      <c r="R18" s="96">
        <f t="shared" si="7"/>
        <v>7.0000000000000007E-2</v>
      </c>
      <c r="S18" s="96">
        <f t="shared" si="8"/>
        <v>7.0000000000000007E-2</v>
      </c>
      <c r="T18" s="96">
        <f t="shared" si="9"/>
        <v>7.0000000000000007E-2</v>
      </c>
      <c r="U18" s="96">
        <f t="shared" si="10"/>
        <v>7.0000000000000007E-2</v>
      </c>
      <c r="V18" s="96">
        <f t="shared" si="11"/>
        <v>7.0000000000000007E-2</v>
      </c>
      <c r="W18" s="96">
        <f t="shared" si="12"/>
        <v>7.0000000000000007E-2</v>
      </c>
      <c r="X18" s="96">
        <f t="shared" si="13"/>
        <v>7.0000000000000007E-2</v>
      </c>
      <c r="Y18" s="96">
        <f t="shared" si="14"/>
        <v>0.06</v>
      </c>
      <c r="Z18" s="96">
        <f t="shared" si="15"/>
        <v>7.0000000000000007E-2</v>
      </c>
      <c r="AA18" s="96">
        <f t="shared" si="16"/>
        <v>0.06</v>
      </c>
      <c r="AB18" s="96">
        <f t="shared" si="17"/>
        <v>0.06</v>
      </c>
      <c r="AC18" s="96">
        <f t="shared" si="18"/>
        <v>7.0000000000000007E-2</v>
      </c>
      <c r="AD18" s="96">
        <f t="shared" si="19"/>
        <v>0.08</v>
      </c>
      <c r="AE18" s="96">
        <f t="shared" si="20"/>
        <v>0.06</v>
      </c>
      <c r="AF18" s="96">
        <f t="shared" si="21"/>
        <v>0.06</v>
      </c>
      <c r="AG18" s="96">
        <f t="shared" si="22"/>
        <v>0.06</v>
      </c>
      <c r="AH18" s="96">
        <f t="shared" si="23"/>
        <v>0.06</v>
      </c>
      <c r="AI18" s="96">
        <f t="shared" si="24"/>
        <v>7.0000000000000007E-2</v>
      </c>
      <c r="AJ18" s="96">
        <f t="shared" si="25"/>
        <v>0.06</v>
      </c>
    </row>
    <row r="19" spans="1:36" ht="12.95" customHeight="1" x14ac:dyDescent="0.15">
      <c r="A19" s="95">
        <v>966</v>
      </c>
      <c r="B19" s="115" t="s">
        <v>53</v>
      </c>
      <c r="C19" s="115"/>
      <c r="D19" s="95">
        <v>10</v>
      </c>
      <c r="E19" s="95">
        <v>12</v>
      </c>
      <c r="F19" s="4">
        <f t="shared" si="0"/>
        <v>0.05</v>
      </c>
      <c r="G19" s="5"/>
      <c r="H19" s="95" t="s">
        <v>62</v>
      </c>
      <c r="I19" s="95" t="s">
        <v>92</v>
      </c>
      <c r="J19" s="1" t="s">
        <v>15</v>
      </c>
      <c r="K19" s="96">
        <f t="shared" si="1"/>
        <v>0.05</v>
      </c>
      <c r="L19" s="96">
        <f t="shared" si="2"/>
        <v>0.05</v>
      </c>
      <c r="M19" s="96">
        <f t="shared" si="3"/>
        <v>0.05</v>
      </c>
      <c r="N19" s="96">
        <f t="shared" si="4"/>
        <v>0.06</v>
      </c>
      <c r="O19" s="96">
        <f t="shared" si="5"/>
        <v>0.06</v>
      </c>
      <c r="P19" s="96">
        <f t="shared" si="26"/>
        <v>0.05</v>
      </c>
      <c r="Q19" s="96">
        <f t="shared" si="6"/>
        <v>0.05</v>
      </c>
      <c r="R19" s="96">
        <f t="shared" si="7"/>
        <v>0.05</v>
      </c>
      <c r="S19" s="96">
        <f t="shared" si="8"/>
        <v>0.05</v>
      </c>
      <c r="T19" s="96">
        <f t="shared" si="9"/>
        <v>0.05</v>
      </c>
      <c r="U19" s="96">
        <f t="shared" si="10"/>
        <v>0.05</v>
      </c>
      <c r="V19" s="96">
        <f t="shared" si="11"/>
        <v>0.05</v>
      </c>
      <c r="W19" s="96">
        <f t="shared" si="12"/>
        <v>0.05</v>
      </c>
      <c r="X19" s="96">
        <f t="shared" si="13"/>
        <v>0.05</v>
      </c>
      <c r="Y19" s="96">
        <f t="shared" si="14"/>
        <v>0.04</v>
      </c>
      <c r="Z19" s="96">
        <f t="shared" si="15"/>
        <v>0.05</v>
      </c>
      <c r="AA19" s="96">
        <f t="shared" si="16"/>
        <v>0.05</v>
      </c>
      <c r="AB19" s="96">
        <f t="shared" si="17"/>
        <v>0.05</v>
      </c>
      <c r="AC19" s="96">
        <f t="shared" si="18"/>
        <v>0.05</v>
      </c>
      <c r="AD19" s="96">
        <f t="shared" si="19"/>
        <v>7.0000000000000007E-2</v>
      </c>
      <c r="AE19" s="96">
        <f t="shared" si="20"/>
        <v>0.04</v>
      </c>
      <c r="AF19" s="96">
        <f t="shared" si="21"/>
        <v>0.05</v>
      </c>
      <c r="AG19" s="96">
        <f t="shared" si="22"/>
        <v>0.05</v>
      </c>
      <c r="AH19" s="96">
        <f t="shared" si="23"/>
        <v>0.05</v>
      </c>
      <c r="AI19" s="96">
        <f t="shared" si="24"/>
        <v>0.05</v>
      </c>
      <c r="AJ19" s="96">
        <f t="shared" si="25"/>
        <v>0.05</v>
      </c>
    </row>
    <row r="20" spans="1:36" ht="12.95" customHeight="1" x14ac:dyDescent="0.15">
      <c r="A20" s="95">
        <v>967</v>
      </c>
      <c r="B20" s="115" t="s">
        <v>53</v>
      </c>
      <c r="C20" s="115"/>
      <c r="D20" s="95">
        <v>20</v>
      </c>
      <c r="E20" s="95">
        <v>14</v>
      </c>
      <c r="F20" s="4">
        <f t="shared" si="0"/>
        <v>0.22</v>
      </c>
      <c r="G20" s="5"/>
      <c r="H20" s="95"/>
      <c r="I20" s="95"/>
      <c r="J20" s="1" t="s">
        <v>15</v>
      </c>
      <c r="K20" s="96">
        <f t="shared" si="1"/>
        <v>0.2</v>
      </c>
      <c r="L20" s="96">
        <f t="shared" si="2"/>
        <v>0.22</v>
      </c>
      <c r="M20" s="96">
        <f t="shared" si="3"/>
        <v>0.22</v>
      </c>
      <c r="N20" s="96">
        <f t="shared" si="4"/>
        <v>0.22</v>
      </c>
      <c r="O20" s="96">
        <f t="shared" si="5"/>
        <v>0.22</v>
      </c>
      <c r="P20" s="96">
        <f t="shared" si="26"/>
        <v>0.22</v>
      </c>
      <c r="Q20" s="96">
        <f t="shared" si="6"/>
        <v>0.2</v>
      </c>
      <c r="R20" s="96">
        <f t="shared" si="7"/>
        <v>0.22</v>
      </c>
      <c r="S20" s="96">
        <f t="shared" si="8"/>
        <v>0.22</v>
      </c>
      <c r="T20" s="96">
        <f t="shared" si="9"/>
        <v>0.22</v>
      </c>
      <c r="U20" s="96">
        <f t="shared" si="10"/>
        <v>0.22</v>
      </c>
      <c r="V20" s="96">
        <f t="shared" si="11"/>
        <v>0.23</v>
      </c>
      <c r="W20" s="96">
        <f t="shared" si="12"/>
        <v>0.22</v>
      </c>
      <c r="X20" s="96">
        <f t="shared" si="13"/>
        <v>0.22</v>
      </c>
      <c r="Y20" s="96">
        <f t="shared" si="14"/>
        <v>0.2</v>
      </c>
      <c r="Z20" s="96">
        <f t="shared" si="15"/>
        <v>0.22</v>
      </c>
      <c r="AA20" s="96">
        <f t="shared" si="16"/>
        <v>0.2</v>
      </c>
      <c r="AB20" s="96">
        <f t="shared" si="17"/>
        <v>0.22</v>
      </c>
      <c r="AC20" s="96">
        <f t="shared" si="18"/>
        <v>0.22</v>
      </c>
      <c r="AD20" s="96">
        <f t="shared" si="19"/>
        <v>0.25</v>
      </c>
      <c r="AE20" s="96">
        <f t="shared" si="20"/>
        <v>0.2</v>
      </c>
      <c r="AF20" s="96">
        <f t="shared" si="21"/>
        <v>0.22</v>
      </c>
      <c r="AG20" s="96">
        <f t="shared" si="22"/>
        <v>0.2</v>
      </c>
      <c r="AH20" s="96">
        <f t="shared" si="23"/>
        <v>0.2</v>
      </c>
      <c r="AI20" s="96">
        <f t="shared" si="24"/>
        <v>0.22</v>
      </c>
      <c r="AJ20" s="96">
        <f t="shared" si="25"/>
        <v>0.2</v>
      </c>
    </row>
    <row r="21" spans="1:36" ht="12.95" customHeight="1" x14ac:dyDescent="0.15">
      <c r="A21" s="95">
        <v>968</v>
      </c>
      <c r="B21" s="115" t="s">
        <v>53</v>
      </c>
      <c r="C21" s="115"/>
      <c r="D21" s="95">
        <v>8</v>
      </c>
      <c r="E21" s="95">
        <v>8</v>
      </c>
      <c r="F21" s="4">
        <f t="shared" si="0"/>
        <v>0.02</v>
      </c>
      <c r="G21" s="5" t="s">
        <v>330</v>
      </c>
      <c r="H21" s="95" t="s">
        <v>52</v>
      </c>
      <c r="I21" s="95"/>
      <c r="J21" s="1" t="s">
        <v>15</v>
      </c>
      <c r="K21" s="96">
        <f t="shared" si="1"/>
        <v>0.02</v>
      </c>
      <c r="L21" s="96">
        <f t="shared" si="2"/>
        <v>0.02</v>
      </c>
      <c r="M21" s="96">
        <f t="shared" si="3"/>
        <v>0.02</v>
      </c>
      <c r="N21" s="96">
        <f t="shared" si="4"/>
        <v>0.02</v>
      </c>
      <c r="O21" s="96">
        <f t="shared" si="5"/>
        <v>0.02</v>
      </c>
      <c r="P21" s="96">
        <f t="shared" si="26"/>
        <v>0.02</v>
      </c>
      <c r="Q21" s="96">
        <f t="shared" si="6"/>
        <v>0.02</v>
      </c>
      <c r="R21" s="96">
        <f t="shared" si="7"/>
        <v>0.02</v>
      </c>
      <c r="S21" s="96">
        <f t="shared" si="8"/>
        <v>0.02</v>
      </c>
      <c r="T21" s="96">
        <f t="shared" si="9"/>
        <v>0.02</v>
      </c>
      <c r="U21" s="96">
        <f t="shared" si="10"/>
        <v>0.02</v>
      </c>
      <c r="V21" s="96">
        <f t="shared" si="11"/>
        <v>0.02</v>
      </c>
      <c r="W21" s="96">
        <f t="shared" si="12"/>
        <v>0.02</v>
      </c>
      <c r="X21" s="96">
        <f t="shared" si="13"/>
        <v>0.02</v>
      </c>
      <c r="Y21" s="96">
        <f t="shared" si="14"/>
        <v>0.02</v>
      </c>
      <c r="Z21" s="96">
        <f t="shared" si="15"/>
        <v>0.02</v>
      </c>
      <c r="AA21" s="96">
        <f t="shared" si="16"/>
        <v>0.02</v>
      </c>
      <c r="AB21" s="96">
        <f t="shared" si="17"/>
        <v>0.02</v>
      </c>
      <c r="AC21" s="96">
        <f t="shared" si="18"/>
        <v>0.02</v>
      </c>
      <c r="AD21" s="96">
        <f t="shared" si="19"/>
        <v>0.03</v>
      </c>
      <c r="AE21" s="96">
        <f t="shared" si="20"/>
        <v>0.02</v>
      </c>
      <c r="AF21" s="96">
        <f t="shared" si="21"/>
        <v>0.02</v>
      </c>
      <c r="AG21" s="96">
        <f t="shared" si="22"/>
        <v>0.02</v>
      </c>
      <c r="AH21" s="96">
        <f t="shared" si="23"/>
        <v>0.02</v>
      </c>
      <c r="AI21" s="96">
        <f t="shared" si="24"/>
        <v>0.02</v>
      </c>
      <c r="AJ21" s="96">
        <f t="shared" si="25"/>
        <v>0.02</v>
      </c>
    </row>
    <row r="22" spans="1:36" ht="12.95" customHeight="1" x14ac:dyDescent="0.15">
      <c r="A22" s="95">
        <v>969</v>
      </c>
      <c r="B22" s="115" t="s">
        <v>53</v>
      </c>
      <c r="C22" s="115"/>
      <c r="D22" s="95">
        <v>10</v>
      </c>
      <c r="E22" s="95">
        <v>9</v>
      </c>
      <c r="F22" s="4">
        <f t="shared" si="0"/>
        <v>0.04</v>
      </c>
      <c r="G22" s="5" t="s">
        <v>90</v>
      </c>
      <c r="H22" s="103" t="s">
        <v>52</v>
      </c>
      <c r="I22" s="95"/>
      <c r="J22" s="1" t="s">
        <v>15</v>
      </c>
      <c r="K22" s="96">
        <f t="shared" si="1"/>
        <v>0.04</v>
      </c>
      <c r="L22" s="96">
        <f t="shared" si="2"/>
        <v>0.04</v>
      </c>
      <c r="M22" s="96">
        <f t="shared" si="3"/>
        <v>0.04</v>
      </c>
      <c r="N22" s="96">
        <f t="shared" si="4"/>
        <v>0.04</v>
      </c>
      <c r="O22" s="96">
        <f t="shared" si="5"/>
        <v>0.04</v>
      </c>
      <c r="P22" s="96">
        <f t="shared" si="26"/>
        <v>0.04</v>
      </c>
      <c r="Q22" s="96">
        <f t="shared" si="6"/>
        <v>0.04</v>
      </c>
      <c r="R22" s="96">
        <f t="shared" si="7"/>
        <v>0.04</v>
      </c>
      <c r="S22" s="96">
        <f t="shared" si="8"/>
        <v>0.04</v>
      </c>
      <c r="T22" s="96">
        <f t="shared" si="9"/>
        <v>0.04</v>
      </c>
      <c r="U22" s="96">
        <f t="shared" si="10"/>
        <v>0.04</v>
      </c>
      <c r="V22" s="96">
        <f t="shared" si="11"/>
        <v>0.04</v>
      </c>
      <c r="W22" s="96">
        <f t="shared" si="12"/>
        <v>0.04</v>
      </c>
      <c r="X22" s="96">
        <f t="shared" si="13"/>
        <v>0.04</v>
      </c>
      <c r="Y22" s="96">
        <f t="shared" si="14"/>
        <v>0.03</v>
      </c>
      <c r="Z22" s="96">
        <f t="shared" si="15"/>
        <v>0.04</v>
      </c>
      <c r="AA22" s="96">
        <f t="shared" si="16"/>
        <v>0.04</v>
      </c>
      <c r="AB22" s="96">
        <f t="shared" si="17"/>
        <v>0.04</v>
      </c>
      <c r="AC22" s="96">
        <f t="shared" si="18"/>
        <v>0.04</v>
      </c>
      <c r="AD22" s="96">
        <f t="shared" si="19"/>
        <v>0.05</v>
      </c>
      <c r="AE22" s="96">
        <f t="shared" si="20"/>
        <v>0.03</v>
      </c>
      <c r="AF22" s="96">
        <f t="shared" si="21"/>
        <v>0.04</v>
      </c>
      <c r="AG22" s="96">
        <f t="shared" si="22"/>
        <v>0.04</v>
      </c>
      <c r="AH22" s="96">
        <f t="shared" si="23"/>
        <v>0.03</v>
      </c>
      <c r="AI22" s="96">
        <f t="shared" si="24"/>
        <v>0.04</v>
      </c>
      <c r="AJ22" s="96">
        <f t="shared" si="25"/>
        <v>0.04</v>
      </c>
    </row>
    <row r="23" spans="1:36" ht="12.95" customHeight="1" x14ac:dyDescent="0.15">
      <c r="A23" s="95">
        <v>970</v>
      </c>
      <c r="B23" s="115" t="s">
        <v>53</v>
      </c>
      <c r="C23" s="115"/>
      <c r="D23" s="95">
        <v>10</v>
      </c>
      <c r="E23" s="95">
        <v>11</v>
      </c>
      <c r="F23" s="4">
        <f t="shared" si="0"/>
        <v>0.05</v>
      </c>
      <c r="G23" s="5"/>
      <c r="H23" s="95"/>
      <c r="I23" s="95"/>
      <c r="J23" s="1" t="s">
        <v>15</v>
      </c>
      <c r="K23" s="96">
        <f t="shared" si="1"/>
        <v>0.05</v>
      </c>
      <c r="L23" s="96">
        <f t="shared" si="2"/>
        <v>0.05</v>
      </c>
      <c r="M23" s="96">
        <f t="shared" si="3"/>
        <v>0.05</v>
      </c>
      <c r="N23" s="96">
        <f t="shared" si="4"/>
        <v>0.05</v>
      </c>
      <c r="O23" s="96">
        <f t="shared" si="5"/>
        <v>0.05</v>
      </c>
      <c r="P23" s="96">
        <f t="shared" si="26"/>
        <v>0.05</v>
      </c>
      <c r="Q23" s="96">
        <f t="shared" si="6"/>
        <v>0.05</v>
      </c>
      <c r="R23" s="96">
        <f t="shared" si="7"/>
        <v>0.05</v>
      </c>
      <c r="S23" s="96">
        <f t="shared" si="8"/>
        <v>0.05</v>
      </c>
      <c r="T23" s="96">
        <f t="shared" si="9"/>
        <v>0.05</v>
      </c>
      <c r="U23" s="96">
        <f t="shared" si="10"/>
        <v>0.05</v>
      </c>
      <c r="V23" s="96">
        <f t="shared" si="11"/>
        <v>0.05</v>
      </c>
      <c r="W23" s="96">
        <f t="shared" si="12"/>
        <v>0.05</v>
      </c>
      <c r="X23" s="96">
        <f t="shared" si="13"/>
        <v>0.05</v>
      </c>
      <c r="Y23" s="96">
        <f t="shared" si="14"/>
        <v>0.04</v>
      </c>
      <c r="Z23" s="96">
        <f t="shared" si="15"/>
        <v>0.05</v>
      </c>
      <c r="AA23" s="96">
        <f t="shared" si="16"/>
        <v>0.04</v>
      </c>
      <c r="AB23" s="96">
        <f t="shared" si="17"/>
        <v>0.04</v>
      </c>
      <c r="AC23" s="96">
        <f t="shared" si="18"/>
        <v>0.05</v>
      </c>
      <c r="AD23" s="96">
        <f t="shared" si="19"/>
        <v>0.06</v>
      </c>
      <c r="AE23" s="96">
        <f t="shared" si="20"/>
        <v>0.04</v>
      </c>
      <c r="AF23" s="96">
        <f t="shared" si="21"/>
        <v>0.04</v>
      </c>
      <c r="AG23" s="96">
        <f t="shared" si="22"/>
        <v>0.04</v>
      </c>
      <c r="AH23" s="96">
        <f t="shared" si="23"/>
        <v>0.04</v>
      </c>
      <c r="AI23" s="96">
        <f t="shared" si="24"/>
        <v>0.05</v>
      </c>
      <c r="AJ23" s="96">
        <f t="shared" si="25"/>
        <v>0.04</v>
      </c>
    </row>
    <row r="24" spans="1:36" ht="12.95" customHeight="1" x14ac:dyDescent="0.15">
      <c r="A24" s="95">
        <v>971</v>
      </c>
      <c r="B24" s="115" t="s">
        <v>53</v>
      </c>
      <c r="C24" s="115"/>
      <c r="D24" s="95">
        <v>8</v>
      </c>
      <c r="E24" s="95">
        <v>9</v>
      </c>
      <c r="F24" s="4">
        <f t="shared" si="0"/>
        <v>0.03</v>
      </c>
      <c r="G24" s="5" t="s">
        <v>90</v>
      </c>
      <c r="H24" s="95" t="s">
        <v>52</v>
      </c>
      <c r="I24" s="95"/>
      <c r="J24" s="1" t="s">
        <v>15</v>
      </c>
      <c r="K24" s="96">
        <f t="shared" si="1"/>
        <v>0.03</v>
      </c>
      <c r="L24" s="96">
        <f t="shared" si="2"/>
        <v>0.03</v>
      </c>
      <c r="M24" s="96">
        <f t="shared" si="3"/>
        <v>0.03</v>
      </c>
      <c r="N24" s="96">
        <f t="shared" si="4"/>
        <v>0.03</v>
      </c>
      <c r="O24" s="96">
        <f t="shared" si="5"/>
        <v>0.03</v>
      </c>
      <c r="P24" s="96">
        <f t="shared" si="26"/>
        <v>0.03</v>
      </c>
      <c r="Q24" s="96">
        <f t="shared" si="6"/>
        <v>0.03</v>
      </c>
      <c r="R24" s="96">
        <f t="shared" si="7"/>
        <v>0.02</v>
      </c>
      <c r="S24" s="96">
        <f t="shared" si="8"/>
        <v>0.03</v>
      </c>
      <c r="T24" s="96">
        <f t="shared" si="9"/>
        <v>0.03</v>
      </c>
      <c r="U24" s="96">
        <f t="shared" si="10"/>
        <v>0.03</v>
      </c>
      <c r="V24" s="96">
        <f t="shared" si="11"/>
        <v>0.03</v>
      </c>
      <c r="W24" s="96">
        <f t="shared" si="12"/>
        <v>0.03</v>
      </c>
      <c r="X24" s="96">
        <f t="shared" si="13"/>
        <v>0.03</v>
      </c>
      <c r="Y24" s="96">
        <f t="shared" si="14"/>
        <v>0.02</v>
      </c>
      <c r="Z24" s="96">
        <f t="shared" si="15"/>
        <v>0.03</v>
      </c>
      <c r="AA24" s="96">
        <f t="shared" si="16"/>
        <v>0.02</v>
      </c>
      <c r="AB24" s="96">
        <f t="shared" si="17"/>
        <v>0.02</v>
      </c>
      <c r="AC24" s="96">
        <f t="shared" si="18"/>
        <v>0.02</v>
      </c>
      <c r="AD24" s="96">
        <f t="shared" si="19"/>
        <v>0.03</v>
      </c>
      <c r="AE24" s="96">
        <f t="shared" si="20"/>
        <v>0.02</v>
      </c>
      <c r="AF24" s="96">
        <f t="shared" si="21"/>
        <v>0.02</v>
      </c>
      <c r="AG24" s="96">
        <f t="shared" si="22"/>
        <v>0.02</v>
      </c>
      <c r="AH24" s="96">
        <f t="shared" si="23"/>
        <v>0.02</v>
      </c>
      <c r="AI24" s="96">
        <f t="shared" si="24"/>
        <v>0.03</v>
      </c>
      <c r="AJ24" s="96">
        <f t="shared" si="25"/>
        <v>0.02</v>
      </c>
    </row>
    <row r="25" spans="1:36" ht="12.95" customHeight="1" x14ac:dyDescent="0.15">
      <c r="A25" s="95">
        <v>972</v>
      </c>
      <c r="B25" s="115" t="s">
        <v>53</v>
      </c>
      <c r="C25" s="115"/>
      <c r="D25" s="95">
        <v>8</v>
      </c>
      <c r="E25" s="95">
        <v>9</v>
      </c>
      <c r="F25" s="4">
        <f t="shared" si="0"/>
        <v>0.03</v>
      </c>
      <c r="G25" s="5" t="s">
        <v>90</v>
      </c>
      <c r="H25" s="95" t="s">
        <v>52</v>
      </c>
      <c r="I25" s="95"/>
      <c r="J25" s="1" t="s">
        <v>15</v>
      </c>
      <c r="K25" s="96">
        <f t="shared" si="1"/>
        <v>0.03</v>
      </c>
      <c r="L25" s="96">
        <f t="shared" si="2"/>
        <v>0.03</v>
      </c>
      <c r="M25" s="96">
        <f t="shared" si="3"/>
        <v>0.03</v>
      </c>
      <c r="N25" s="96">
        <f t="shared" si="4"/>
        <v>0.03</v>
      </c>
      <c r="O25" s="96">
        <f t="shared" si="5"/>
        <v>0.03</v>
      </c>
      <c r="P25" s="96">
        <f t="shared" si="26"/>
        <v>0.03</v>
      </c>
      <c r="Q25" s="96">
        <f t="shared" si="6"/>
        <v>0.03</v>
      </c>
      <c r="R25" s="96">
        <f t="shared" si="7"/>
        <v>0.02</v>
      </c>
      <c r="S25" s="96">
        <f t="shared" si="8"/>
        <v>0.03</v>
      </c>
      <c r="T25" s="96">
        <f t="shared" si="9"/>
        <v>0.03</v>
      </c>
      <c r="U25" s="96">
        <f t="shared" si="10"/>
        <v>0.03</v>
      </c>
      <c r="V25" s="96">
        <f t="shared" si="11"/>
        <v>0.03</v>
      </c>
      <c r="W25" s="96">
        <f t="shared" si="12"/>
        <v>0.03</v>
      </c>
      <c r="X25" s="96">
        <f t="shared" si="13"/>
        <v>0.03</v>
      </c>
      <c r="Y25" s="96">
        <f t="shared" si="14"/>
        <v>0.02</v>
      </c>
      <c r="Z25" s="96">
        <f t="shared" si="15"/>
        <v>0.03</v>
      </c>
      <c r="AA25" s="96">
        <f t="shared" si="16"/>
        <v>0.02</v>
      </c>
      <c r="AB25" s="96">
        <f t="shared" si="17"/>
        <v>0.02</v>
      </c>
      <c r="AC25" s="96">
        <f t="shared" si="18"/>
        <v>0.02</v>
      </c>
      <c r="AD25" s="96">
        <f t="shared" si="19"/>
        <v>0.03</v>
      </c>
      <c r="AE25" s="96">
        <f t="shared" si="20"/>
        <v>0.02</v>
      </c>
      <c r="AF25" s="96">
        <f t="shared" si="21"/>
        <v>0.02</v>
      </c>
      <c r="AG25" s="96">
        <f t="shared" si="22"/>
        <v>0.02</v>
      </c>
      <c r="AH25" s="96">
        <f t="shared" si="23"/>
        <v>0.02</v>
      </c>
      <c r="AI25" s="96">
        <f t="shared" si="24"/>
        <v>0.03</v>
      </c>
      <c r="AJ25" s="96">
        <f t="shared" si="25"/>
        <v>0.02</v>
      </c>
    </row>
    <row r="26" spans="1:36" ht="12.95" customHeight="1" x14ac:dyDescent="0.15">
      <c r="A26" s="95">
        <v>973</v>
      </c>
      <c r="B26" s="115" t="s">
        <v>53</v>
      </c>
      <c r="C26" s="115"/>
      <c r="D26" s="95">
        <v>12</v>
      </c>
      <c r="E26" s="95">
        <v>14</v>
      </c>
      <c r="F26" s="4">
        <f t="shared" si="0"/>
        <v>0.09</v>
      </c>
      <c r="G26" s="5"/>
      <c r="H26" s="95"/>
      <c r="I26" s="95"/>
      <c r="J26" s="1" t="s">
        <v>15</v>
      </c>
      <c r="K26" s="96">
        <f t="shared" si="1"/>
        <v>0.08</v>
      </c>
      <c r="L26" s="96">
        <f t="shared" si="2"/>
        <v>0.09</v>
      </c>
      <c r="M26" s="96">
        <f t="shared" si="3"/>
        <v>0.09</v>
      </c>
      <c r="N26" s="96">
        <f t="shared" si="4"/>
        <v>0.09</v>
      </c>
      <c r="O26" s="96">
        <f t="shared" si="5"/>
        <v>0.09</v>
      </c>
      <c r="P26" s="96">
        <f t="shared" si="26"/>
        <v>0.09</v>
      </c>
      <c r="Q26" s="96">
        <f t="shared" si="6"/>
        <v>0.08</v>
      </c>
      <c r="R26" s="96">
        <f t="shared" si="7"/>
        <v>0.08</v>
      </c>
      <c r="S26" s="96">
        <f t="shared" si="8"/>
        <v>0.09</v>
      </c>
      <c r="T26" s="96">
        <f t="shared" si="9"/>
        <v>0.09</v>
      </c>
      <c r="U26" s="96">
        <f t="shared" si="10"/>
        <v>0.08</v>
      </c>
      <c r="V26" s="96">
        <f t="shared" si="11"/>
        <v>0.09</v>
      </c>
      <c r="W26" s="96">
        <f t="shared" si="12"/>
        <v>0.09</v>
      </c>
      <c r="X26" s="96">
        <f t="shared" si="13"/>
        <v>0.09</v>
      </c>
      <c r="Y26" s="96">
        <f t="shared" si="14"/>
        <v>7.0000000000000007E-2</v>
      </c>
      <c r="Z26" s="96">
        <f t="shared" si="15"/>
        <v>0.09</v>
      </c>
      <c r="AA26" s="96">
        <f t="shared" si="16"/>
        <v>0.08</v>
      </c>
      <c r="AB26" s="96">
        <f t="shared" si="17"/>
        <v>0.08</v>
      </c>
      <c r="AC26" s="96">
        <f t="shared" si="18"/>
        <v>0.08</v>
      </c>
      <c r="AD26" s="96">
        <f t="shared" si="19"/>
        <v>0.11</v>
      </c>
      <c r="AE26" s="96">
        <f t="shared" si="20"/>
        <v>0.08</v>
      </c>
      <c r="AF26" s="96">
        <f t="shared" si="21"/>
        <v>0.08</v>
      </c>
      <c r="AG26" s="96">
        <f t="shared" si="22"/>
        <v>7.0000000000000007E-2</v>
      </c>
      <c r="AH26" s="96">
        <f t="shared" si="23"/>
        <v>0.08</v>
      </c>
      <c r="AI26" s="96">
        <f t="shared" si="24"/>
        <v>0.09</v>
      </c>
      <c r="AJ26" s="96">
        <f t="shared" si="25"/>
        <v>0.08</v>
      </c>
    </row>
    <row r="27" spans="1:36" ht="12.95" customHeight="1" x14ac:dyDescent="0.15">
      <c r="A27" s="95">
        <v>974</v>
      </c>
      <c r="B27" s="115" t="s">
        <v>53</v>
      </c>
      <c r="C27" s="115"/>
      <c r="D27" s="95">
        <v>8</v>
      </c>
      <c r="E27" s="95">
        <v>9</v>
      </c>
      <c r="F27" s="4">
        <f t="shared" si="0"/>
        <v>0.03</v>
      </c>
      <c r="G27" s="5" t="s">
        <v>330</v>
      </c>
      <c r="H27" s="95" t="s">
        <v>52</v>
      </c>
      <c r="I27" s="95"/>
      <c r="J27" s="1" t="s">
        <v>15</v>
      </c>
      <c r="K27" s="96">
        <f t="shared" si="1"/>
        <v>0.03</v>
      </c>
      <c r="L27" s="96">
        <f t="shared" si="2"/>
        <v>0.03</v>
      </c>
      <c r="M27" s="96">
        <f t="shared" si="3"/>
        <v>0.03</v>
      </c>
      <c r="N27" s="96">
        <f t="shared" si="4"/>
        <v>0.03</v>
      </c>
      <c r="O27" s="96">
        <f t="shared" si="5"/>
        <v>0.03</v>
      </c>
      <c r="P27" s="96">
        <f t="shared" si="26"/>
        <v>0.03</v>
      </c>
      <c r="Q27" s="96">
        <f t="shared" si="6"/>
        <v>0.03</v>
      </c>
      <c r="R27" s="96">
        <f t="shared" si="7"/>
        <v>0.02</v>
      </c>
      <c r="S27" s="96">
        <f t="shared" si="8"/>
        <v>0.03</v>
      </c>
      <c r="T27" s="96">
        <f t="shared" si="9"/>
        <v>0.03</v>
      </c>
      <c r="U27" s="96">
        <f t="shared" si="10"/>
        <v>0.03</v>
      </c>
      <c r="V27" s="96">
        <f t="shared" si="11"/>
        <v>0.03</v>
      </c>
      <c r="W27" s="96">
        <f t="shared" si="12"/>
        <v>0.03</v>
      </c>
      <c r="X27" s="96">
        <f t="shared" si="13"/>
        <v>0.03</v>
      </c>
      <c r="Y27" s="96">
        <f t="shared" si="14"/>
        <v>0.02</v>
      </c>
      <c r="Z27" s="96">
        <f t="shared" si="15"/>
        <v>0.03</v>
      </c>
      <c r="AA27" s="96">
        <f t="shared" si="16"/>
        <v>0.02</v>
      </c>
      <c r="AB27" s="96">
        <f t="shared" si="17"/>
        <v>0.02</v>
      </c>
      <c r="AC27" s="96">
        <f t="shared" si="18"/>
        <v>0.02</v>
      </c>
      <c r="AD27" s="96">
        <f t="shared" si="19"/>
        <v>0.03</v>
      </c>
      <c r="AE27" s="96">
        <f t="shared" si="20"/>
        <v>0.02</v>
      </c>
      <c r="AF27" s="96">
        <f t="shared" si="21"/>
        <v>0.02</v>
      </c>
      <c r="AG27" s="96">
        <f t="shared" si="22"/>
        <v>0.02</v>
      </c>
      <c r="AH27" s="96">
        <f t="shared" si="23"/>
        <v>0.02</v>
      </c>
      <c r="AI27" s="96">
        <f t="shared" si="24"/>
        <v>0.03</v>
      </c>
      <c r="AJ27" s="96">
        <f t="shared" si="25"/>
        <v>0.02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226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18</v>
      </c>
      <c r="D47" s="14">
        <f>COUNTIF(G4:G43,"*下層*")</f>
        <v>6</v>
      </c>
      <c r="E47" s="14">
        <f>COUNTA(A4:A43)</f>
        <v>24</v>
      </c>
      <c r="F47" s="10"/>
      <c r="G47" s="15">
        <f>C47*100</f>
        <v>1800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13</v>
      </c>
      <c r="D48" s="14">
        <f>IF(D47&gt;0,ROUND(SUMIF(G4:G43,"*下層*",E4:E43)/D47,0),"")</f>
        <v>9</v>
      </c>
      <c r="E48" s="14">
        <f>ROUND(SUM(E4:E43)/E47,0)</f>
        <v>12</v>
      </c>
      <c r="F48" s="13"/>
      <c r="G48" s="15">
        <f>C48</f>
        <v>13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13</v>
      </c>
      <c r="D49" s="14">
        <f>IF(D47&gt;0,ROUND(SUMIF(G4:G43,"*下層*",D4:D43)/D47,0),"")</f>
        <v>8</v>
      </c>
      <c r="E49" s="14">
        <f>ROUND(SUM(D4:D43)/E47,0)</f>
        <v>12</v>
      </c>
      <c r="F49" s="13"/>
      <c r="G49" s="15">
        <f>C49</f>
        <v>13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1.7900000000000005</v>
      </c>
      <c r="D50" s="16">
        <f>SUMIF(G4:G43,"*下層*",F4:F43)</f>
        <v>0.18</v>
      </c>
      <c r="E50" s="4">
        <f>SUM(F4:F43)</f>
        <v>1.9700000000000004</v>
      </c>
      <c r="F50" s="13"/>
      <c r="G50" s="17">
        <f>C50*100</f>
        <v>179.00000000000006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形状比＝100、Sr＝18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12</v>
      </c>
      <c r="D54" s="14">
        <f>COUNTIF(H4:H43,"▲")</f>
        <v>6</v>
      </c>
      <c r="E54" s="14">
        <f>COUNTA(H4:H43)</f>
        <v>18</v>
      </c>
      <c r="F54" s="10"/>
      <c r="G54" s="15">
        <f>C54*100</f>
        <v>1200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12</v>
      </c>
      <c r="D55" s="14">
        <f>IF(D54&gt;0,ROUND(SUMIF(H4:H43,"▲",E4:E43)/D54,0),"")</f>
        <v>9</v>
      </c>
      <c r="E55" s="14">
        <f>ROUND(SUMIF(H4:H43,"*",E4:E43)/E54,0)</f>
        <v>11</v>
      </c>
      <c r="F55" s="13"/>
      <c r="G55" s="15">
        <f>C55</f>
        <v>12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11</v>
      </c>
      <c r="D56" s="14">
        <f>IF(D54&gt;0,ROUND(SUMIF(H4:H43,"▲",D4:D43)/D54,0),"")</f>
        <v>8</v>
      </c>
      <c r="E56" s="14">
        <f>ROUND(SUMIF(H4:H43,"*",D4:D43)/E54,0)</f>
        <v>10</v>
      </c>
      <c r="F56" s="13"/>
      <c r="G56" s="15">
        <f>C56</f>
        <v>11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0.84000000000000008</v>
      </c>
      <c r="D57" s="16">
        <f>SUMIF(H4:H43,"▲",F4:F43)</f>
        <v>0.18</v>
      </c>
      <c r="E57" s="16">
        <f>SUM(C57:D57)</f>
        <v>1.02</v>
      </c>
      <c r="F57" s="13"/>
      <c r="G57" s="19">
        <f>C57*100</f>
        <v>84.000000000000014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66.7</v>
      </c>
      <c r="D61" s="20">
        <f>IF(D47&gt;0,ROUND(D54/D47*100,1),"")</f>
        <v>100</v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46.9</v>
      </c>
      <c r="D62" s="20">
        <f>IF(D47&gt;0,ROUND(D57/D50*100,1),"")</f>
        <v>100</v>
      </c>
      <c r="E62" s="20">
        <f>ROUND(E57/E50*100,1)</f>
        <v>51.8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0.9500000000000004</v>
      </c>
      <c r="D69" s="16" t="str">
        <f>IF(D66&gt;0,D50-D57,"")</f>
        <v/>
      </c>
      <c r="E69" s="4">
        <f>SUM(C69:D69)</f>
        <v>0.9500000000000004</v>
      </c>
      <c r="F69" s="13"/>
      <c r="G69" s="17">
        <f>C69*100</f>
        <v>95.000000000000043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51" priority="16" stopIfTrue="1">
      <formula>AND(($H4="スギ"),(#REF!&lt;12))</formula>
    </cfRule>
  </conditionalFormatting>
  <conditionalFormatting sqref="L4:L43">
    <cfRule type="expression" dxfId="350" priority="15" stopIfTrue="1">
      <formula>AND(($H4="スギ"),(#REF!&lt;22),(#REF!&gt;=12))</formula>
    </cfRule>
  </conditionalFormatting>
  <conditionalFormatting sqref="M4:M43">
    <cfRule type="expression" dxfId="349" priority="14" stopIfTrue="1">
      <formula>AND(($H4="スギ"),(#REF!&lt;32),(#REF!&gt;=22))</formula>
    </cfRule>
  </conditionalFormatting>
  <conditionalFormatting sqref="N4:N43">
    <cfRule type="expression" dxfId="348" priority="13" stopIfTrue="1">
      <formula>AND(($H4="スギ"),(#REF!&lt;42),(#REF!&gt;=32))</formula>
    </cfRule>
  </conditionalFormatting>
  <conditionalFormatting sqref="U4:U43 Z4:AF43 AJ4:AJ43 O4:P43">
    <cfRule type="expression" dxfId="347" priority="12" stopIfTrue="1">
      <formula>AND(($H4="スギ"),(#REF!&gt;=42))</formula>
    </cfRule>
  </conditionalFormatting>
  <conditionalFormatting sqref="Q4:Q43 AA4:AA43">
    <cfRule type="expression" dxfId="346" priority="11" stopIfTrue="1">
      <formula>AND(($H4="ヒノキ"),(#REF!&lt;12))</formula>
    </cfRule>
  </conditionalFormatting>
  <conditionalFormatting sqref="R4:R43 AB4:AE43">
    <cfRule type="expression" dxfId="345" priority="10" stopIfTrue="1">
      <formula>AND(($H4="ヒノキ"),(#REF!&lt;22),(#REF!&gt;=12))</formula>
    </cfRule>
  </conditionalFormatting>
  <conditionalFormatting sqref="S4:S43">
    <cfRule type="expression" dxfId="344" priority="9" stopIfTrue="1">
      <formula>AND(($H4="ヒノキ"),(#REF!&lt;32),(#REF!&gt;=22))</formula>
    </cfRule>
  </conditionalFormatting>
  <conditionalFormatting sqref="T4:U43 Z4:AF43 AJ4:AJ43">
    <cfRule type="expression" dxfId="343" priority="8" stopIfTrue="1">
      <formula>AND(($H4="ヒノキ"),(#REF!&gt;=32))</formula>
    </cfRule>
  </conditionalFormatting>
  <conditionalFormatting sqref="V4:V43 AA4:AA43">
    <cfRule type="expression" dxfId="342" priority="7" stopIfTrue="1">
      <formula>AND(($H4="アカマツ"),(#REF!&lt;12))</formula>
    </cfRule>
  </conditionalFormatting>
  <conditionalFormatting sqref="W4:W43 AB4:AB43">
    <cfRule type="expression" dxfId="341" priority="6" stopIfTrue="1">
      <formula>AND(($H4="アカマツ"),(#REF!&lt;22),(#REF!&gt;=12))</formula>
    </cfRule>
  </conditionalFormatting>
  <conditionalFormatting sqref="X4:X43 AC4:AC43">
    <cfRule type="expression" dxfId="340" priority="5" stopIfTrue="1">
      <formula>AND(($H4="アカマツ"),(#REF!&lt;42),(#REF!&gt;=22))</formula>
    </cfRule>
  </conditionalFormatting>
  <conditionalFormatting sqref="Y4:AF43 AJ4:AJ43">
    <cfRule type="expression" dxfId="339" priority="4" stopIfTrue="1">
      <formula>AND(($H4="アカマツ"),(#REF!&gt;=42))</formula>
    </cfRule>
  </conditionalFormatting>
  <conditionalFormatting sqref="AG4:AG43">
    <cfRule type="expression" dxfId="338" priority="3" stopIfTrue="1">
      <formula>AND(($H4&lt;&gt;"スギ"),($H4&lt;&gt;"ヒノキ"),($H4&lt;&gt;"アカマツ"),(#REF!&lt;12))</formula>
    </cfRule>
  </conditionalFormatting>
  <conditionalFormatting sqref="AH4:AH43">
    <cfRule type="expression" dxfId="3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3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2F578-6CD3-40B8-9EC9-43413A1948AF}">
  <sheetPr>
    <tabColor rgb="FFFF66FF"/>
  </sheetPr>
  <dimension ref="A1:AJ120"/>
  <sheetViews>
    <sheetView showGridLines="0" tabSelected="1" view="pageBreakPreview" topLeftCell="A37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224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981</v>
      </c>
      <c r="B4" s="115" t="s">
        <v>53</v>
      </c>
      <c r="C4" s="115"/>
      <c r="D4" s="95">
        <v>22</v>
      </c>
      <c r="E4" s="95">
        <v>16</v>
      </c>
      <c r="F4" s="4">
        <f t="shared" ref="F4:F43" si="0">IF(D4&gt;0,IF(B4="スギ",P4,IF(B4="ヒノキ",U4,IF(B4="アカマツ",Z4,IF(B4="カラマツ",AF4,AJ4)))),"")</f>
        <v>0.3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0.28000000000000003</v>
      </c>
      <c r="L4" s="96">
        <f t="shared" ref="L4:L43" si="2">ROUND(10^(-5+0.73504+1.83346*LOG(D4)+1.06569*LOG(E4)),2)</f>
        <v>0.3</v>
      </c>
      <c r="M4" s="96">
        <f t="shared" ref="M4:M43" si="3">ROUND(10^(-5+0.71514+1.74357*LOG(D4)+1.17719*LOG(E4)),2)</f>
        <v>0.3</v>
      </c>
      <c r="N4" s="96">
        <f t="shared" ref="N4:N43" si="4">ROUND(10^(-5+0.82956+1.76381*LOG(D4)+1.06412*LOG(E4)),2)</f>
        <v>0.3</v>
      </c>
      <c r="O4" s="96">
        <f t="shared" ref="O4:O43" si="5">ROUND(10^(-5+0.88226+1.79204*LOG(D4)+0.99303*LOG(E4)),2)</f>
        <v>0.3</v>
      </c>
      <c r="P4" s="96">
        <f>HLOOKUP($D4,K$3:O$43,MATCH($A4,$A$3:$A$43,0),1)</f>
        <v>0.3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0.28000000000000003</v>
      </c>
      <c r="R4" s="96">
        <f t="shared" ref="R4:R43" si="7">ROUND(10^(1.905709*LOG(D4)+1.011385*LOG(E4)-4.293729),2)</f>
        <v>0.3</v>
      </c>
      <c r="S4" s="96">
        <f t="shared" ref="S4:S43" si="8">ROUND(10^(1.771888*LOG(D4)+1.138415*LOG(E4)-4.271259),2)</f>
        <v>0.3</v>
      </c>
      <c r="T4" s="96">
        <f t="shared" ref="T4:T43" si="9">ROUND(10^(1.671519*LOG(D4)+1.363617*LOG(E4)-4.404407),2)</f>
        <v>0.3</v>
      </c>
      <c r="U4" s="96">
        <f t="shared" ref="U4:U43" si="10">HLOOKUP($D4,Q$3:T$43,MATCH($A4,$A$3:$A$43,0),1)</f>
        <v>0.3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0.32</v>
      </c>
      <c r="W4" s="96">
        <f t="shared" ref="W4:W43" si="12">ROUND(10^(-4.155639+1.847898*LOG(D4)+0.951955*LOG(E4)),2)</f>
        <v>0.3</v>
      </c>
      <c r="X4" s="96">
        <f t="shared" ref="X4:X43" si="13">ROUND(10^(-4.194535+1.804172*LOG(D4)+1.034248*LOG(E4)),2)</f>
        <v>0.3</v>
      </c>
      <c r="Y4" s="96">
        <f t="shared" ref="Y4:Y43" si="14">ROUND(10^(-4.42347+2.006485*LOG(D4)+0.967757*LOG(E4)),2)</f>
        <v>0.27</v>
      </c>
      <c r="Z4" s="96">
        <f t="shared" ref="Z4:Z43" si="15">HLOOKUP($D4,V$3:Y$43,MATCH($A4,$A$3:$A$43,0),1)</f>
        <v>0.3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0.27</v>
      </c>
      <c r="AB4" s="96">
        <f t="shared" ref="AB4:AB43" si="17">ROUND(10^(1.979213*LOG(D4)+0.998347*LOG(E4)-4.369281),2)</f>
        <v>0.31</v>
      </c>
      <c r="AC4" s="96">
        <f t="shared" ref="AC4:AC43" si="18">ROUND(10^(1.904401*LOG(D4)+1.062478*LOG(E4)-4.348104),2)</f>
        <v>0.31</v>
      </c>
      <c r="AD4" s="96">
        <f t="shared" ref="AD4:AD43" si="19">ROUND(10^(1.640825*LOG(D4)+1.080387*LOG(E4)-3.976731),2)</f>
        <v>0.34</v>
      </c>
      <c r="AE4" s="96">
        <f t="shared" ref="AE4:AE43" si="20">ROUND(10^(1.90887*LOG(D4)+1.088002*LOG(E4)-4.431495),2)</f>
        <v>0.28000000000000003</v>
      </c>
      <c r="AF4" s="96">
        <f t="shared" ref="AF4:AF43" si="21">HLOOKUP($D4,AA$3:AE$43,MATCH($A4,$A$3:$A$43,0),1)</f>
        <v>0.31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0.27</v>
      </c>
      <c r="AH4" s="96">
        <f t="shared" ref="AH4:AH43" si="23">ROUND(10^(1.93813902*LOG(D4)+0.96697002*LOG(E4)-4.32216295),2)</f>
        <v>0.28000000000000003</v>
      </c>
      <c r="AI4" s="96">
        <f t="shared" ref="AI4:AI43" si="24">ROUND(10^(1.82464098*LOG(D4)+0.97625989*LOG(E4)-4.15096808),2)</f>
        <v>0.3</v>
      </c>
      <c r="AJ4" s="96">
        <f t="shared" ref="AJ4:AJ43" si="25">HLOOKUP($D4,AG$3:AI$43,MATCH($A4,$A$3:$A$43,0),1)</f>
        <v>0.28000000000000003</v>
      </c>
    </row>
    <row r="5" spans="1:36" ht="12.95" customHeight="1" x14ac:dyDescent="0.15">
      <c r="A5" s="95">
        <v>982</v>
      </c>
      <c r="B5" s="115" t="s">
        <v>53</v>
      </c>
      <c r="C5" s="115"/>
      <c r="D5" s="95">
        <v>12</v>
      </c>
      <c r="E5" s="95">
        <v>12</v>
      </c>
      <c r="F5" s="4">
        <f t="shared" si="0"/>
        <v>7.0000000000000007E-2</v>
      </c>
      <c r="G5" s="5"/>
      <c r="H5" s="95" t="s">
        <v>62</v>
      </c>
      <c r="I5" s="5" t="s">
        <v>92</v>
      </c>
      <c r="J5" s="1" t="s">
        <v>15</v>
      </c>
      <c r="K5" s="96">
        <f t="shared" si="1"/>
        <v>7.0000000000000007E-2</v>
      </c>
      <c r="L5" s="96">
        <f t="shared" si="2"/>
        <v>7.0000000000000007E-2</v>
      </c>
      <c r="M5" s="96">
        <f t="shared" si="3"/>
        <v>7.0000000000000007E-2</v>
      </c>
      <c r="N5" s="96">
        <f t="shared" si="4"/>
        <v>0.08</v>
      </c>
      <c r="O5" s="96">
        <f t="shared" si="5"/>
        <v>0.08</v>
      </c>
      <c r="P5" s="96">
        <f t="shared" ref="P5:P43" si="26">HLOOKUP($D5,K$3:O$43,MATCH(A5,$A$3:$A$43,0),1)</f>
        <v>7.0000000000000007E-2</v>
      </c>
      <c r="Q5" s="96">
        <f t="shared" si="6"/>
        <v>7.0000000000000007E-2</v>
      </c>
      <c r="R5" s="96">
        <f t="shared" si="7"/>
        <v>7.0000000000000007E-2</v>
      </c>
      <c r="S5" s="96">
        <f t="shared" si="8"/>
        <v>7.0000000000000007E-2</v>
      </c>
      <c r="T5" s="96">
        <f t="shared" si="9"/>
        <v>7.0000000000000007E-2</v>
      </c>
      <c r="U5" s="96">
        <f t="shared" si="10"/>
        <v>7.0000000000000007E-2</v>
      </c>
      <c r="V5" s="96">
        <f t="shared" si="11"/>
        <v>7.0000000000000007E-2</v>
      </c>
      <c r="W5" s="96">
        <f t="shared" si="12"/>
        <v>7.0000000000000007E-2</v>
      </c>
      <c r="X5" s="96">
        <f t="shared" si="13"/>
        <v>7.0000000000000007E-2</v>
      </c>
      <c r="Y5" s="96">
        <f t="shared" si="14"/>
        <v>0.06</v>
      </c>
      <c r="Z5" s="96">
        <f t="shared" si="15"/>
        <v>7.0000000000000007E-2</v>
      </c>
      <c r="AA5" s="96">
        <f t="shared" si="16"/>
        <v>7.0000000000000007E-2</v>
      </c>
      <c r="AB5" s="96">
        <f t="shared" si="17"/>
        <v>7.0000000000000007E-2</v>
      </c>
      <c r="AC5" s="96">
        <f t="shared" si="18"/>
        <v>7.0000000000000007E-2</v>
      </c>
      <c r="AD5" s="96">
        <f t="shared" si="19"/>
        <v>0.09</v>
      </c>
      <c r="AE5" s="96">
        <f t="shared" si="20"/>
        <v>0.06</v>
      </c>
      <c r="AF5" s="96">
        <f t="shared" si="21"/>
        <v>7.0000000000000007E-2</v>
      </c>
      <c r="AG5" s="96">
        <f t="shared" si="22"/>
        <v>0.06</v>
      </c>
      <c r="AH5" s="96">
        <f t="shared" si="23"/>
        <v>7.0000000000000007E-2</v>
      </c>
      <c r="AI5" s="96">
        <f t="shared" si="24"/>
        <v>7.0000000000000007E-2</v>
      </c>
      <c r="AJ5" s="96">
        <f t="shared" si="25"/>
        <v>7.0000000000000007E-2</v>
      </c>
    </row>
    <row r="6" spans="1:36" ht="12.95" customHeight="1" x14ac:dyDescent="0.15">
      <c r="A6" s="95">
        <v>983</v>
      </c>
      <c r="B6" s="115" t="s">
        <v>53</v>
      </c>
      <c r="C6" s="115"/>
      <c r="D6" s="95">
        <v>16</v>
      </c>
      <c r="E6" s="95">
        <v>14</v>
      </c>
      <c r="F6" s="4">
        <f t="shared" si="0"/>
        <v>0.14000000000000001</v>
      </c>
      <c r="G6" s="5" t="s">
        <v>67</v>
      </c>
      <c r="H6" s="95" t="s">
        <v>62</v>
      </c>
      <c r="I6" s="5" t="s">
        <v>67</v>
      </c>
      <c r="J6" s="1" t="s">
        <v>15</v>
      </c>
      <c r="K6" s="96">
        <f t="shared" si="1"/>
        <v>0.14000000000000001</v>
      </c>
      <c r="L6" s="96">
        <f t="shared" si="2"/>
        <v>0.15</v>
      </c>
      <c r="M6" s="96">
        <f t="shared" si="3"/>
        <v>0.15</v>
      </c>
      <c r="N6" s="96">
        <f t="shared" si="4"/>
        <v>0.15</v>
      </c>
      <c r="O6" s="96">
        <f t="shared" si="5"/>
        <v>0.15</v>
      </c>
      <c r="P6" s="96">
        <f t="shared" si="26"/>
        <v>0.15</v>
      </c>
      <c r="Q6" s="96">
        <f t="shared" si="6"/>
        <v>0.14000000000000001</v>
      </c>
      <c r="R6" s="96">
        <f t="shared" si="7"/>
        <v>0.14000000000000001</v>
      </c>
      <c r="S6" s="96">
        <f t="shared" si="8"/>
        <v>0.15</v>
      </c>
      <c r="T6" s="96">
        <f t="shared" si="9"/>
        <v>0.15</v>
      </c>
      <c r="U6" s="96">
        <f t="shared" si="10"/>
        <v>0.14000000000000001</v>
      </c>
      <c r="V6" s="96">
        <f t="shared" si="11"/>
        <v>0.15</v>
      </c>
      <c r="W6" s="96">
        <f t="shared" si="12"/>
        <v>0.14000000000000001</v>
      </c>
      <c r="X6" s="96">
        <f t="shared" si="13"/>
        <v>0.15</v>
      </c>
      <c r="Y6" s="96">
        <f t="shared" si="14"/>
        <v>0.13</v>
      </c>
      <c r="Z6" s="96">
        <f t="shared" si="15"/>
        <v>0.14000000000000001</v>
      </c>
      <c r="AA6" s="96">
        <f t="shared" si="16"/>
        <v>0.13</v>
      </c>
      <c r="AB6" s="96">
        <f t="shared" si="17"/>
        <v>0.14000000000000001</v>
      </c>
      <c r="AC6" s="96">
        <f t="shared" si="18"/>
        <v>0.15</v>
      </c>
      <c r="AD6" s="96">
        <f t="shared" si="19"/>
        <v>0.17</v>
      </c>
      <c r="AE6" s="96">
        <f t="shared" si="20"/>
        <v>0.13</v>
      </c>
      <c r="AF6" s="96">
        <f t="shared" si="21"/>
        <v>0.14000000000000001</v>
      </c>
      <c r="AG6" s="96">
        <f t="shared" si="22"/>
        <v>0.13</v>
      </c>
      <c r="AH6" s="96">
        <f t="shared" si="23"/>
        <v>0.13</v>
      </c>
      <c r="AI6" s="96">
        <f t="shared" si="24"/>
        <v>0.15</v>
      </c>
      <c r="AJ6" s="96">
        <f t="shared" si="25"/>
        <v>0.13</v>
      </c>
    </row>
    <row r="7" spans="1:36" ht="12.95" customHeight="1" x14ac:dyDescent="0.15">
      <c r="A7" s="95">
        <v>984</v>
      </c>
      <c r="B7" s="115" t="s">
        <v>53</v>
      </c>
      <c r="C7" s="115"/>
      <c r="D7" s="95">
        <v>10</v>
      </c>
      <c r="E7" s="95">
        <v>12</v>
      </c>
      <c r="F7" s="4">
        <f t="shared" si="0"/>
        <v>0.05</v>
      </c>
      <c r="G7" s="5"/>
      <c r="H7" s="95" t="s">
        <v>62</v>
      </c>
      <c r="I7" s="5" t="s">
        <v>92</v>
      </c>
      <c r="J7" s="1" t="s">
        <v>15</v>
      </c>
      <c r="K7" s="96">
        <f t="shared" si="1"/>
        <v>0.05</v>
      </c>
      <c r="L7" s="96">
        <f t="shared" si="2"/>
        <v>0.05</v>
      </c>
      <c r="M7" s="96">
        <f t="shared" si="3"/>
        <v>0.05</v>
      </c>
      <c r="N7" s="96">
        <f t="shared" si="4"/>
        <v>0.06</v>
      </c>
      <c r="O7" s="96">
        <f t="shared" si="5"/>
        <v>0.06</v>
      </c>
      <c r="P7" s="96">
        <f t="shared" si="26"/>
        <v>0.05</v>
      </c>
      <c r="Q7" s="96">
        <f t="shared" si="6"/>
        <v>0.05</v>
      </c>
      <c r="R7" s="96">
        <f t="shared" si="7"/>
        <v>0.05</v>
      </c>
      <c r="S7" s="96">
        <f t="shared" si="8"/>
        <v>0.05</v>
      </c>
      <c r="T7" s="96">
        <f t="shared" si="9"/>
        <v>0.05</v>
      </c>
      <c r="U7" s="96">
        <f t="shared" si="10"/>
        <v>0.05</v>
      </c>
      <c r="V7" s="96">
        <f t="shared" si="11"/>
        <v>0.05</v>
      </c>
      <c r="W7" s="96">
        <f t="shared" si="12"/>
        <v>0.05</v>
      </c>
      <c r="X7" s="96">
        <f t="shared" si="13"/>
        <v>0.05</v>
      </c>
      <c r="Y7" s="96">
        <f t="shared" si="14"/>
        <v>0.04</v>
      </c>
      <c r="Z7" s="96">
        <f t="shared" si="15"/>
        <v>0.05</v>
      </c>
      <c r="AA7" s="96">
        <f t="shared" si="16"/>
        <v>0.05</v>
      </c>
      <c r="AB7" s="96">
        <f t="shared" si="17"/>
        <v>0.05</v>
      </c>
      <c r="AC7" s="96">
        <f t="shared" si="18"/>
        <v>0.05</v>
      </c>
      <c r="AD7" s="96">
        <f t="shared" si="19"/>
        <v>7.0000000000000007E-2</v>
      </c>
      <c r="AE7" s="96">
        <f t="shared" si="20"/>
        <v>0.04</v>
      </c>
      <c r="AF7" s="96">
        <f t="shared" si="21"/>
        <v>0.05</v>
      </c>
      <c r="AG7" s="96">
        <f t="shared" si="22"/>
        <v>0.05</v>
      </c>
      <c r="AH7" s="96">
        <f t="shared" si="23"/>
        <v>0.05</v>
      </c>
      <c r="AI7" s="96">
        <f t="shared" si="24"/>
        <v>0.05</v>
      </c>
      <c r="AJ7" s="96">
        <f t="shared" si="25"/>
        <v>0.05</v>
      </c>
    </row>
    <row r="8" spans="1:36" ht="12.95" customHeight="1" x14ac:dyDescent="0.15">
      <c r="A8" s="95">
        <v>985</v>
      </c>
      <c r="B8" s="115" t="s">
        <v>53</v>
      </c>
      <c r="C8" s="115"/>
      <c r="D8" s="95">
        <v>8</v>
      </c>
      <c r="E8" s="95">
        <v>11</v>
      </c>
      <c r="F8" s="4">
        <f t="shared" si="0"/>
        <v>0.03</v>
      </c>
      <c r="G8" s="5"/>
      <c r="H8" s="95" t="s">
        <v>62</v>
      </c>
      <c r="I8" s="5" t="s">
        <v>92</v>
      </c>
      <c r="J8" s="1" t="s">
        <v>15</v>
      </c>
      <c r="K8" s="96">
        <f t="shared" si="1"/>
        <v>0.03</v>
      </c>
      <c r="L8" s="96">
        <f t="shared" si="2"/>
        <v>0.03</v>
      </c>
      <c r="M8" s="96">
        <f t="shared" si="3"/>
        <v>0.03</v>
      </c>
      <c r="N8" s="96">
        <f t="shared" si="4"/>
        <v>0.03</v>
      </c>
      <c r="O8" s="96">
        <f t="shared" si="5"/>
        <v>0.03</v>
      </c>
      <c r="P8" s="96">
        <f t="shared" si="26"/>
        <v>0.03</v>
      </c>
      <c r="Q8" s="96">
        <f t="shared" si="6"/>
        <v>0.03</v>
      </c>
      <c r="R8" s="96">
        <f t="shared" si="7"/>
        <v>0.03</v>
      </c>
      <c r="S8" s="96">
        <f t="shared" si="8"/>
        <v>0.03</v>
      </c>
      <c r="T8" s="96">
        <f t="shared" si="9"/>
        <v>0.03</v>
      </c>
      <c r="U8" s="96">
        <f t="shared" si="10"/>
        <v>0.03</v>
      </c>
      <c r="V8" s="96">
        <f t="shared" si="11"/>
        <v>0.03</v>
      </c>
      <c r="W8" s="96">
        <f t="shared" si="12"/>
        <v>0.03</v>
      </c>
      <c r="X8" s="96">
        <f t="shared" si="13"/>
        <v>0.03</v>
      </c>
      <c r="Y8" s="96">
        <f t="shared" si="14"/>
        <v>0.02</v>
      </c>
      <c r="Z8" s="96">
        <f t="shared" si="15"/>
        <v>0.03</v>
      </c>
      <c r="AA8" s="96">
        <f t="shared" si="16"/>
        <v>0.03</v>
      </c>
      <c r="AB8" s="96">
        <f t="shared" si="17"/>
        <v>0.03</v>
      </c>
      <c r="AC8" s="96">
        <f t="shared" si="18"/>
        <v>0.03</v>
      </c>
      <c r="AD8" s="96">
        <f t="shared" si="19"/>
        <v>0.04</v>
      </c>
      <c r="AE8" s="96">
        <f t="shared" si="20"/>
        <v>0.03</v>
      </c>
      <c r="AF8" s="96">
        <f t="shared" si="21"/>
        <v>0.03</v>
      </c>
      <c r="AG8" s="96">
        <f t="shared" si="22"/>
        <v>0.03</v>
      </c>
      <c r="AH8" s="96">
        <f t="shared" si="23"/>
        <v>0.03</v>
      </c>
      <c r="AI8" s="96">
        <f t="shared" si="24"/>
        <v>0.03</v>
      </c>
      <c r="AJ8" s="96">
        <f t="shared" si="25"/>
        <v>0.03</v>
      </c>
    </row>
    <row r="9" spans="1:36" ht="12.95" customHeight="1" x14ac:dyDescent="0.15">
      <c r="A9" s="95">
        <v>986</v>
      </c>
      <c r="B9" s="115" t="s">
        <v>53</v>
      </c>
      <c r="C9" s="115"/>
      <c r="D9" s="95">
        <v>10</v>
      </c>
      <c r="E9" s="95">
        <v>8</v>
      </c>
      <c r="F9" s="4">
        <f t="shared" si="0"/>
        <v>0.04</v>
      </c>
      <c r="G9" s="5" t="s">
        <v>90</v>
      </c>
      <c r="H9" s="95" t="s">
        <v>52</v>
      </c>
      <c r="I9" s="5"/>
      <c r="J9" s="1" t="s">
        <v>15</v>
      </c>
      <c r="K9" s="96">
        <f t="shared" si="1"/>
        <v>0.03</v>
      </c>
      <c r="L9" s="96">
        <f t="shared" si="2"/>
        <v>0.03</v>
      </c>
      <c r="M9" s="96">
        <f t="shared" si="3"/>
        <v>0.03</v>
      </c>
      <c r="N9" s="96">
        <f t="shared" si="4"/>
        <v>0.04</v>
      </c>
      <c r="O9" s="96">
        <f t="shared" si="5"/>
        <v>0.04</v>
      </c>
      <c r="P9" s="96">
        <f t="shared" si="26"/>
        <v>0.03</v>
      </c>
      <c r="Q9" s="96">
        <f t="shared" si="6"/>
        <v>0.03</v>
      </c>
      <c r="R9" s="96">
        <f t="shared" si="7"/>
        <v>0.03</v>
      </c>
      <c r="S9" s="96">
        <f t="shared" si="8"/>
        <v>0.03</v>
      </c>
      <c r="T9" s="96">
        <f t="shared" si="9"/>
        <v>0.03</v>
      </c>
      <c r="U9" s="96">
        <f t="shared" si="10"/>
        <v>0.03</v>
      </c>
      <c r="V9" s="96">
        <f t="shared" si="11"/>
        <v>0.04</v>
      </c>
      <c r="W9" s="96">
        <f t="shared" si="12"/>
        <v>0.04</v>
      </c>
      <c r="X9" s="96">
        <f t="shared" si="13"/>
        <v>0.03</v>
      </c>
      <c r="Y9" s="96">
        <f t="shared" si="14"/>
        <v>0.03</v>
      </c>
      <c r="Z9" s="96">
        <f t="shared" si="15"/>
        <v>0.04</v>
      </c>
      <c r="AA9" s="96">
        <f t="shared" si="16"/>
        <v>0.03</v>
      </c>
      <c r="AB9" s="96">
        <f t="shared" si="17"/>
        <v>0.03</v>
      </c>
      <c r="AC9" s="96">
        <f t="shared" si="18"/>
        <v>0.03</v>
      </c>
      <c r="AD9" s="96">
        <f t="shared" si="19"/>
        <v>0.04</v>
      </c>
      <c r="AE9" s="96">
        <f t="shared" si="20"/>
        <v>0.03</v>
      </c>
      <c r="AF9" s="96">
        <f t="shared" si="21"/>
        <v>0.03</v>
      </c>
      <c r="AG9" s="96">
        <f t="shared" si="22"/>
        <v>0.03</v>
      </c>
      <c r="AH9" s="96">
        <f t="shared" si="23"/>
        <v>0.03</v>
      </c>
      <c r="AI9" s="96">
        <f t="shared" si="24"/>
        <v>0.04</v>
      </c>
      <c r="AJ9" s="96">
        <f t="shared" si="25"/>
        <v>0.03</v>
      </c>
    </row>
    <row r="10" spans="1:36" ht="12.95" customHeight="1" x14ac:dyDescent="0.15">
      <c r="A10" s="95">
        <v>987</v>
      </c>
      <c r="B10" s="115" t="s">
        <v>53</v>
      </c>
      <c r="C10" s="115"/>
      <c r="D10" s="95">
        <v>18</v>
      </c>
      <c r="E10" s="95">
        <v>16</v>
      </c>
      <c r="F10" s="4">
        <f t="shared" si="0"/>
        <v>0.2</v>
      </c>
      <c r="G10" s="5"/>
      <c r="H10" s="95"/>
      <c r="I10" s="95"/>
      <c r="J10" s="1" t="s">
        <v>15</v>
      </c>
      <c r="K10" s="96">
        <f t="shared" si="1"/>
        <v>0.19</v>
      </c>
      <c r="L10" s="96">
        <f t="shared" si="2"/>
        <v>0.21</v>
      </c>
      <c r="M10" s="96">
        <f t="shared" si="3"/>
        <v>0.21</v>
      </c>
      <c r="N10" s="96">
        <f t="shared" si="4"/>
        <v>0.21</v>
      </c>
      <c r="O10" s="96">
        <f t="shared" si="5"/>
        <v>0.21</v>
      </c>
      <c r="P10" s="96">
        <f t="shared" si="26"/>
        <v>0.21</v>
      </c>
      <c r="Q10" s="96">
        <f t="shared" si="6"/>
        <v>0.19</v>
      </c>
      <c r="R10" s="96">
        <f t="shared" si="7"/>
        <v>0.21</v>
      </c>
      <c r="S10" s="96">
        <f t="shared" si="8"/>
        <v>0.21</v>
      </c>
      <c r="T10" s="96">
        <f t="shared" si="9"/>
        <v>0.22</v>
      </c>
      <c r="U10" s="96">
        <f t="shared" si="10"/>
        <v>0.21</v>
      </c>
      <c r="V10" s="96">
        <f t="shared" si="11"/>
        <v>0.21</v>
      </c>
      <c r="W10" s="96">
        <f t="shared" si="12"/>
        <v>0.2</v>
      </c>
      <c r="X10" s="96">
        <f t="shared" si="13"/>
        <v>0.21</v>
      </c>
      <c r="Y10" s="96">
        <f t="shared" si="14"/>
        <v>0.18</v>
      </c>
      <c r="Z10" s="96">
        <f t="shared" si="15"/>
        <v>0.2</v>
      </c>
      <c r="AA10" s="96">
        <f t="shared" si="16"/>
        <v>0.19</v>
      </c>
      <c r="AB10" s="96">
        <f t="shared" si="17"/>
        <v>0.21</v>
      </c>
      <c r="AC10" s="96">
        <f t="shared" si="18"/>
        <v>0.21</v>
      </c>
      <c r="AD10" s="96">
        <f t="shared" si="19"/>
        <v>0.24</v>
      </c>
      <c r="AE10" s="96">
        <f t="shared" si="20"/>
        <v>0.19</v>
      </c>
      <c r="AF10" s="96">
        <f t="shared" si="21"/>
        <v>0.21</v>
      </c>
      <c r="AG10" s="96">
        <f t="shared" si="22"/>
        <v>0.18</v>
      </c>
      <c r="AH10" s="96">
        <f t="shared" si="23"/>
        <v>0.19</v>
      </c>
      <c r="AI10" s="96">
        <f t="shared" si="24"/>
        <v>0.21</v>
      </c>
      <c r="AJ10" s="96">
        <f t="shared" si="25"/>
        <v>0.19</v>
      </c>
    </row>
    <row r="11" spans="1:36" ht="12.95" customHeight="1" x14ac:dyDescent="0.15">
      <c r="A11" s="95">
        <v>988</v>
      </c>
      <c r="B11" s="115" t="s">
        <v>53</v>
      </c>
      <c r="C11" s="115"/>
      <c r="D11" s="95">
        <v>16</v>
      </c>
      <c r="E11" s="95">
        <v>14</v>
      </c>
      <c r="F11" s="4">
        <f t="shared" si="0"/>
        <v>0.14000000000000001</v>
      </c>
      <c r="G11" s="5"/>
      <c r="H11" s="95" t="s">
        <v>62</v>
      </c>
      <c r="I11" s="95" t="s">
        <v>92</v>
      </c>
      <c r="J11" s="1" t="s">
        <v>15</v>
      </c>
      <c r="K11" s="96">
        <f t="shared" si="1"/>
        <v>0.14000000000000001</v>
      </c>
      <c r="L11" s="96">
        <f t="shared" si="2"/>
        <v>0.15</v>
      </c>
      <c r="M11" s="96">
        <f t="shared" si="3"/>
        <v>0.15</v>
      </c>
      <c r="N11" s="96">
        <f t="shared" si="4"/>
        <v>0.15</v>
      </c>
      <c r="O11" s="96">
        <f t="shared" si="5"/>
        <v>0.15</v>
      </c>
      <c r="P11" s="96">
        <f t="shared" si="26"/>
        <v>0.15</v>
      </c>
      <c r="Q11" s="96">
        <f t="shared" si="6"/>
        <v>0.14000000000000001</v>
      </c>
      <c r="R11" s="96">
        <f t="shared" si="7"/>
        <v>0.14000000000000001</v>
      </c>
      <c r="S11" s="96">
        <f t="shared" si="8"/>
        <v>0.15</v>
      </c>
      <c r="T11" s="96">
        <f t="shared" si="9"/>
        <v>0.15</v>
      </c>
      <c r="U11" s="96">
        <f t="shared" si="10"/>
        <v>0.14000000000000001</v>
      </c>
      <c r="V11" s="96">
        <f t="shared" si="11"/>
        <v>0.15</v>
      </c>
      <c r="W11" s="96">
        <f t="shared" si="12"/>
        <v>0.14000000000000001</v>
      </c>
      <c r="X11" s="96">
        <f t="shared" si="13"/>
        <v>0.15</v>
      </c>
      <c r="Y11" s="96">
        <f t="shared" si="14"/>
        <v>0.13</v>
      </c>
      <c r="Z11" s="96">
        <f t="shared" si="15"/>
        <v>0.14000000000000001</v>
      </c>
      <c r="AA11" s="96">
        <f t="shared" si="16"/>
        <v>0.13</v>
      </c>
      <c r="AB11" s="96">
        <f t="shared" si="17"/>
        <v>0.14000000000000001</v>
      </c>
      <c r="AC11" s="96">
        <f t="shared" si="18"/>
        <v>0.15</v>
      </c>
      <c r="AD11" s="96">
        <f t="shared" si="19"/>
        <v>0.17</v>
      </c>
      <c r="AE11" s="96">
        <f t="shared" si="20"/>
        <v>0.13</v>
      </c>
      <c r="AF11" s="96">
        <f t="shared" si="21"/>
        <v>0.14000000000000001</v>
      </c>
      <c r="AG11" s="96">
        <f t="shared" si="22"/>
        <v>0.13</v>
      </c>
      <c r="AH11" s="96">
        <f t="shared" si="23"/>
        <v>0.13</v>
      </c>
      <c r="AI11" s="96">
        <f t="shared" si="24"/>
        <v>0.15</v>
      </c>
      <c r="AJ11" s="96">
        <f t="shared" si="25"/>
        <v>0.13</v>
      </c>
    </row>
    <row r="12" spans="1:36" ht="12.95" customHeight="1" x14ac:dyDescent="0.15">
      <c r="A12" s="95">
        <v>989</v>
      </c>
      <c r="B12" s="115" t="s">
        <v>53</v>
      </c>
      <c r="C12" s="115"/>
      <c r="D12" s="95">
        <v>8</v>
      </c>
      <c r="E12" s="95">
        <v>9</v>
      </c>
      <c r="F12" s="4">
        <f t="shared" si="0"/>
        <v>0.03</v>
      </c>
      <c r="G12" s="5" t="s">
        <v>90</v>
      </c>
      <c r="H12" s="103" t="s">
        <v>52</v>
      </c>
      <c r="I12" s="95"/>
      <c r="J12" s="1" t="s">
        <v>15</v>
      </c>
      <c r="K12" s="96">
        <f t="shared" si="1"/>
        <v>0.03</v>
      </c>
      <c r="L12" s="96">
        <f t="shared" si="2"/>
        <v>0.03</v>
      </c>
      <c r="M12" s="96">
        <f t="shared" si="3"/>
        <v>0.03</v>
      </c>
      <c r="N12" s="96">
        <f t="shared" si="4"/>
        <v>0.03</v>
      </c>
      <c r="O12" s="96">
        <f t="shared" si="5"/>
        <v>0.03</v>
      </c>
      <c r="P12" s="96">
        <f t="shared" si="26"/>
        <v>0.03</v>
      </c>
      <c r="Q12" s="96">
        <f t="shared" si="6"/>
        <v>0.03</v>
      </c>
      <c r="R12" s="96">
        <f t="shared" si="7"/>
        <v>0.02</v>
      </c>
      <c r="S12" s="96">
        <f t="shared" si="8"/>
        <v>0.03</v>
      </c>
      <c r="T12" s="96">
        <f t="shared" si="9"/>
        <v>0.03</v>
      </c>
      <c r="U12" s="96">
        <f t="shared" si="10"/>
        <v>0.03</v>
      </c>
      <c r="V12" s="96">
        <f t="shared" si="11"/>
        <v>0.03</v>
      </c>
      <c r="W12" s="96">
        <f t="shared" si="12"/>
        <v>0.03</v>
      </c>
      <c r="X12" s="96">
        <f t="shared" si="13"/>
        <v>0.03</v>
      </c>
      <c r="Y12" s="96">
        <f t="shared" si="14"/>
        <v>0.02</v>
      </c>
      <c r="Z12" s="96">
        <f t="shared" si="15"/>
        <v>0.03</v>
      </c>
      <c r="AA12" s="96">
        <f t="shared" si="16"/>
        <v>0.02</v>
      </c>
      <c r="AB12" s="96">
        <f t="shared" si="17"/>
        <v>0.02</v>
      </c>
      <c r="AC12" s="96">
        <f t="shared" si="18"/>
        <v>0.02</v>
      </c>
      <c r="AD12" s="96">
        <f t="shared" si="19"/>
        <v>0.03</v>
      </c>
      <c r="AE12" s="96">
        <f t="shared" si="20"/>
        <v>0.02</v>
      </c>
      <c r="AF12" s="96">
        <f t="shared" si="21"/>
        <v>0.02</v>
      </c>
      <c r="AG12" s="96">
        <f t="shared" si="22"/>
        <v>0.02</v>
      </c>
      <c r="AH12" s="96">
        <f t="shared" si="23"/>
        <v>0.02</v>
      </c>
      <c r="AI12" s="96">
        <f t="shared" si="24"/>
        <v>0.03</v>
      </c>
      <c r="AJ12" s="96">
        <f t="shared" si="25"/>
        <v>0.02</v>
      </c>
    </row>
    <row r="13" spans="1:36" ht="12.95" customHeight="1" x14ac:dyDescent="0.15">
      <c r="A13" s="95">
        <v>990</v>
      </c>
      <c r="B13" s="115" t="s">
        <v>53</v>
      </c>
      <c r="C13" s="115"/>
      <c r="D13" s="95">
        <v>14</v>
      </c>
      <c r="E13" s="95">
        <v>14</v>
      </c>
      <c r="F13" s="4">
        <f t="shared" si="0"/>
        <v>0.11</v>
      </c>
      <c r="G13" s="5"/>
      <c r="H13" s="95"/>
      <c r="I13" s="95"/>
      <c r="J13" s="1" t="s">
        <v>15</v>
      </c>
      <c r="K13" s="96">
        <f t="shared" si="1"/>
        <v>0.11</v>
      </c>
      <c r="L13" s="96">
        <f t="shared" si="2"/>
        <v>0.11</v>
      </c>
      <c r="M13" s="96">
        <f t="shared" si="3"/>
        <v>0.12</v>
      </c>
      <c r="N13" s="96">
        <f t="shared" si="4"/>
        <v>0.12</v>
      </c>
      <c r="O13" s="96">
        <f t="shared" si="5"/>
        <v>0.12</v>
      </c>
      <c r="P13" s="96">
        <f t="shared" si="26"/>
        <v>0.11</v>
      </c>
      <c r="Q13" s="96">
        <f t="shared" si="6"/>
        <v>0.11</v>
      </c>
      <c r="R13" s="96">
        <f t="shared" si="7"/>
        <v>0.11</v>
      </c>
      <c r="S13" s="96">
        <f t="shared" si="8"/>
        <v>0.12</v>
      </c>
      <c r="T13" s="96">
        <f t="shared" si="9"/>
        <v>0.12</v>
      </c>
      <c r="U13" s="96">
        <f t="shared" si="10"/>
        <v>0.11</v>
      </c>
      <c r="V13" s="96">
        <f t="shared" si="11"/>
        <v>0.12</v>
      </c>
      <c r="W13" s="96">
        <f t="shared" si="12"/>
        <v>0.11</v>
      </c>
      <c r="X13" s="96">
        <f t="shared" si="13"/>
        <v>0.11</v>
      </c>
      <c r="Y13" s="96">
        <f t="shared" si="14"/>
        <v>0.1</v>
      </c>
      <c r="Z13" s="96">
        <f t="shared" si="15"/>
        <v>0.11</v>
      </c>
      <c r="AA13" s="96">
        <f t="shared" si="16"/>
        <v>0.1</v>
      </c>
      <c r="AB13" s="96">
        <f t="shared" si="17"/>
        <v>0.11</v>
      </c>
      <c r="AC13" s="96">
        <f t="shared" si="18"/>
        <v>0.11</v>
      </c>
      <c r="AD13" s="96">
        <f t="shared" si="19"/>
        <v>0.14000000000000001</v>
      </c>
      <c r="AE13" s="96">
        <f t="shared" si="20"/>
        <v>0.1</v>
      </c>
      <c r="AF13" s="96">
        <f t="shared" si="21"/>
        <v>0.11</v>
      </c>
      <c r="AG13" s="96">
        <f t="shared" si="22"/>
        <v>0.1</v>
      </c>
      <c r="AH13" s="96">
        <f t="shared" si="23"/>
        <v>0.1</v>
      </c>
      <c r="AI13" s="96">
        <f t="shared" si="24"/>
        <v>0.11</v>
      </c>
      <c r="AJ13" s="96">
        <f t="shared" si="25"/>
        <v>0.1</v>
      </c>
    </row>
    <row r="14" spans="1:36" ht="12.95" customHeight="1" x14ac:dyDescent="0.15">
      <c r="A14" s="95">
        <v>991</v>
      </c>
      <c r="B14" s="115" t="s">
        <v>53</v>
      </c>
      <c r="C14" s="115"/>
      <c r="D14" s="95">
        <v>18</v>
      </c>
      <c r="E14" s="95">
        <v>10</v>
      </c>
      <c r="F14" s="4">
        <f t="shared" si="0"/>
        <v>0.13</v>
      </c>
      <c r="G14" s="5" t="s">
        <v>68</v>
      </c>
      <c r="H14" s="95" t="s">
        <v>62</v>
      </c>
      <c r="I14" s="5" t="s">
        <v>68</v>
      </c>
      <c r="J14" s="1" t="s">
        <v>15</v>
      </c>
      <c r="K14" s="96">
        <f t="shared" si="1"/>
        <v>0.12</v>
      </c>
      <c r="L14" s="96">
        <f t="shared" si="2"/>
        <v>0.13</v>
      </c>
      <c r="M14" s="96">
        <f t="shared" si="3"/>
        <v>0.12</v>
      </c>
      <c r="N14" s="96">
        <f t="shared" si="4"/>
        <v>0.13</v>
      </c>
      <c r="O14" s="96">
        <f t="shared" si="5"/>
        <v>0.13</v>
      </c>
      <c r="P14" s="96">
        <f t="shared" si="26"/>
        <v>0.13</v>
      </c>
      <c r="Q14" s="96">
        <f t="shared" si="6"/>
        <v>0.12</v>
      </c>
      <c r="R14" s="96">
        <f t="shared" si="7"/>
        <v>0.13</v>
      </c>
      <c r="S14" s="96">
        <f t="shared" si="8"/>
        <v>0.12</v>
      </c>
      <c r="T14" s="96">
        <f t="shared" si="9"/>
        <v>0.11</v>
      </c>
      <c r="U14" s="96">
        <f t="shared" si="10"/>
        <v>0.13</v>
      </c>
      <c r="V14" s="96">
        <f t="shared" si="11"/>
        <v>0.14000000000000001</v>
      </c>
      <c r="W14" s="96">
        <f t="shared" si="12"/>
        <v>0.13</v>
      </c>
      <c r="X14" s="96">
        <f t="shared" si="13"/>
        <v>0.13</v>
      </c>
      <c r="Y14" s="96">
        <f t="shared" si="14"/>
        <v>0.12</v>
      </c>
      <c r="Z14" s="96">
        <f t="shared" si="15"/>
        <v>0.13</v>
      </c>
      <c r="AA14" s="96">
        <f t="shared" si="16"/>
        <v>0.12</v>
      </c>
      <c r="AB14" s="96">
        <f t="shared" si="17"/>
        <v>0.13</v>
      </c>
      <c r="AC14" s="96">
        <f t="shared" si="18"/>
        <v>0.13</v>
      </c>
      <c r="AD14" s="96">
        <f t="shared" si="19"/>
        <v>0.15</v>
      </c>
      <c r="AE14" s="96">
        <f t="shared" si="20"/>
        <v>0.11</v>
      </c>
      <c r="AF14" s="96">
        <f t="shared" si="21"/>
        <v>0.13</v>
      </c>
      <c r="AG14" s="96">
        <f t="shared" si="22"/>
        <v>0.12</v>
      </c>
      <c r="AH14" s="96">
        <f t="shared" si="23"/>
        <v>0.12</v>
      </c>
      <c r="AI14" s="96">
        <f t="shared" si="24"/>
        <v>0.13</v>
      </c>
      <c r="AJ14" s="96">
        <f t="shared" si="25"/>
        <v>0.12</v>
      </c>
    </row>
    <row r="15" spans="1:36" ht="12.95" customHeight="1" x14ac:dyDescent="0.15">
      <c r="A15" s="95">
        <v>992</v>
      </c>
      <c r="B15" s="115" t="s">
        <v>53</v>
      </c>
      <c r="C15" s="115"/>
      <c r="D15" s="95">
        <v>8</v>
      </c>
      <c r="E15" s="95">
        <v>7</v>
      </c>
      <c r="F15" s="4">
        <f t="shared" si="0"/>
        <v>0.02</v>
      </c>
      <c r="G15" s="5" t="s">
        <v>90</v>
      </c>
      <c r="H15" s="103" t="s">
        <v>52</v>
      </c>
      <c r="I15" s="95"/>
      <c r="J15" s="1" t="s">
        <v>15</v>
      </c>
      <c r="K15" s="96">
        <f t="shared" si="1"/>
        <v>0.02</v>
      </c>
      <c r="L15" s="96">
        <f t="shared" si="2"/>
        <v>0.02</v>
      </c>
      <c r="M15" s="96">
        <f t="shared" si="3"/>
        <v>0.02</v>
      </c>
      <c r="N15" s="96">
        <f t="shared" si="4"/>
        <v>0.02</v>
      </c>
      <c r="O15" s="96">
        <f t="shared" si="5"/>
        <v>0.02</v>
      </c>
      <c r="P15" s="96">
        <f t="shared" si="26"/>
        <v>0.02</v>
      </c>
      <c r="Q15" s="96">
        <f t="shared" si="6"/>
        <v>0.02</v>
      </c>
      <c r="R15" s="96">
        <f t="shared" si="7"/>
        <v>0.02</v>
      </c>
      <c r="S15" s="96">
        <f t="shared" si="8"/>
        <v>0.02</v>
      </c>
      <c r="T15" s="96">
        <f t="shared" si="9"/>
        <v>0.02</v>
      </c>
      <c r="U15" s="96">
        <f t="shared" si="10"/>
        <v>0.02</v>
      </c>
      <c r="V15" s="96">
        <f t="shared" si="11"/>
        <v>0.02</v>
      </c>
      <c r="W15" s="96">
        <f t="shared" si="12"/>
        <v>0.02</v>
      </c>
      <c r="X15" s="96">
        <f t="shared" si="13"/>
        <v>0.02</v>
      </c>
      <c r="Y15" s="96">
        <f t="shared" si="14"/>
        <v>0.02</v>
      </c>
      <c r="Z15" s="96">
        <f t="shared" si="15"/>
        <v>0.02</v>
      </c>
      <c r="AA15" s="96">
        <f t="shared" si="16"/>
        <v>0.02</v>
      </c>
      <c r="AB15" s="96">
        <f t="shared" si="17"/>
        <v>0.02</v>
      </c>
      <c r="AC15" s="96">
        <f t="shared" si="18"/>
        <v>0.02</v>
      </c>
      <c r="AD15" s="96">
        <f t="shared" si="19"/>
        <v>0.03</v>
      </c>
      <c r="AE15" s="96">
        <f t="shared" si="20"/>
        <v>0.02</v>
      </c>
      <c r="AF15" s="96">
        <f t="shared" si="21"/>
        <v>0.02</v>
      </c>
      <c r="AG15" s="96">
        <f t="shared" si="22"/>
        <v>0.02</v>
      </c>
      <c r="AH15" s="96">
        <f t="shared" si="23"/>
        <v>0.02</v>
      </c>
      <c r="AI15" s="96">
        <f t="shared" si="24"/>
        <v>0.02</v>
      </c>
      <c r="AJ15" s="96">
        <f t="shared" si="25"/>
        <v>0.02</v>
      </c>
    </row>
    <row r="16" spans="1:36" ht="12.95" customHeight="1" x14ac:dyDescent="0.15">
      <c r="A16" s="95">
        <v>993</v>
      </c>
      <c r="B16" s="115" t="s">
        <v>53</v>
      </c>
      <c r="C16" s="115"/>
      <c r="D16" s="95">
        <v>14</v>
      </c>
      <c r="E16" s="95">
        <v>13</v>
      </c>
      <c r="F16" s="4">
        <f t="shared" si="0"/>
        <v>0.11</v>
      </c>
      <c r="G16" s="5"/>
      <c r="H16" s="95"/>
      <c r="I16" s="95"/>
      <c r="J16" s="1" t="s">
        <v>15</v>
      </c>
      <c r="K16" s="96">
        <f t="shared" si="1"/>
        <v>0.1</v>
      </c>
      <c r="L16" s="96">
        <f t="shared" si="2"/>
        <v>0.11</v>
      </c>
      <c r="M16" s="96">
        <f t="shared" si="3"/>
        <v>0.11</v>
      </c>
      <c r="N16" s="96">
        <f t="shared" si="4"/>
        <v>0.11</v>
      </c>
      <c r="O16" s="96">
        <f t="shared" si="5"/>
        <v>0.11</v>
      </c>
      <c r="P16" s="96">
        <f t="shared" si="26"/>
        <v>0.11</v>
      </c>
      <c r="Q16" s="96">
        <f t="shared" si="6"/>
        <v>0.1</v>
      </c>
      <c r="R16" s="96">
        <f t="shared" si="7"/>
        <v>0.1</v>
      </c>
      <c r="S16" s="96">
        <f t="shared" si="8"/>
        <v>0.11</v>
      </c>
      <c r="T16" s="96">
        <f t="shared" si="9"/>
        <v>0.11</v>
      </c>
      <c r="U16" s="96">
        <f t="shared" si="10"/>
        <v>0.1</v>
      </c>
      <c r="V16" s="96">
        <f t="shared" si="11"/>
        <v>0.11</v>
      </c>
      <c r="W16" s="96">
        <f t="shared" si="12"/>
        <v>0.11</v>
      </c>
      <c r="X16" s="96">
        <f t="shared" si="13"/>
        <v>0.11</v>
      </c>
      <c r="Y16" s="96">
        <f t="shared" si="14"/>
        <v>0.09</v>
      </c>
      <c r="Z16" s="96">
        <f t="shared" si="15"/>
        <v>0.11</v>
      </c>
      <c r="AA16" s="96">
        <f t="shared" si="16"/>
        <v>0.1</v>
      </c>
      <c r="AB16" s="96">
        <f t="shared" si="17"/>
        <v>0.1</v>
      </c>
      <c r="AC16" s="96">
        <f t="shared" si="18"/>
        <v>0.1</v>
      </c>
      <c r="AD16" s="96">
        <f t="shared" si="19"/>
        <v>0.13</v>
      </c>
      <c r="AE16" s="96">
        <f t="shared" si="20"/>
        <v>0.09</v>
      </c>
      <c r="AF16" s="96">
        <f t="shared" si="21"/>
        <v>0.1</v>
      </c>
      <c r="AG16" s="96">
        <f t="shared" si="22"/>
        <v>0.09</v>
      </c>
      <c r="AH16" s="96">
        <f t="shared" si="23"/>
        <v>0.09</v>
      </c>
      <c r="AI16" s="96">
        <f t="shared" si="24"/>
        <v>0.11</v>
      </c>
      <c r="AJ16" s="96">
        <f t="shared" si="25"/>
        <v>0.09</v>
      </c>
    </row>
    <row r="17" spans="1:36" ht="12.95" customHeight="1" x14ac:dyDescent="0.15">
      <c r="A17" s="95">
        <v>994</v>
      </c>
      <c r="B17" s="115" t="s">
        <v>53</v>
      </c>
      <c r="C17" s="115"/>
      <c r="D17" s="95">
        <v>16</v>
      </c>
      <c r="E17" s="95">
        <v>14</v>
      </c>
      <c r="F17" s="4">
        <f t="shared" si="0"/>
        <v>0.14000000000000001</v>
      </c>
      <c r="G17" s="5" t="s">
        <v>67</v>
      </c>
      <c r="H17" s="95" t="s">
        <v>62</v>
      </c>
      <c r="I17" s="5" t="s">
        <v>67</v>
      </c>
      <c r="J17" s="1" t="s">
        <v>15</v>
      </c>
      <c r="K17" s="96">
        <f t="shared" si="1"/>
        <v>0.14000000000000001</v>
      </c>
      <c r="L17" s="96">
        <f t="shared" si="2"/>
        <v>0.15</v>
      </c>
      <c r="M17" s="96">
        <f t="shared" si="3"/>
        <v>0.15</v>
      </c>
      <c r="N17" s="96">
        <f t="shared" si="4"/>
        <v>0.15</v>
      </c>
      <c r="O17" s="96">
        <f t="shared" si="5"/>
        <v>0.15</v>
      </c>
      <c r="P17" s="96">
        <f t="shared" si="26"/>
        <v>0.15</v>
      </c>
      <c r="Q17" s="96">
        <f t="shared" si="6"/>
        <v>0.14000000000000001</v>
      </c>
      <c r="R17" s="96">
        <f t="shared" si="7"/>
        <v>0.14000000000000001</v>
      </c>
      <c r="S17" s="96">
        <f t="shared" si="8"/>
        <v>0.15</v>
      </c>
      <c r="T17" s="96">
        <f t="shared" si="9"/>
        <v>0.15</v>
      </c>
      <c r="U17" s="96">
        <f t="shared" si="10"/>
        <v>0.14000000000000001</v>
      </c>
      <c r="V17" s="96">
        <f t="shared" si="11"/>
        <v>0.15</v>
      </c>
      <c r="W17" s="96">
        <f t="shared" si="12"/>
        <v>0.14000000000000001</v>
      </c>
      <c r="X17" s="96">
        <f t="shared" si="13"/>
        <v>0.15</v>
      </c>
      <c r="Y17" s="96">
        <f t="shared" si="14"/>
        <v>0.13</v>
      </c>
      <c r="Z17" s="96">
        <f t="shared" si="15"/>
        <v>0.14000000000000001</v>
      </c>
      <c r="AA17" s="96">
        <f t="shared" si="16"/>
        <v>0.13</v>
      </c>
      <c r="AB17" s="96">
        <f t="shared" si="17"/>
        <v>0.14000000000000001</v>
      </c>
      <c r="AC17" s="96">
        <f t="shared" si="18"/>
        <v>0.15</v>
      </c>
      <c r="AD17" s="96">
        <f t="shared" si="19"/>
        <v>0.17</v>
      </c>
      <c r="AE17" s="96">
        <f t="shared" si="20"/>
        <v>0.13</v>
      </c>
      <c r="AF17" s="96">
        <f t="shared" si="21"/>
        <v>0.14000000000000001</v>
      </c>
      <c r="AG17" s="96">
        <f t="shared" si="22"/>
        <v>0.13</v>
      </c>
      <c r="AH17" s="96">
        <f t="shared" si="23"/>
        <v>0.13</v>
      </c>
      <c r="AI17" s="96">
        <f t="shared" si="24"/>
        <v>0.15</v>
      </c>
      <c r="AJ17" s="96">
        <f t="shared" si="25"/>
        <v>0.13</v>
      </c>
    </row>
    <row r="18" spans="1:36" ht="12.95" customHeight="1" x14ac:dyDescent="0.15">
      <c r="A18" s="95">
        <v>995</v>
      </c>
      <c r="B18" s="115" t="s">
        <v>53</v>
      </c>
      <c r="C18" s="115"/>
      <c r="D18" s="95">
        <v>8</v>
      </c>
      <c r="E18" s="95">
        <v>8</v>
      </c>
      <c r="F18" s="4">
        <f t="shared" si="0"/>
        <v>0.02</v>
      </c>
      <c r="G18" s="5" t="s">
        <v>90</v>
      </c>
      <c r="H18" s="103" t="s">
        <v>52</v>
      </c>
      <c r="I18" s="95"/>
      <c r="J18" s="1" t="s">
        <v>15</v>
      </c>
      <c r="K18" s="96">
        <f t="shared" si="1"/>
        <v>0.02</v>
      </c>
      <c r="L18" s="96">
        <f t="shared" si="2"/>
        <v>0.02</v>
      </c>
      <c r="M18" s="96">
        <f t="shared" si="3"/>
        <v>0.02</v>
      </c>
      <c r="N18" s="96">
        <f t="shared" si="4"/>
        <v>0.02</v>
      </c>
      <c r="O18" s="96">
        <f t="shared" si="5"/>
        <v>0.02</v>
      </c>
      <c r="P18" s="96">
        <f t="shared" si="26"/>
        <v>0.02</v>
      </c>
      <c r="Q18" s="96">
        <f t="shared" si="6"/>
        <v>0.02</v>
      </c>
      <c r="R18" s="96">
        <f t="shared" si="7"/>
        <v>0.02</v>
      </c>
      <c r="S18" s="96">
        <f t="shared" si="8"/>
        <v>0.02</v>
      </c>
      <c r="T18" s="96">
        <f t="shared" si="9"/>
        <v>0.02</v>
      </c>
      <c r="U18" s="96">
        <f t="shared" si="10"/>
        <v>0.02</v>
      </c>
      <c r="V18" s="96">
        <f t="shared" si="11"/>
        <v>0.02</v>
      </c>
      <c r="W18" s="96">
        <f t="shared" si="12"/>
        <v>0.02</v>
      </c>
      <c r="X18" s="96">
        <f t="shared" si="13"/>
        <v>0.02</v>
      </c>
      <c r="Y18" s="96">
        <f t="shared" si="14"/>
        <v>0.02</v>
      </c>
      <c r="Z18" s="96">
        <f t="shared" si="15"/>
        <v>0.02</v>
      </c>
      <c r="AA18" s="96">
        <f t="shared" si="16"/>
        <v>0.02</v>
      </c>
      <c r="AB18" s="96">
        <f t="shared" si="17"/>
        <v>0.02</v>
      </c>
      <c r="AC18" s="96">
        <f t="shared" si="18"/>
        <v>0.02</v>
      </c>
      <c r="AD18" s="96">
        <f t="shared" si="19"/>
        <v>0.03</v>
      </c>
      <c r="AE18" s="96">
        <f t="shared" si="20"/>
        <v>0.02</v>
      </c>
      <c r="AF18" s="96">
        <f t="shared" si="21"/>
        <v>0.02</v>
      </c>
      <c r="AG18" s="96">
        <f t="shared" si="22"/>
        <v>0.02</v>
      </c>
      <c r="AH18" s="96">
        <f t="shared" si="23"/>
        <v>0.02</v>
      </c>
      <c r="AI18" s="96">
        <f t="shared" si="24"/>
        <v>0.02</v>
      </c>
      <c r="AJ18" s="96">
        <f t="shared" si="25"/>
        <v>0.02</v>
      </c>
    </row>
    <row r="19" spans="1:36" ht="12.95" customHeight="1" x14ac:dyDescent="0.15">
      <c r="A19" s="95">
        <v>996</v>
      </c>
      <c r="B19" s="115" t="s">
        <v>53</v>
      </c>
      <c r="C19" s="115"/>
      <c r="D19" s="95">
        <v>8</v>
      </c>
      <c r="E19" s="95">
        <v>8</v>
      </c>
      <c r="F19" s="4">
        <f t="shared" si="0"/>
        <v>0.02</v>
      </c>
      <c r="G19" s="5" t="s">
        <v>90</v>
      </c>
      <c r="H19" s="103" t="s">
        <v>52</v>
      </c>
      <c r="I19" s="95"/>
      <c r="J19" s="1" t="s">
        <v>15</v>
      </c>
      <c r="K19" s="96">
        <f t="shared" si="1"/>
        <v>0.02</v>
      </c>
      <c r="L19" s="96">
        <f t="shared" si="2"/>
        <v>0.02</v>
      </c>
      <c r="M19" s="96">
        <f t="shared" si="3"/>
        <v>0.02</v>
      </c>
      <c r="N19" s="96">
        <f t="shared" si="4"/>
        <v>0.02</v>
      </c>
      <c r="O19" s="96">
        <f t="shared" si="5"/>
        <v>0.02</v>
      </c>
      <c r="P19" s="96">
        <f t="shared" si="26"/>
        <v>0.02</v>
      </c>
      <c r="Q19" s="96">
        <f t="shared" si="6"/>
        <v>0.02</v>
      </c>
      <c r="R19" s="96">
        <f t="shared" si="7"/>
        <v>0.02</v>
      </c>
      <c r="S19" s="96">
        <f t="shared" si="8"/>
        <v>0.02</v>
      </c>
      <c r="T19" s="96">
        <f t="shared" si="9"/>
        <v>0.02</v>
      </c>
      <c r="U19" s="96">
        <f t="shared" si="10"/>
        <v>0.02</v>
      </c>
      <c r="V19" s="96">
        <f t="shared" si="11"/>
        <v>0.02</v>
      </c>
      <c r="W19" s="96">
        <f t="shared" si="12"/>
        <v>0.02</v>
      </c>
      <c r="X19" s="96">
        <f t="shared" si="13"/>
        <v>0.02</v>
      </c>
      <c r="Y19" s="96">
        <f t="shared" si="14"/>
        <v>0.02</v>
      </c>
      <c r="Z19" s="96">
        <f t="shared" si="15"/>
        <v>0.02</v>
      </c>
      <c r="AA19" s="96">
        <f t="shared" si="16"/>
        <v>0.02</v>
      </c>
      <c r="AB19" s="96">
        <f t="shared" si="17"/>
        <v>0.02</v>
      </c>
      <c r="AC19" s="96">
        <f t="shared" si="18"/>
        <v>0.02</v>
      </c>
      <c r="AD19" s="96">
        <f t="shared" si="19"/>
        <v>0.03</v>
      </c>
      <c r="AE19" s="96">
        <f t="shared" si="20"/>
        <v>0.02</v>
      </c>
      <c r="AF19" s="96">
        <f t="shared" si="21"/>
        <v>0.02</v>
      </c>
      <c r="AG19" s="96">
        <f t="shared" si="22"/>
        <v>0.02</v>
      </c>
      <c r="AH19" s="96">
        <f t="shared" si="23"/>
        <v>0.02</v>
      </c>
      <c r="AI19" s="96">
        <f t="shared" si="24"/>
        <v>0.02</v>
      </c>
      <c r="AJ19" s="96">
        <f t="shared" si="25"/>
        <v>0.02</v>
      </c>
    </row>
    <row r="20" spans="1:36" ht="12.95" customHeight="1" x14ac:dyDescent="0.15">
      <c r="A20" s="95">
        <v>997</v>
      </c>
      <c r="B20" s="115" t="s">
        <v>53</v>
      </c>
      <c r="C20" s="115"/>
      <c r="D20" s="95">
        <v>8</v>
      </c>
      <c r="E20" s="95">
        <v>8</v>
      </c>
      <c r="F20" s="4">
        <f t="shared" si="0"/>
        <v>0.02</v>
      </c>
      <c r="G20" s="5" t="s">
        <v>90</v>
      </c>
      <c r="H20" s="103" t="s">
        <v>52</v>
      </c>
      <c r="I20" s="95"/>
      <c r="J20" s="1" t="s">
        <v>15</v>
      </c>
      <c r="K20" s="96">
        <f t="shared" si="1"/>
        <v>0.02</v>
      </c>
      <c r="L20" s="96">
        <f t="shared" si="2"/>
        <v>0.02</v>
      </c>
      <c r="M20" s="96">
        <f t="shared" si="3"/>
        <v>0.02</v>
      </c>
      <c r="N20" s="96">
        <f t="shared" si="4"/>
        <v>0.02</v>
      </c>
      <c r="O20" s="96">
        <f t="shared" si="5"/>
        <v>0.02</v>
      </c>
      <c r="P20" s="96">
        <f t="shared" si="26"/>
        <v>0.02</v>
      </c>
      <c r="Q20" s="96">
        <f t="shared" si="6"/>
        <v>0.02</v>
      </c>
      <c r="R20" s="96">
        <f t="shared" si="7"/>
        <v>0.02</v>
      </c>
      <c r="S20" s="96">
        <f t="shared" si="8"/>
        <v>0.02</v>
      </c>
      <c r="T20" s="96">
        <f t="shared" si="9"/>
        <v>0.02</v>
      </c>
      <c r="U20" s="96">
        <f t="shared" si="10"/>
        <v>0.02</v>
      </c>
      <c r="V20" s="96">
        <f t="shared" si="11"/>
        <v>0.02</v>
      </c>
      <c r="W20" s="96">
        <f t="shared" si="12"/>
        <v>0.02</v>
      </c>
      <c r="X20" s="96">
        <f t="shared" si="13"/>
        <v>0.02</v>
      </c>
      <c r="Y20" s="96">
        <f t="shared" si="14"/>
        <v>0.02</v>
      </c>
      <c r="Z20" s="96">
        <f t="shared" si="15"/>
        <v>0.02</v>
      </c>
      <c r="AA20" s="96">
        <f t="shared" si="16"/>
        <v>0.02</v>
      </c>
      <c r="AB20" s="96">
        <f t="shared" si="17"/>
        <v>0.02</v>
      </c>
      <c r="AC20" s="96">
        <f t="shared" si="18"/>
        <v>0.02</v>
      </c>
      <c r="AD20" s="96">
        <f t="shared" si="19"/>
        <v>0.03</v>
      </c>
      <c r="AE20" s="96">
        <f t="shared" si="20"/>
        <v>0.02</v>
      </c>
      <c r="AF20" s="96">
        <f t="shared" si="21"/>
        <v>0.02</v>
      </c>
      <c r="AG20" s="96">
        <f t="shared" si="22"/>
        <v>0.02</v>
      </c>
      <c r="AH20" s="96">
        <f t="shared" si="23"/>
        <v>0.02</v>
      </c>
      <c r="AI20" s="96">
        <f t="shared" si="24"/>
        <v>0.02</v>
      </c>
      <c r="AJ20" s="96">
        <f t="shared" si="25"/>
        <v>0.02</v>
      </c>
    </row>
    <row r="21" spans="1:36" ht="12.95" customHeight="1" x14ac:dyDescent="0.15">
      <c r="A21" s="95">
        <v>998</v>
      </c>
      <c r="B21" s="115" t="s">
        <v>53</v>
      </c>
      <c r="C21" s="115"/>
      <c r="D21" s="95">
        <v>8</v>
      </c>
      <c r="E21" s="95">
        <v>7</v>
      </c>
      <c r="F21" s="4">
        <f t="shared" si="0"/>
        <v>0.02</v>
      </c>
      <c r="G21" s="5" t="s">
        <v>90</v>
      </c>
      <c r="H21" s="103" t="s">
        <v>52</v>
      </c>
      <c r="I21" s="95"/>
      <c r="J21" s="1" t="s">
        <v>15</v>
      </c>
      <c r="K21" s="96">
        <f t="shared" si="1"/>
        <v>0.02</v>
      </c>
      <c r="L21" s="96">
        <f t="shared" si="2"/>
        <v>0.02</v>
      </c>
      <c r="M21" s="96">
        <f t="shared" si="3"/>
        <v>0.02</v>
      </c>
      <c r="N21" s="96">
        <f t="shared" si="4"/>
        <v>0.02</v>
      </c>
      <c r="O21" s="96">
        <f t="shared" si="5"/>
        <v>0.02</v>
      </c>
      <c r="P21" s="96">
        <f t="shared" si="26"/>
        <v>0.02</v>
      </c>
      <c r="Q21" s="96">
        <f t="shared" si="6"/>
        <v>0.02</v>
      </c>
      <c r="R21" s="96">
        <f t="shared" si="7"/>
        <v>0.02</v>
      </c>
      <c r="S21" s="96">
        <f t="shared" si="8"/>
        <v>0.02</v>
      </c>
      <c r="T21" s="96">
        <f t="shared" si="9"/>
        <v>0.02</v>
      </c>
      <c r="U21" s="96">
        <f t="shared" si="10"/>
        <v>0.02</v>
      </c>
      <c r="V21" s="96">
        <f t="shared" si="11"/>
        <v>0.02</v>
      </c>
      <c r="W21" s="96">
        <f t="shared" si="12"/>
        <v>0.02</v>
      </c>
      <c r="X21" s="96">
        <f t="shared" si="13"/>
        <v>0.02</v>
      </c>
      <c r="Y21" s="96">
        <f t="shared" si="14"/>
        <v>0.02</v>
      </c>
      <c r="Z21" s="96">
        <f t="shared" si="15"/>
        <v>0.02</v>
      </c>
      <c r="AA21" s="96">
        <f t="shared" si="16"/>
        <v>0.02</v>
      </c>
      <c r="AB21" s="96">
        <f t="shared" si="17"/>
        <v>0.02</v>
      </c>
      <c r="AC21" s="96">
        <f t="shared" si="18"/>
        <v>0.02</v>
      </c>
      <c r="AD21" s="96">
        <f t="shared" si="19"/>
        <v>0.03</v>
      </c>
      <c r="AE21" s="96">
        <f t="shared" si="20"/>
        <v>0.02</v>
      </c>
      <c r="AF21" s="96">
        <f t="shared" si="21"/>
        <v>0.02</v>
      </c>
      <c r="AG21" s="96">
        <f t="shared" si="22"/>
        <v>0.02</v>
      </c>
      <c r="AH21" s="96">
        <f t="shared" si="23"/>
        <v>0.02</v>
      </c>
      <c r="AI21" s="96">
        <f t="shared" si="24"/>
        <v>0.02</v>
      </c>
      <c r="AJ21" s="96">
        <f t="shared" si="25"/>
        <v>0.02</v>
      </c>
    </row>
    <row r="22" spans="1:36" ht="12.95" customHeight="1" x14ac:dyDescent="0.15">
      <c r="A22" s="95">
        <v>999</v>
      </c>
      <c r="B22" s="115" t="s">
        <v>53</v>
      </c>
      <c r="C22" s="115"/>
      <c r="D22" s="95">
        <v>8</v>
      </c>
      <c r="E22" s="95">
        <v>6</v>
      </c>
      <c r="F22" s="4">
        <f t="shared" si="0"/>
        <v>0.02</v>
      </c>
      <c r="G22" s="5" t="s">
        <v>90</v>
      </c>
      <c r="H22" s="103" t="s">
        <v>52</v>
      </c>
      <c r="I22" s="95"/>
      <c r="J22" s="1" t="s">
        <v>15</v>
      </c>
      <c r="K22" s="96">
        <f t="shared" si="1"/>
        <v>0.02</v>
      </c>
      <c r="L22" s="96">
        <f t="shared" si="2"/>
        <v>0.02</v>
      </c>
      <c r="M22" s="96">
        <f t="shared" si="3"/>
        <v>0.02</v>
      </c>
      <c r="N22" s="96">
        <f t="shared" si="4"/>
        <v>0.02</v>
      </c>
      <c r="O22" s="96">
        <f t="shared" si="5"/>
        <v>0.02</v>
      </c>
      <c r="P22" s="96">
        <f t="shared" si="26"/>
        <v>0.02</v>
      </c>
      <c r="Q22" s="96">
        <f t="shared" si="6"/>
        <v>0.02</v>
      </c>
      <c r="R22" s="96">
        <f t="shared" si="7"/>
        <v>0.02</v>
      </c>
      <c r="S22" s="96">
        <f t="shared" si="8"/>
        <v>0.02</v>
      </c>
      <c r="T22" s="96">
        <f t="shared" si="9"/>
        <v>0.01</v>
      </c>
      <c r="U22" s="96">
        <f t="shared" si="10"/>
        <v>0.02</v>
      </c>
      <c r="V22" s="96">
        <f t="shared" si="11"/>
        <v>0.02</v>
      </c>
      <c r="W22" s="96">
        <f t="shared" si="12"/>
        <v>0.02</v>
      </c>
      <c r="X22" s="96">
        <f t="shared" si="13"/>
        <v>0.02</v>
      </c>
      <c r="Y22" s="96">
        <f t="shared" si="14"/>
        <v>0.01</v>
      </c>
      <c r="Z22" s="96">
        <f t="shared" si="15"/>
        <v>0.02</v>
      </c>
      <c r="AA22" s="96">
        <f t="shared" si="16"/>
        <v>0.02</v>
      </c>
      <c r="AB22" s="96">
        <f t="shared" si="17"/>
        <v>0.02</v>
      </c>
      <c r="AC22" s="96">
        <f t="shared" si="18"/>
        <v>0.02</v>
      </c>
      <c r="AD22" s="96">
        <f t="shared" si="19"/>
        <v>0.02</v>
      </c>
      <c r="AE22" s="96">
        <f t="shared" si="20"/>
        <v>0.01</v>
      </c>
      <c r="AF22" s="96">
        <f t="shared" si="21"/>
        <v>0.02</v>
      </c>
      <c r="AG22" s="96">
        <f t="shared" si="22"/>
        <v>0.02</v>
      </c>
      <c r="AH22" s="96">
        <f t="shared" si="23"/>
        <v>0.02</v>
      </c>
      <c r="AI22" s="96">
        <f t="shared" si="24"/>
        <v>0.02</v>
      </c>
      <c r="AJ22" s="96">
        <f t="shared" si="25"/>
        <v>0.02</v>
      </c>
    </row>
    <row r="23" spans="1:36" ht="12.95" customHeight="1" x14ac:dyDescent="0.15">
      <c r="A23" s="95">
        <v>1000</v>
      </c>
      <c r="B23" s="115" t="s">
        <v>53</v>
      </c>
      <c r="C23" s="115"/>
      <c r="D23" s="95">
        <v>16</v>
      </c>
      <c r="E23" s="95">
        <v>14</v>
      </c>
      <c r="F23" s="4">
        <f t="shared" si="0"/>
        <v>0.14000000000000001</v>
      </c>
      <c r="G23" s="5"/>
      <c r="H23" s="95" t="s">
        <v>62</v>
      </c>
      <c r="I23" s="95" t="s">
        <v>92</v>
      </c>
      <c r="J23" s="1" t="s">
        <v>15</v>
      </c>
      <c r="K23" s="96">
        <f t="shared" si="1"/>
        <v>0.14000000000000001</v>
      </c>
      <c r="L23" s="96">
        <f t="shared" si="2"/>
        <v>0.15</v>
      </c>
      <c r="M23" s="96">
        <f t="shared" si="3"/>
        <v>0.15</v>
      </c>
      <c r="N23" s="96">
        <f t="shared" si="4"/>
        <v>0.15</v>
      </c>
      <c r="O23" s="96">
        <f t="shared" si="5"/>
        <v>0.15</v>
      </c>
      <c r="P23" s="96">
        <f t="shared" si="26"/>
        <v>0.15</v>
      </c>
      <c r="Q23" s="96">
        <f t="shared" si="6"/>
        <v>0.14000000000000001</v>
      </c>
      <c r="R23" s="96">
        <f t="shared" si="7"/>
        <v>0.14000000000000001</v>
      </c>
      <c r="S23" s="96">
        <f t="shared" si="8"/>
        <v>0.15</v>
      </c>
      <c r="T23" s="96">
        <f t="shared" si="9"/>
        <v>0.15</v>
      </c>
      <c r="U23" s="96">
        <f t="shared" si="10"/>
        <v>0.14000000000000001</v>
      </c>
      <c r="V23" s="96">
        <f t="shared" si="11"/>
        <v>0.15</v>
      </c>
      <c r="W23" s="96">
        <f t="shared" si="12"/>
        <v>0.14000000000000001</v>
      </c>
      <c r="X23" s="96">
        <f t="shared" si="13"/>
        <v>0.15</v>
      </c>
      <c r="Y23" s="96">
        <f t="shared" si="14"/>
        <v>0.13</v>
      </c>
      <c r="Z23" s="96">
        <f t="shared" si="15"/>
        <v>0.14000000000000001</v>
      </c>
      <c r="AA23" s="96">
        <f t="shared" si="16"/>
        <v>0.13</v>
      </c>
      <c r="AB23" s="96">
        <f t="shared" si="17"/>
        <v>0.14000000000000001</v>
      </c>
      <c r="AC23" s="96">
        <f t="shared" si="18"/>
        <v>0.15</v>
      </c>
      <c r="AD23" s="96">
        <f t="shared" si="19"/>
        <v>0.17</v>
      </c>
      <c r="AE23" s="96">
        <f t="shared" si="20"/>
        <v>0.13</v>
      </c>
      <c r="AF23" s="96">
        <f t="shared" si="21"/>
        <v>0.14000000000000001</v>
      </c>
      <c r="AG23" s="96">
        <f t="shared" si="22"/>
        <v>0.13</v>
      </c>
      <c r="AH23" s="96">
        <f t="shared" si="23"/>
        <v>0.13</v>
      </c>
      <c r="AI23" s="96">
        <f t="shared" si="24"/>
        <v>0.15</v>
      </c>
      <c r="AJ23" s="96">
        <f t="shared" si="25"/>
        <v>0.13</v>
      </c>
    </row>
    <row r="24" spans="1:36" ht="12.95" customHeight="1" x14ac:dyDescent="0.15">
      <c r="A24" s="95">
        <v>1001</v>
      </c>
      <c r="B24" s="115" t="s">
        <v>53</v>
      </c>
      <c r="C24" s="115"/>
      <c r="D24" s="95">
        <v>16</v>
      </c>
      <c r="E24" s="95">
        <v>15</v>
      </c>
      <c r="F24" s="4">
        <f t="shared" si="0"/>
        <v>0.15</v>
      </c>
      <c r="G24" s="5"/>
      <c r="H24" s="95"/>
      <c r="I24" s="95"/>
      <c r="J24" s="1" t="s">
        <v>15</v>
      </c>
      <c r="K24" s="96">
        <f t="shared" si="1"/>
        <v>0.15</v>
      </c>
      <c r="L24" s="96">
        <f t="shared" si="2"/>
        <v>0.16</v>
      </c>
      <c r="M24" s="96">
        <f t="shared" si="3"/>
        <v>0.16</v>
      </c>
      <c r="N24" s="96">
        <f t="shared" si="4"/>
        <v>0.16</v>
      </c>
      <c r="O24" s="96">
        <f t="shared" si="5"/>
        <v>0.16</v>
      </c>
      <c r="P24" s="96">
        <f t="shared" si="26"/>
        <v>0.16</v>
      </c>
      <c r="Q24" s="96">
        <f t="shared" si="6"/>
        <v>0.15</v>
      </c>
      <c r="R24" s="96">
        <f t="shared" si="7"/>
        <v>0.16</v>
      </c>
      <c r="S24" s="96">
        <f t="shared" si="8"/>
        <v>0.16</v>
      </c>
      <c r="T24" s="96">
        <f t="shared" si="9"/>
        <v>0.16</v>
      </c>
      <c r="U24" s="96">
        <f t="shared" si="10"/>
        <v>0.16</v>
      </c>
      <c r="V24" s="96">
        <f t="shared" si="11"/>
        <v>0.16</v>
      </c>
      <c r="W24" s="96">
        <f t="shared" si="12"/>
        <v>0.15</v>
      </c>
      <c r="X24" s="96">
        <f t="shared" si="13"/>
        <v>0.16</v>
      </c>
      <c r="Y24" s="96">
        <f t="shared" si="14"/>
        <v>0.14000000000000001</v>
      </c>
      <c r="Z24" s="96">
        <f t="shared" si="15"/>
        <v>0.15</v>
      </c>
      <c r="AA24" s="96">
        <f t="shared" si="16"/>
        <v>0.14000000000000001</v>
      </c>
      <c r="AB24" s="96">
        <f t="shared" si="17"/>
        <v>0.15</v>
      </c>
      <c r="AC24" s="96">
        <f t="shared" si="18"/>
        <v>0.16</v>
      </c>
      <c r="AD24" s="96">
        <f t="shared" si="19"/>
        <v>0.19</v>
      </c>
      <c r="AE24" s="96">
        <f t="shared" si="20"/>
        <v>0.14000000000000001</v>
      </c>
      <c r="AF24" s="96">
        <f t="shared" si="21"/>
        <v>0.15</v>
      </c>
      <c r="AG24" s="96">
        <f t="shared" si="22"/>
        <v>0.14000000000000001</v>
      </c>
      <c r="AH24" s="96">
        <f t="shared" si="23"/>
        <v>0.14000000000000001</v>
      </c>
      <c r="AI24" s="96">
        <f t="shared" si="24"/>
        <v>0.16</v>
      </c>
      <c r="AJ24" s="96">
        <f t="shared" si="25"/>
        <v>0.14000000000000001</v>
      </c>
    </row>
    <row r="25" spans="1:36" ht="12.95" customHeight="1" x14ac:dyDescent="0.15">
      <c r="A25" s="95">
        <v>1002</v>
      </c>
      <c r="B25" s="115" t="s">
        <v>53</v>
      </c>
      <c r="C25" s="115"/>
      <c r="D25" s="95">
        <v>10</v>
      </c>
      <c r="E25" s="95">
        <v>9</v>
      </c>
      <c r="F25" s="4">
        <f t="shared" si="0"/>
        <v>0.04</v>
      </c>
      <c r="G25" s="5" t="s">
        <v>90</v>
      </c>
      <c r="H25" s="103" t="s">
        <v>52</v>
      </c>
      <c r="I25" s="95"/>
      <c r="J25" s="1" t="s">
        <v>15</v>
      </c>
      <c r="K25" s="96">
        <f t="shared" si="1"/>
        <v>0.04</v>
      </c>
      <c r="L25" s="96">
        <f t="shared" si="2"/>
        <v>0.04</v>
      </c>
      <c r="M25" s="96">
        <f t="shared" si="3"/>
        <v>0.04</v>
      </c>
      <c r="N25" s="96">
        <f t="shared" si="4"/>
        <v>0.04</v>
      </c>
      <c r="O25" s="96">
        <f t="shared" si="5"/>
        <v>0.04</v>
      </c>
      <c r="P25" s="96">
        <f t="shared" si="26"/>
        <v>0.04</v>
      </c>
      <c r="Q25" s="96">
        <f t="shared" si="6"/>
        <v>0.04</v>
      </c>
      <c r="R25" s="96">
        <f t="shared" si="7"/>
        <v>0.04</v>
      </c>
      <c r="S25" s="96">
        <f t="shared" si="8"/>
        <v>0.04</v>
      </c>
      <c r="T25" s="96">
        <f t="shared" si="9"/>
        <v>0.04</v>
      </c>
      <c r="U25" s="96">
        <f t="shared" si="10"/>
        <v>0.04</v>
      </c>
      <c r="V25" s="96">
        <f t="shared" si="11"/>
        <v>0.04</v>
      </c>
      <c r="W25" s="96">
        <f t="shared" si="12"/>
        <v>0.04</v>
      </c>
      <c r="X25" s="96">
        <f t="shared" si="13"/>
        <v>0.04</v>
      </c>
      <c r="Y25" s="96">
        <f t="shared" si="14"/>
        <v>0.03</v>
      </c>
      <c r="Z25" s="96">
        <f t="shared" si="15"/>
        <v>0.04</v>
      </c>
      <c r="AA25" s="96">
        <f t="shared" si="16"/>
        <v>0.04</v>
      </c>
      <c r="AB25" s="96">
        <f t="shared" si="17"/>
        <v>0.04</v>
      </c>
      <c r="AC25" s="96">
        <f t="shared" si="18"/>
        <v>0.04</v>
      </c>
      <c r="AD25" s="96">
        <f t="shared" si="19"/>
        <v>0.05</v>
      </c>
      <c r="AE25" s="96">
        <f t="shared" si="20"/>
        <v>0.03</v>
      </c>
      <c r="AF25" s="96">
        <f t="shared" si="21"/>
        <v>0.04</v>
      </c>
      <c r="AG25" s="96">
        <f t="shared" si="22"/>
        <v>0.04</v>
      </c>
      <c r="AH25" s="96">
        <f t="shared" si="23"/>
        <v>0.03</v>
      </c>
      <c r="AI25" s="96">
        <f t="shared" si="24"/>
        <v>0.04</v>
      </c>
      <c r="AJ25" s="96">
        <f t="shared" si="25"/>
        <v>0.04</v>
      </c>
    </row>
    <row r="26" spans="1:36" ht="12.95" customHeight="1" x14ac:dyDescent="0.15">
      <c r="A26" s="95">
        <v>1003</v>
      </c>
      <c r="B26" s="115" t="s">
        <v>53</v>
      </c>
      <c r="C26" s="115"/>
      <c r="D26" s="95">
        <v>18</v>
      </c>
      <c r="E26" s="95">
        <v>14</v>
      </c>
      <c r="F26" s="4">
        <f t="shared" si="0"/>
        <v>0.18</v>
      </c>
      <c r="G26" s="5"/>
      <c r="H26" s="95"/>
      <c r="I26" s="95"/>
      <c r="J26" s="1" t="s">
        <v>15</v>
      </c>
      <c r="K26" s="96">
        <f t="shared" si="1"/>
        <v>0.17</v>
      </c>
      <c r="L26" s="96">
        <f t="shared" si="2"/>
        <v>0.18</v>
      </c>
      <c r="M26" s="96">
        <f t="shared" si="3"/>
        <v>0.18</v>
      </c>
      <c r="N26" s="96">
        <f t="shared" si="4"/>
        <v>0.18</v>
      </c>
      <c r="O26" s="96">
        <f t="shared" si="5"/>
        <v>0.19</v>
      </c>
      <c r="P26" s="96">
        <f t="shared" si="26"/>
        <v>0.18</v>
      </c>
      <c r="Q26" s="96">
        <f t="shared" si="6"/>
        <v>0.17</v>
      </c>
      <c r="R26" s="96">
        <f t="shared" si="7"/>
        <v>0.18</v>
      </c>
      <c r="S26" s="96">
        <f t="shared" si="8"/>
        <v>0.18</v>
      </c>
      <c r="T26" s="96">
        <f t="shared" si="9"/>
        <v>0.18</v>
      </c>
      <c r="U26" s="96">
        <f t="shared" si="10"/>
        <v>0.18</v>
      </c>
      <c r="V26" s="96">
        <f t="shared" si="11"/>
        <v>0.19</v>
      </c>
      <c r="W26" s="96">
        <f t="shared" si="12"/>
        <v>0.18</v>
      </c>
      <c r="X26" s="96">
        <f t="shared" si="13"/>
        <v>0.18</v>
      </c>
      <c r="Y26" s="96">
        <f t="shared" si="14"/>
        <v>0.16</v>
      </c>
      <c r="Z26" s="96">
        <f t="shared" si="15"/>
        <v>0.18</v>
      </c>
      <c r="AA26" s="96">
        <f t="shared" si="16"/>
        <v>0.16</v>
      </c>
      <c r="AB26" s="96">
        <f t="shared" si="17"/>
        <v>0.18</v>
      </c>
      <c r="AC26" s="96">
        <f t="shared" si="18"/>
        <v>0.18</v>
      </c>
      <c r="AD26" s="96">
        <f t="shared" si="19"/>
        <v>0.21</v>
      </c>
      <c r="AE26" s="96">
        <f t="shared" si="20"/>
        <v>0.16</v>
      </c>
      <c r="AF26" s="96">
        <f t="shared" si="21"/>
        <v>0.18</v>
      </c>
      <c r="AG26" s="96">
        <f t="shared" si="22"/>
        <v>0.16</v>
      </c>
      <c r="AH26" s="96">
        <f t="shared" si="23"/>
        <v>0.17</v>
      </c>
      <c r="AI26" s="96">
        <f t="shared" si="24"/>
        <v>0.18</v>
      </c>
      <c r="AJ26" s="96">
        <f t="shared" si="25"/>
        <v>0.17</v>
      </c>
    </row>
    <row r="27" spans="1:36" ht="12.95" customHeight="1" x14ac:dyDescent="0.15">
      <c r="A27" s="95">
        <v>1004</v>
      </c>
      <c r="B27" s="115" t="s">
        <v>53</v>
      </c>
      <c r="C27" s="115"/>
      <c r="D27" s="95">
        <v>14</v>
      </c>
      <c r="E27" s="95">
        <v>13</v>
      </c>
      <c r="F27" s="4">
        <f t="shared" si="0"/>
        <v>0.11</v>
      </c>
      <c r="G27" s="5"/>
      <c r="H27" s="95" t="s">
        <v>62</v>
      </c>
      <c r="I27" s="95" t="s">
        <v>92</v>
      </c>
      <c r="J27" s="1" t="s">
        <v>15</v>
      </c>
      <c r="K27" s="96">
        <f t="shared" si="1"/>
        <v>0.1</v>
      </c>
      <c r="L27" s="96">
        <f t="shared" si="2"/>
        <v>0.11</v>
      </c>
      <c r="M27" s="96">
        <f t="shared" si="3"/>
        <v>0.11</v>
      </c>
      <c r="N27" s="96">
        <f t="shared" si="4"/>
        <v>0.11</v>
      </c>
      <c r="O27" s="96">
        <f t="shared" si="5"/>
        <v>0.11</v>
      </c>
      <c r="P27" s="96">
        <f t="shared" si="26"/>
        <v>0.11</v>
      </c>
      <c r="Q27" s="96">
        <f t="shared" si="6"/>
        <v>0.1</v>
      </c>
      <c r="R27" s="96">
        <f t="shared" si="7"/>
        <v>0.1</v>
      </c>
      <c r="S27" s="96">
        <f t="shared" si="8"/>
        <v>0.11</v>
      </c>
      <c r="T27" s="96">
        <f t="shared" si="9"/>
        <v>0.11</v>
      </c>
      <c r="U27" s="96">
        <f t="shared" si="10"/>
        <v>0.1</v>
      </c>
      <c r="V27" s="96">
        <f t="shared" si="11"/>
        <v>0.11</v>
      </c>
      <c r="W27" s="96">
        <f t="shared" si="12"/>
        <v>0.11</v>
      </c>
      <c r="X27" s="96">
        <f t="shared" si="13"/>
        <v>0.11</v>
      </c>
      <c r="Y27" s="96">
        <f t="shared" si="14"/>
        <v>0.09</v>
      </c>
      <c r="Z27" s="96">
        <f t="shared" si="15"/>
        <v>0.11</v>
      </c>
      <c r="AA27" s="96">
        <f t="shared" si="16"/>
        <v>0.1</v>
      </c>
      <c r="AB27" s="96">
        <f t="shared" si="17"/>
        <v>0.1</v>
      </c>
      <c r="AC27" s="96">
        <f t="shared" si="18"/>
        <v>0.1</v>
      </c>
      <c r="AD27" s="96">
        <f t="shared" si="19"/>
        <v>0.13</v>
      </c>
      <c r="AE27" s="96">
        <f t="shared" si="20"/>
        <v>0.09</v>
      </c>
      <c r="AF27" s="96">
        <f t="shared" si="21"/>
        <v>0.1</v>
      </c>
      <c r="AG27" s="96">
        <f t="shared" si="22"/>
        <v>0.09</v>
      </c>
      <c r="AH27" s="96">
        <f t="shared" si="23"/>
        <v>0.09</v>
      </c>
      <c r="AI27" s="96">
        <f t="shared" si="24"/>
        <v>0.11</v>
      </c>
      <c r="AJ27" s="96">
        <f t="shared" si="25"/>
        <v>0.09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5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227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15</v>
      </c>
      <c r="D47" s="14">
        <f>COUNTIF(G4:G43,"*下層*")</f>
        <v>9</v>
      </c>
      <c r="E47" s="14">
        <f>COUNTA(A4:A43)</f>
        <v>24</v>
      </c>
      <c r="F47" s="10"/>
      <c r="G47" s="15">
        <f>C47*100</f>
        <v>1500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13</v>
      </c>
      <c r="D48" s="14">
        <f>IF(D47&gt;0,ROUND(SUMIF(G4:G43,"*下層*",E4:E43)/D47,0),"")</f>
        <v>8</v>
      </c>
      <c r="E48" s="14">
        <f>ROUND(SUM(E4:E43)/E47,0)</f>
        <v>11</v>
      </c>
      <c r="F48" s="13"/>
      <c r="G48" s="15">
        <f>C48</f>
        <v>13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15</v>
      </c>
      <c r="D49" s="14">
        <f>IF(D47&gt;0,ROUND(SUMIF(G4:G43,"*下層*",D4:D43)/D47,0),"")</f>
        <v>8</v>
      </c>
      <c r="E49" s="14">
        <f>ROUND(SUM(D4:D43)/E47,0)</f>
        <v>13</v>
      </c>
      <c r="F49" s="13"/>
      <c r="G49" s="15">
        <f>C49</f>
        <v>15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2.0000000000000004</v>
      </c>
      <c r="D50" s="16">
        <f>SUMIF(G4:G43,"*下層*",F4:F43)</f>
        <v>0.22999999999999998</v>
      </c>
      <c r="E50" s="4">
        <f>SUM(F4:F43)</f>
        <v>2.2300000000000004</v>
      </c>
      <c r="F50" s="13"/>
      <c r="G50" s="17">
        <f>C50*100</f>
        <v>200.00000000000006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形状比＝87、Sr＝20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9</v>
      </c>
      <c r="D54" s="14">
        <f>COUNTIF(H4:H43,"▲")</f>
        <v>9</v>
      </c>
      <c r="E54" s="14">
        <f>COUNTA(H4:H43)</f>
        <v>18</v>
      </c>
      <c r="F54" s="10"/>
      <c r="G54" s="15">
        <f>C54*100</f>
        <v>900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13</v>
      </c>
      <c r="D55" s="14">
        <f>IF(D54&gt;0,ROUND(SUMIF(H4:H43,"▲",E4:E43)/D54,0),"")</f>
        <v>8</v>
      </c>
      <c r="E55" s="14">
        <f>ROUND(SUMIF(H4:H43,"*",E4:E43)/E54,0)</f>
        <v>10</v>
      </c>
      <c r="F55" s="13"/>
      <c r="G55" s="15">
        <f>C55</f>
        <v>13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14</v>
      </c>
      <c r="D56" s="14">
        <f>IF(D54&gt;0,ROUND(SUMIF(H4:H43,"▲",D4:D43)/D54,0),"")</f>
        <v>8</v>
      </c>
      <c r="E56" s="14">
        <f>ROUND(SUMIF(H4:H43,"*",D4:D43)/E54,0)</f>
        <v>11</v>
      </c>
      <c r="F56" s="13"/>
      <c r="G56" s="15">
        <f>C56</f>
        <v>14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0.95000000000000007</v>
      </c>
      <c r="D57" s="16">
        <f>SUMIF(H4:H43,"▲",F4:F43)</f>
        <v>0.22999999999999998</v>
      </c>
      <c r="E57" s="16">
        <f>SUM(C57:D57)</f>
        <v>1.1800000000000002</v>
      </c>
      <c r="F57" s="13"/>
      <c r="G57" s="19">
        <f>C57*100</f>
        <v>95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60</v>
      </c>
      <c r="D61" s="20">
        <f>IF(D47&gt;0,ROUND(D54/D47*100,1),"")</f>
        <v>100</v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47.5</v>
      </c>
      <c r="D62" s="20">
        <f>IF(D47&gt;0,ROUND(D57/D50*100,1),"")</f>
        <v>100</v>
      </c>
      <c r="E62" s="20">
        <f>ROUND(E57/E50*100,1)</f>
        <v>52.9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1.0500000000000003</v>
      </c>
      <c r="D69" s="16" t="str">
        <f>IF(D66&gt;0,D50-D57,"")</f>
        <v/>
      </c>
      <c r="E69" s="4">
        <f>SUM(C69:D69)</f>
        <v>1.0500000000000003</v>
      </c>
      <c r="F69" s="13"/>
      <c r="G69" s="17">
        <f>C69*100</f>
        <v>105.00000000000003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35" priority="16" stopIfTrue="1">
      <formula>AND(($H4="スギ"),(#REF!&lt;12))</formula>
    </cfRule>
  </conditionalFormatting>
  <conditionalFormatting sqref="L4:L43">
    <cfRule type="expression" dxfId="334" priority="15" stopIfTrue="1">
      <formula>AND(($H4="スギ"),(#REF!&lt;22),(#REF!&gt;=12))</formula>
    </cfRule>
  </conditionalFormatting>
  <conditionalFormatting sqref="M4:M43">
    <cfRule type="expression" dxfId="333" priority="14" stopIfTrue="1">
      <formula>AND(($H4="スギ"),(#REF!&lt;32),(#REF!&gt;=22))</formula>
    </cfRule>
  </conditionalFormatting>
  <conditionalFormatting sqref="N4:N43">
    <cfRule type="expression" dxfId="332" priority="13" stopIfTrue="1">
      <formula>AND(($H4="スギ"),(#REF!&lt;42),(#REF!&gt;=32))</formula>
    </cfRule>
  </conditionalFormatting>
  <conditionalFormatting sqref="U4:U43 Z4:AF43 AJ4:AJ43 O4:P43">
    <cfRule type="expression" dxfId="331" priority="12" stopIfTrue="1">
      <formula>AND(($H4="スギ"),(#REF!&gt;=42))</formula>
    </cfRule>
  </conditionalFormatting>
  <conditionalFormatting sqref="Q4:Q43 AA4:AA43">
    <cfRule type="expression" dxfId="330" priority="11" stopIfTrue="1">
      <formula>AND(($H4="ヒノキ"),(#REF!&lt;12))</formula>
    </cfRule>
  </conditionalFormatting>
  <conditionalFormatting sqref="R4:R43 AB4:AE43">
    <cfRule type="expression" dxfId="329" priority="10" stopIfTrue="1">
      <formula>AND(($H4="ヒノキ"),(#REF!&lt;22),(#REF!&gt;=12))</formula>
    </cfRule>
  </conditionalFormatting>
  <conditionalFormatting sqref="S4:S43">
    <cfRule type="expression" dxfId="328" priority="9" stopIfTrue="1">
      <formula>AND(($H4="ヒノキ"),(#REF!&lt;32),(#REF!&gt;=22))</formula>
    </cfRule>
  </conditionalFormatting>
  <conditionalFormatting sqref="T4:U43 Z4:AF43 AJ4:AJ43">
    <cfRule type="expression" dxfId="327" priority="8" stopIfTrue="1">
      <formula>AND(($H4="ヒノキ"),(#REF!&gt;=32))</formula>
    </cfRule>
  </conditionalFormatting>
  <conditionalFormatting sqref="V4:V43 AA4:AA43">
    <cfRule type="expression" dxfId="326" priority="7" stopIfTrue="1">
      <formula>AND(($H4="アカマツ"),(#REF!&lt;12))</formula>
    </cfRule>
  </conditionalFormatting>
  <conditionalFormatting sqref="W4:W43 AB4:AB43">
    <cfRule type="expression" dxfId="325" priority="6" stopIfTrue="1">
      <formula>AND(($H4="アカマツ"),(#REF!&lt;22),(#REF!&gt;=12))</formula>
    </cfRule>
  </conditionalFormatting>
  <conditionalFormatting sqref="X4:X43 AC4:AC43">
    <cfRule type="expression" dxfId="324" priority="5" stopIfTrue="1">
      <formula>AND(($H4="アカマツ"),(#REF!&lt;42),(#REF!&gt;=22))</formula>
    </cfRule>
  </conditionalFormatting>
  <conditionalFormatting sqref="Y4:AF43 AJ4:AJ43">
    <cfRule type="expression" dxfId="323" priority="4" stopIfTrue="1">
      <formula>AND(($H4="アカマツ"),(#REF!&gt;=42))</formula>
    </cfRule>
  </conditionalFormatting>
  <conditionalFormatting sqref="AG4:AG43">
    <cfRule type="expression" dxfId="322" priority="3" stopIfTrue="1">
      <formula>AND(($H4&lt;&gt;"スギ"),($H4&lt;&gt;"ヒノキ"),($H4&lt;&gt;"アカマツ"),(#REF!&lt;12))</formula>
    </cfRule>
  </conditionalFormatting>
  <conditionalFormatting sqref="AH4:AH43">
    <cfRule type="expression" dxfId="3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0EA45-6A32-4DEF-9B28-EE92D9C39172}">
  <sheetPr>
    <tabColor rgb="FFFF0000"/>
  </sheetPr>
  <dimension ref="A1:U96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217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218</v>
      </c>
      <c r="E2" s="50" t="s">
        <v>219</v>
      </c>
      <c r="F2" s="50" t="s">
        <v>220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85</v>
      </c>
      <c r="E3" s="23" t="s">
        <v>86</v>
      </c>
      <c r="F3" s="23" t="s">
        <v>221</v>
      </c>
      <c r="G3" s="23"/>
      <c r="H3" s="23"/>
      <c r="I3" s="23"/>
      <c r="J3" s="23"/>
    </row>
    <row r="5" spans="1:21" ht="14.25" x14ac:dyDescent="0.15">
      <c r="A5" s="134" t="str">
        <f>D1</f>
        <v>S-22アカマツ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No.36</v>
      </c>
      <c r="E9" s="26" t="str">
        <f t="shared" si="0"/>
        <v>No.37</v>
      </c>
      <c r="F9" s="26" t="str">
        <f t="shared" si="0"/>
        <v>No.38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17</v>
      </c>
      <c r="D10" s="95">
        <f t="shared" ref="D10:J10" ca="1" si="1">IF(D$2&lt;&gt;"",INDIRECT(D$2&amp;"!C47"),"")</f>
        <v>17</v>
      </c>
      <c r="E10" s="95">
        <f t="shared" ca="1" si="1"/>
        <v>18</v>
      </c>
      <c r="F10" s="95">
        <f t="shared" ca="1" si="1"/>
        <v>15</v>
      </c>
      <c r="G10" s="95" t="str">
        <f t="shared" ca="1" si="1"/>
        <v/>
      </c>
      <c r="H10" s="95" t="str">
        <f t="shared" ca="1" si="1"/>
        <v/>
      </c>
      <c r="I10" s="95" t="str">
        <f t="shared" ca="1" si="1"/>
        <v/>
      </c>
      <c r="J10" s="95" t="str">
        <f t="shared" ca="1" si="1"/>
        <v/>
      </c>
      <c r="K10" s="28">
        <f ca="1">C10*100</f>
        <v>1700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14</v>
      </c>
      <c r="D11" s="95">
        <f t="shared" ref="D11:J11" ca="1" si="2">IF(D$2&lt;&gt;"",INDIRECT(D$2&amp;"!C48"),"")</f>
        <v>15</v>
      </c>
      <c r="E11" s="95">
        <f t="shared" ca="1" si="2"/>
        <v>13</v>
      </c>
      <c r="F11" s="95">
        <f t="shared" ca="1" si="2"/>
        <v>13</v>
      </c>
      <c r="G11" s="95" t="str">
        <f t="shared" ca="1" si="2"/>
        <v/>
      </c>
      <c r="H11" s="95" t="str">
        <f t="shared" ca="1" si="2"/>
        <v/>
      </c>
      <c r="I11" s="95" t="str">
        <f t="shared" ca="1" si="2"/>
        <v/>
      </c>
      <c r="J11" s="95" t="str">
        <f t="shared" ca="1" si="2"/>
        <v/>
      </c>
      <c r="K11" s="29">
        <f ca="1">C11</f>
        <v>14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15</v>
      </c>
      <c r="D12" s="95">
        <f t="shared" ref="D12:J12" ca="1" si="3">IF(D$2&lt;&gt;"",INDIRECT(D$2&amp;"!C49"),"")</f>
        <v>17</v>
      </c>
      <c r="E12" s="95">
        <f t="shared" ca="1" si="3"/>
        <v>13</v>
      </c>
      <c r="F12" s="95">
        <f t="shared" ca="1" si="3"/>
        <v>15</v>
      </c>
      <c r="G12" s="95" t="str">
        <f t="shared" ca="1" si="3"/>
        <v/>
      </c>
      <c r="H12" s="95" t="str">
        <f t="shared" ca="1" si="3"/>
        <v/>
      </c>
      <c r="I12" s="95" t="str">
        <f t="shared" ca="1" si="3"/>
        <v/>
      </c>
      <c r="J12" s="95" t="str">
        <f t="shared" ca="1" si="3"/>
        <v/>
      </c>
      <c r="K12" s="29">
        <f ca="1">C12</f>
        <v>15</v>
      </c>
    </row>
    <row r="13" spans="1:21" ht="12.75" customHeight="1" x14ac:dyDescent="0.15">
      <c r="A13" s="108" t="s">
        <v>25</v>
      </c>
      <c r="B13" s="109"/>
      <c r="C13" s="4">
        <f ca="1">ROUND(AVERAGE(D13:J13),3)</f>
        <v>2.3929999999999998</v>
      </c>
      <c r="D13" s="30">
        <f t="shared" ref="D13:J13" ca="1" si="4">IF(D$2&lt;&gt;"",INDIRECT(D$2&amp;"!C50"),"")</f>
        <v>3.3899999999999992</v>
      </c>
      <c r="E13" s="30">
        <f t="shared" ca="1" si="4"/>
        <v>1.7900000000000005</v>
      </c>
      <c r="F13" s="30">
        <f t="shared" ca="1" si="4"/>
        <v>2.0000000000000004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239.29999999999998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形状比＝93、Sr＝17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No.36</v>
      </c>
      <c r="E17" s="26" t="str">
        <f t="shared" si="5"/>
        <v>No.37</v>
      </c>
      <c r="F17" s="26" t="str">
        <f t="shared" si="5"/>
        <v>No.38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6</v>
      </c>
      <c r="D18" s="95">
        <f t="shared" ref="D18:J18" ca="1" si="6">IF(D$2&lt;&gt;"",INDIRECT(D$2&amp;"!D47"),"")</f>
        <v>3</v>
      </c>
      <c r="E18" s="95">
        <f t="shared" ca="1" si="6"/>
        <v>6</v>
      </c>
      <c r="F18" s="95">
        <f t="shared" ca="1" si="6"/>
        <v>9</v>
      </c>
      <c r="G18" s="95" t="str">
        <f t="shared" ca="1" si="6"/>
        <v/>
      </c>
      <c r="H18" s="95" t="str">
        <f t="shared" ca="1" si="6"/>
        <v/>
      </c>
      <c r="I18" s="95" t="str">
        <f t="shared" ca="1" si="6"/>
        <v/>
      </c>
      <c r="J18" s="95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9</v>
      </c>
      <c r="D19" s="95">
        <f t="shared" ref="D19:J19" ca="1" si="7">IF(D$2&lt;&gt;"",INDIRECT(D$2&amp;"!D48"),"")</f>
        <v>10</v>
      </c>
      <c r="E19" s="95">
        <f t="shared" ca="1" si="7"/>
        <v>9</v>
      </c>
      <c r="F19" s="95">
        <f t="shared" ca="1" si="7"/>
        <v>8</v>
      </c>
      <c r="G19" s="95" t="str">
        <f t="shared" ca="1" si="7"/>
        <v/>
      </c>
      <c r="H19" s="95" t="str">
        <f t="shared" ca="1" si="7"/>
        <v/>
      </c>
      <c r="I19" s="95" t="str">
        <f t="shared" ca="1" si="7"/>
        <v/>
      </c>
      <c r="J19" s="95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8</v>
      </c>
      <c r="D20" s="95">
        <f t="shared" ref="D20:J20" ca="1" si="8">IF(D$2&lt;&gt;"",INDIRECT(D$2&amp;"!D49"),"")</f>
        <v>9</v>
      </c>
      <c r="E20" s="95">
        <f t="shared" ca="1" si="8"/>
        <v>8</v>
      </c>
      <c r="F20" s="95">
        <f t="shared" ca="1" si="8"/>
        <v>8</v>
      </c>
      <c r="G20" s="95" t="str">
        <f t="shared" ca="1" si="8"/>
        <v/>
      </c>
      <c r="H20" s="95" t="str">
        <f t="shared" ca="1" si="8"/>
        <v/>
      </c>
      <c r="I20" s="95" t="str">
        <f t="shared" ca="1" si="8"/>
        <v/>
      </c>
      <c r="J20" s="95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0.17</v>
      </c>
      <c r="D21" s="32">
        <f t="shared" ref="D21:J21" ca="1" si="9">IF(D$2&lt;&gt;"",INDIRECT(D$2&amp;"!D50"),"")</f>
        <v>0.1</v>
      </c>
      <c r="E21" s="32">
        <f t="shared" ca="1" si="9"/>
        <v>0.18</v>
      </c>
      <c r="F21" s="32">
        <f t="shared" ca="1" si="9"/>
        <v>0.22999999999999998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No.36</v>
      </c>
      <c r="E24" s="26" t="str">
        <f t="shared" si="10"/>
        <v>No.37</v>
      </c>
      <c r="F24" s="26" t="str">
        <f t="shared" si="10"/>
        <v>No.38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23</v>
      </c>
      <c r="D25" s="95">
        <f t="shared" ref="D25:J25" ca="1" si="11">IF(D$2&lt;&gt;"",INDIRECT(D$2&amp;"!E47"),"")</f>
        <v>20</v>
      </c>
      <c r="E25" s="95">
        <f t="shared" ca="1" si="11"/>
        <v>24</v>
      </c>
      <c r="F25" s="95">
        <f t="shared" ca="1" si="11"/>
        <v>24</v>
      </c>
      <c r="G25" s="95" t="str">
        <f t="shared" ca="1" si="11"/>
        <v/>
      </c>
      <c r="H25" s="95" t="str">
        <f t="shared" ca="1" si="11"/>
        <v/>
      </c>
      <c r="I25" s="95" t="str">
        <f t="shared" ca="1" si="11"/>
        <v/>
      </c>
      <c r="J25" s="95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12</v>
      </c>
      <c r="D26" s="95">
        <f t="shared" ref="D26:J26" ca="1" si="12">IF(D$2&lt;&gt;"",INDIRECT(D$2&amp;"!E48"),"")</f>
        <v>14</v>
      </c>
      <c r="E26" s="95">
        <f t="shared" ca="1" si="12"/>
        <v>12</v>
      </c>
      <c r="F26" s="95">
        <f t="shared" ca="1" si="12"/>
        <v>11</v>
      </c>
      <c r="G26" s="95" t="str">
        <f t="shared" ca="1" si="12"/>
        <v/>
      </c>
      <c r="H26" s="95" t="str">
        <f t="shared" ca="1" si="12"/>
        <v/>
      </c>
      <c r="I26" s="95" t="str">
        <f t="shared" ca="1" si="12"/>
        <v/>
      </c>
      <c r="J26" s="95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14</v>
      </c>
      <c r="D27" s="95">
        <f t="shared" ref="D27:J27" ca="1" si="13">IF(D$2&lt;&gt;"",INDIRECT(D$2&amp;"!E49"),"")</f>
        <v>16</v>
      </c>
      <c r="E27" s="95">
        <f t="shared" ca="1" si="13"/>
        <v>12</v>
      </c>
      <c r="F27" s="95">
        <f t="shared" ca="1" si="13"/>
        <v>13</v>
      </c>
      <c r="G27" s="95" t="str">
        <f t="shared" ca="1" si="13"/>
        <v/>
      </c>
      <c r="H27" s="95" t="str">
        <f t="shared" ca="1" si="13"/>
        <v/>
      </c>
      <c r="I27" s="95" t="str">
        <f t="shared" ca="1" si="13"/>
        <v/>
      </c>
      <c r="J27" s="95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2.5630000000000002</v>
      </c>
      <c r="D28" s="30">
        <f t="shared" ref="D28:J28" ca="1" si="14">IF(D$2&lt;&gt;"",INDIRECT(D$2&amp;"!E50"),"")</f>
        <v>3.4899999999999993</v>
      </c>
      <c r="E28" s="30">
        <f t="shared" ca="1" si="14"/>
        <v>1.9700000000000004</v>
      </c>
      <c r="F28" s="30">
        <f t="shared" ca="1" si="14"/>
        <v>2.2300000000000004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No.36</v>
      </c>
      <c r="E32" s="26" t="str">
        <f t="shared" si="15"/>
        <v>No.37</v>
      </c>
      <c r="F32" s="26" t="str">
        <f t="shared" si="15"/>
        <v>No.38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11</v>
      </c>
      <c r="D33" s="95">
        <f t="shared" ref="D33:J33" ca="1" si="16">IF(D$2&lt;&gt;"",INDIRECT(D$2&amp;"!C54"),"")</f>
        <v>11</v>
      </c>
      <c r="E33" s="95">
        <f t="shared" ca="1" si="16"/>
        <v>12</v>
      </c>
      <c r="F33" s="95">
        <f t="shared" ca="1" si="16"/>
        <v>9</v>
      </c>
      <c r="G33" s="95" t="str">
        <f t="shared" ca="1" si="16"/>
        <v/>
      </c>
      <c r="H33" s="95" t="str">
        <f t="shared" ca="1" si="16"/>
        <v/>
      </c>
      <c r="I33" s="95" t="str">
        <f t="shared" ca="1" si="16"/>
        <v/>
      </c>
      <c r="J33" s="95" t="str">
        <f t="shared" ca="1" si="16"/>
        <v/>
      </c>
      <c r="K33" s="28">
        <f ca="1">C33*100</f>
        <v>1100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13</v>
      </c>
      <c r="D34" s="95">
        <f t="shared" ref="D34:J34" ca="1" si="17">IF(D$2&lt;&gt;"",INDIRECT(D$2&amp;"!C55"),"")</f>
        <v>14</v>
      </c>
      <c r="E34" s="95">
        <f t="shared" ca="1" si="17"/>
        <v>12</v>
      </c>
      <c r="F34" s="95">
        <f t="shared" ca="1" si="17"/>
        <v>13</v>
      </c>
      <c r="G34" s="95" t="str">
        <f t="shared" ca="1" si="17"/>
        <v/>
      </c>
      <c r="H34" s="95" t="str">
        <f t="shared" ca="1" si="17"/>
        <v/>
      </c>
      <c r="I34" s="95" t="str">
        <f t="shared" ca="1" si="17"/>
        <v/>
      </c>
      <c r="J34" s="95" t="str">
        <f t="shared" ca="1" si="17"/>
        <v/>
      </c>
      <c r="K34" s="29">
        <f ca="1">C34</f>
        <v>13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14</v>
      </c>
      <c r="D35" s="95">
        <f t="shared" ref="D35:J35" ca="1" si="18">IF(D$2&lt;&gt;"",INDIRECT(D$2&amp;"!C56"),"")</f>
        <v>17</v>
      </c>
      <c r="E35" s="95">
        <f t="shared" ca="1" si="18"/>
        <v>11</v>
      </c>
      <c r="F35" s="95">
        <f t="shared" ca="1" si="18"/>
        <v>14</v>
      </c>
      <c r="G35" s="95" t="str">
        <f t="shared" ca="1" si="18"/>
        <v/>
      </c>
      <c r="H35" s="95" t="str">
        <f t="shared" ca="1" si="18"/>
        <v/>
      </c>
      <c r="I35" s="95" t="str">
        <f t="shared" ca="1" si="18"/>
        <v/>
      </c>
      <c r="J35" s="95" t="str">
        <f t="shared" ca="1" si="18"/>
        <v/>
      </c>
      <c r="K35" s="29">
        <f ca="1">C35</f>
        <v>14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1.2330000000000001</v>
      </c>
      <c r="D36" s="30">
        <f t="shared" ref="D36:J36" ca="1" si="19">IF(D$2&lt;&gt;"",INDIRECT(D$2&amp;"!C57"),"")</f>
        <v>1.91</v>
      </c>
      <c r="E36" s="30">
        <f t="shared" ca="1" si="19"/>
        <v>0.84000000000000008</v>
      </c>
      <c r="F36" s="30">
        <f t="shared" ca="1" si="19"/>
        <v>0.95000000000000007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123.30000000000001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No.36</v>
      </c>
      <c r="E39" s="26" t="str">
        <f t="shared" si="20"/>
        <v>No.37</v>
      </c>
      <c r="F39" s="26" t="str">
        <f t="shared" si="20"/>
        <v>No.38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6</v>
      </c>
      <c r="D40" s="95">
        <f t="shared" ref="D40:J40" ca="1" si="21">IF(D$2&lt;&gt;"",INDIRECT(D$2&amp;"!D54"),"")</f>
        <v>3</v>
      </c>
      <c r="E40" s="95">
        <f t="shared" ca="1" si="21"/>
        <v>6</v>
      </c>
      <c r="F40" s="95">
        <f t="shared" ca="1" si="21"/>
        <v>9</v>
      </c>
      <c r="G40" s="95" t="str">
        <f t="shared" ca="1" si="21"/>
        <v/>
      </c>
      <c r="H40" s="95" t="str">
        <f t="shared" ca="1" si="21"/>
        <v/>
      </c>
      <c r="I40" s="95" t="str">
        <f t="shared" ca="1" si="21"/>
        <v/>
      </c>
      <c r="J40" s="95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9</v>
      </c>
      <c r="D41" s="95">
        <f t="shared" ref="D41:J41" ca="1" si="22">IF(D$2&lt;&gt;"",INDIRECT(D$2&amp;"!D55"),"")</f>
        <v>10</v>
      </c>
      <c r="E41" s="95">
        <f t="shared" ca="1" si="22"/>
        <v>9</v>
      </c>
      <c r="F41" s="95">
        <f t="shared" ca="1" si="22"/>
        <v>8</v>
      </c>
      <c r="G41" s="95" t="str">
        <f t="shared" ca="1" si="22"/>
        <v/>
      </c>
      <c r="H41" s="95" t="str">
        <f t="shared" ca="1" si="22"/>
        <v/>
      </c>
      <c r="I41" s="95" t="str">
        <f t="shared" ca="1" si="22"/>
        <v/>
      </c>
      <c r="J41" s="95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8</v>
      </c>
      <c r="D42" s="95">
        <f t="shared" ref="D42:J42" ca="1" si="23">IF(D$2&lt;&gt;"",INDIRECT(D$2&amp;"!D56"),"")</f>
        <v>9</v>
      </c>
      <c r="E42" s="95">
        <f t="shared" ca="1" si="23"/>
        <v>8</v>
      </c>
      <c r="F42" s="95">
        <f t="shared" ca="1" si="23"/>
        <v>8</v>
      </c>
      <c r="G42" s="95" t="str">
        <f t="shared" ca="1" si="23"/>
        <v/>
      </c>
      <c r="H42" s="95" t="str">
        <f t="shared" ca="1" si="23"/>
        <v/>
      </c>
      <c r="I42" s="95" t="str">
        <f t="shared" ca="1" si="23"/>
        <v/>
      </c>
      <c r="J42" s="95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0.17</v>
      </c>
      <c r="D43" s="32">
        <f t="shared" ref="D43:J43" ca="1" si="24">IF(D$2&lt;&gt;"",INDIRECT(D$2&amp;"!D57"),"")</f>
        <v>0.1</v>
      </c>
      <c r="E43" s="32">
        <f t="shared" ca="1" si="24"/>
        <v>0.18</v>
      </c>
      <c r="F43" s="32">
        <f t="shared" ca="1" si="24"/>
        <v>0.22999999999999998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No.36</v>
      </c>
      <c r="E46" s="26" t="str">
        <f t="shared" si="25"/>
        <v>No.37</v>
      </c>
      <c r="F46" s="26" t="str">
        <f t="shared" si="25"/>
        <v>No.38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17</v>
      </c>
      <c r="D47" s="95">
        <f t="shared" ref="D47:J47" ca="1" si="26">IF(D$2&lt;&gt;"",INDIRECT(D$2&amp;"!E54"),"")</f>
        <v>14</v>
      </c>
      <c r="E47" s="95">
        <f t="shared" ca="1" si="26"/>
        <v>18</v>
      </c>
      <c r="F47" s="95">
        <f t="shared" ca="1" si="26"/>
        <v>18</v>
      </c>
      <c r="G47" s="95" t="str">
        <f t="shared" ca="1" si="26"/>
        <v/>
      </c>
      <c r="H47" s="95" t="str">
        <f t="shared" ca="1" si="26"/>
        <v/>
      </c>
      <c r="I47" s="95" t="str">
        <f t="shared" ca="1" si="26"/>
        <v/>
      </c>
      <c r="J47" s="95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11</v>
      </c>
      <c r="D48" s="95">
        <f t="shared" ref="D48:J48" ca="1" si="27">IF(D$2&lt;&gt;"",INDIRECT(D$2&amp;"!E55"),"")</f>
        <v>13</v>
      </c>
      <c r="E48" s="95">
        <f t="shared" ca="1" si="27"/>
        <v>11</v>
      </c>
      <c r="F48" s="95">
        <f t="shared" ca="1" si="27"/>
        <v>10</v>
      </c>
      <c r="G48" s="95" t="str">
        <f t="shared" ca="1" si="27"/>
        <v/>
      </c>
      <c r="H48" s="95" t="str">
        <f t="shared" ca="1" si="27"/>
        <v/>
      </c>
      <c r="I48" s="95" t="str">
        <f t="shared" ca="1" si="27"/>
        <v/>
      </c>
      <c r="J48" s="95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12</v>
      </c>
      <c r="D49" s="95">
        <f t="shared" ref="D49:J49" ca="1" si="28">IF(D$2&lt;&gt;"",INDIRECT(D$2&amp;"!E56"),"")</f>
        <v>15</v>
      </c>
      <c r="E49" s="95">
        <f t="shared" ca="1" si="28"/>
        <v>10</v>
      </c>
      <c r="F49" s="95">
        <f t="shared" ca="1" si="28"/>
        <v>11</v>
      </c>
      <c r="G49" s="95" t="str">
        <f t="shared" ca="1" si="28"/>
        <v/>
      </c>
      <c r="H49" s="95" t="str">
        <f t="shared" ca="1" si="28"/>
        <v/>
      </c>
      <c r="I49" s="95" t="str">
        <f t="shared" ca="1" si="28"/>
        <v/>
      </c>
      <c r="J49" s="95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1.403</v>
      </c>
      <c r="D50" s="30">
        <f t="shared" ref="D50:J50" ca="1" si="29">IF(D$2&lt;&gt;"",INDIRECT(D$2&amp;"!E57"),"")</f>
        <v>2.0099999999999998</v>
      </c>
      <c r="E50" s="30">
        <f t="shared" ca="1" si="29"/>
        <v>1.02</v>
      </c>
      <c r="F50" s="30">
        <f t="shared" ca="1" si="29"/>
        <v>1.1800000000000002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64.7</v>
      </c>
      <c r="D54" s="14">
        <f ca="1">IF($C$18=0,"",ROUND((C40/C18*100),1))</f>
        <v>100</v>
      </c>
      <c r="E54" s="35">
        <f ca="1">ROUND((C47/C25*100),1)</f>
        <v>73.900000000000006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51.5</v>
      </c>
      <c r="D55" s="14">
        <f ca="1">IF($C$18=0,"",ROUND((C43/C21)*100,1))</f>
        <v>100</v>
      </c>
      <c r="E55" s="35">
        <f ca="1">ROUND((C50/C28)*100,1)</f>
        <v>54.7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No.36</v>
      </c>
      <c r="E59" s="26" t="str">
        <f t="shared" si="30"/>
        <v>No.37</v>
      </c>
      <c r="F59" s="26" t="str">
        <f t="shared" si="30"/>
        <v>No.38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6</v>
      </c>
      <c r="D60" s="95">
        <f t="shared" ref="D60:J60" ca="1" si="31">IF(D$2&lt;&gt;"",INDIRECT(D$2&amp;"!C66"),"")</f>
        <v>6</v>
      </c>
      <c r="E60" s="95">
        <f t="shared" ca="1" si="31"/>
        <v>6</v>
      </c>
      <c r="F60" s="95">
        <f t="shared" ca="1" si="31"/>
        <v>6</v>
      </c>
      <c r="G60" s="95" t="str">
        <f t="shared" ca="1" si="31"/>
        <v/>
      </c>
      <c r="H60" s="95" t="str">
        <f t="shared" ca="1" si="31"/>
        <v/>
      </c>
      <c r="I60" s="95" t="str">
        <f t="shared" ca="1" si="31"/>
        <v/>
      </c>
      <c r="J60" s="95" t="str">
        <f t="shared" ca="1" si="31"/>
        <v/>
      </c>
      <c r="K60" s="28">
        <f ca="1">C60*100</f>
        <v>600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15</v>
      </c>
      <c r="D61" s="95">
        <f t="shared" ref="D61:J61" ca="1" si="32">IF(D$2&lt;&gt;"",INDIRECT(D$2&amp;"!C67"),"")</f>
        <v>17</v>
      </c>
      <c r="E61" s="95">
        <f t="shared" ca="1" si="32"/>
        <v>14</v>
      </c>
      <c r="F61" s="95">
        <f t="shared" ca="1" si="32"/>
        <v>15</v>
      </c>
      <c r="G61" s="95" t="str">
        <f t="shared" ca="1" si="32"/>
        <v/>
      </c>
      <c r="H61" s="95" t="str">
        <f t="shared" ca="1" si="32"/>
        <v/>
      </c>
      <c r="I61" s="95" t="str">
        <f t="shared" ca="1" si="32"/>
        <v/>
      </c>
      <c r="J61" s="95" t="str">
        <f t="shared" ca="1" si="32"/>
        <v/>
      </c>
      <c r="K61" s="29">
        <f ca="1">C61</f>
        <v>15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17</v>
      </c>
      <c r="D62" s="95">
        <f t="shared" ref="D62:J62" ca="1" si="33">IF(D$2&lt;&gt;"",INDIRECT(D$2&amp;"!C68"),"")</f>
        <v>19</v>
      </c>
      <c r="E62" s="95">
        <f t="shared" ca="1" si="33"/>
        <v>16</v>
      </c>
      <c r="F62" s="95">
        <f t="shared" ca="1" si="33"/>
        <v>17</v>
      </c>
      <c r="G62" s="95" t="str">
        <f t="shared" ca="1" si="33"/>
        <v/>
      </c>
      <c r="H62" s="95" t="str">
        <f t="shared" ca="1" si="33"/>
        <v/>
      </c>
      <c r="I62" s="95" t="str">
        <f t="shared" ca="1" si="33"/>
        <v/>
      </c>
      <c r="J62" s="95" t="str">
        <f t="shared" ca="1" si="33"/>
        <v/>
      </c>
      <c r="K62" s="29">
        <f ca="1">C62</f>
        <v>17</v>
      </c>
    </row>
    <row r="63" spans="1:21" ht="12.75" customHeight="1" x14ac:dyDescent="0.15">
      <c r="A63" s="108" t="s">
        <v>25</v>
      </c>
      <c r="B63" s="109"/>
      <c r="C63" s="4">
        <f ca="1">ROUND(AVERAGE(D63:J63),3)</f>
        <v>1.1599999999999999</v>
      </c>
      <c r="D63" s="30">
        <f t="shared" ref="D63:J63" ca="1" si="34">IF(D$2&lt;&gt;"",INDIRECT(D$2&amp;"!C69"),"")</f>
        <v>1.4799999999999993</v>
      </c>
      <c r="E63" s="30">
        <f t="shared" ca="1" si="34"/>
        <v>0.9500000000000004</v>
      </c>
      <c r="F63" s="30">
        <f t="shared" ca="1" si="34"/>
        <v>1.0500000000000003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115.99999999999999</v>
      </c>
    </row>
    <row r="64" spans="1:21" ht="12.75" customHeight="1" x14ac:dyDescent="0.15">
      <c r="K64" s="18" t="str">
        <f ca="1">"形状比＝"&amp;ROUND(K61/K62*100,0)&amp;"、Sr＝"&amp;ROUND((10000/K60)^0.5/K61*100,0)</f>
        <v>形状比＝88、Sr＝27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No.36</v>
      </c>
      <c r="E67" s="26" t="str">
        <f t="shared" si="35"/>
        <v>No.37</v>
      </c>
      <c r="F67" s="26" t="str">
        <f t="shared" si="35"/>
        <v>No.38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95">
        <f t="shared" ref="D68:J68" ca="1" si="36">IF(D$2&lt;&gt;"",INDIRECT(D$2&amp;"!D66"),"")</f>
        <v>0</v>
      </c>
      <c r="E68" s="95">
        <f t="shared" ca="1" si="36"/>
        <v>0</v>
      </c>
      <c r="F68" s="95">
        <f t="shared" ca="1" si="36"/>
        <v>0</v>
      </c>
      <c r="G68" s="95" t="str">
        <f t="shared" ca="1" si="36"/>
        <v/>
      </c>
      <c r="H68" s="95" t="str">
        <f t="shared" ca="1" si="36"/>
        <v/>
      </c>
      <c r="I68" s="95" t="str">
        <f t="shared" ca="1" si="36"/>
        <v/>
      </c>
      <c r="J68" s="95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95" t="str">
        <f t="shared" ref="D69:J69" ca="1" si="37">IF(D$2&lt;&gt;"",INDIRECT(D$2&amp;"!D67"),"")</f>
        <v/>
      </c>
      <c r="E69" s="95" t="str">
        <f t="shared" ca="1" si="37"/>
        <v/>
      </c>
      <c r="F69" s="95" t="str">
        <f t="shared" ca="1" si="37"/>
        <v/>
      </c>
      <c r="G69" s="95" t="str">
        <f t="shared" ca="1" si="37"/>
        <v/>
      </c>
      <c r="H69" s="95" t="str">
        <f t="shared" ca="1" si="37"/>
        <v/>
      </c>
      <c r="I69" s="95" t="str">
        <f t="shared" ca="1" si="37"/>
        <v/>
      </c>
      <c r="J69" s="95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95" t="str">
        <f t="shared" ref="D70:J70" ca="1" si="38">IF(D$2&lt;&gt;"",INDIRECT(D$2&amp;"!D68"),"")</f>
        <v/>
      </c>
      <c r="E70" s="95" t="str">
        <f t="shared" ca="1" si="38"/>
        <v/>
      </c>
      <c r="F70" s="95" t="str">
        <f t="shared" ca="1" si="38"/>
        <v/>
      </c>
      <c r="G70" s="95" t="str">
        <f t="shared" ca="1" si="38"/>
        <v/>
      </c>
      <c r="H70" s="95" t="str">
        <f t="shared" ca="1" si="38"/>
        <v/>
      </c>
      <c r="I70" s="95" t="str">
        <f t="shared" ca="1" si="38"/>
        <v/>
      </c>
      <c r="J70" s="95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No.36</v>
      </c>
      <c r="E74" s="26" t="str">
        <f t="shared" si="40"/>
        <v>No.37</v>
      </c>
      <c r="F74" s="26" t="str">
        <f t="shared" si="40"/>
        <v>No.38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6</v>
      </c>
      <c r="D75" s="95">
        <f t="shared" ref="D75:J75" ca="1" si="41">IF(D$2&lt;&gt;"",INDIRECT(D$2&amp;"!E66"),"")</f>
        <v>6</v>
      </c>
      <c r="E75" s="95">
        <f t="shared" ca="1" si="41"/>
        <v>6</v>
      </c>
      <c r="F75" s="95">
        <f t="shared" ca="1" si="41"/>
        <v>6</v>
      </c>
      <c r="G75" s="95" t="str">
        <f t="shared" ca="1" si="41"/>
        <v/>
      </c>
      <c r="H75" s="95" t="str">
        <f t="shared" ca="1" si="41"/>
        <v/>
      </c>
      <c r="I75" s="95" t="str">
        <f t="shared" ca="1" si="41"/>
        <v/>
      </c>
      <c r="J75" s="95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15</v>
      </c>
      <c r="D76" s="95">
        <f t="shared" ref="D76:J76" ca="1" si="42">IF(D$2&lt;&gt;"",INDIRECT(D$2&amp;"!E67"),"")</f>
        <v>17</v>
      </c>
      <c r="E76" s="95">
        <f t="shared" ca="1" si="42"/>
        <v>14</v>
      </c>
      <c r="F76" s="95">
        <f t="shared" ca="1" si="42"/>
        <v>15</v>
      </c>
      <c r="G76" s="95" t="str">
        <f t="shared" ca="1" si="42"/>
        <v/>
      </c>
      <c r="H76" s="95" t="str">
        <f t="shared" ca="1" si="42"/>
        <v/>
      </c>
      <c r="I76" s="95" t="str">
        <f t="shared" ca="1" si="42"/>
        <v/>
      </c>
      <c r="J76" s="95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17</v>
      </c>
      <c r="D77" s="95">
        <f t="shared" ref="D77:J77" ca="1" si="43">IF(D$2&lt;&gt;"",INDIRECT(D$2&amp;"!E68"),"")</f>
        <v>19</v>
      </c>
      <c r="E77" s="95">
        <f t="shared" ca="1" si="43"/>
        <v>16</v>
      </c>
      <c r="F77" s="95">
        <f t="shared" ca="1" si="43"/>
        <v>17</v>
      </c>
      <c r="G77" s="95" t="str">
        <f t="shared" ca="1" si="43"/>
        <v/>
      </c>
      <c r="H77" s="95" t="str">
        <f t="shared" ca="1" si="43"/>
        <v/>
      </c>
      <c r="I77" s="95" t="str">
        <f t="shared" ca="1" si="43"/>
        <v/>
      </c>
      <c r="J77" s="95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1.1599999999999999</v>
      </c>
      <c r="D78" s="30">
        <f t="shared" ref="D78:J78" ca="1" si="44">IF(D$2&lt;&gt;"",INDIRECT(D$2&amp;"!E69"),"")</f>
        <v>1.4799999999999993</v>
      </c>
      <c r="E78" s="30">
        <f t="shared" ca="1" si="44"/>
        <v>0.9500000000000004</v>
      </c>
      <c r="F78" s="30">
        <f t="shared" ca="1" si="44"/>
        <v>1.0500000000000003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332</v>
      </c>
    </row>
    <row r="93" spans="1:11" x14ac:dyDescent="0.15">
      <c r="B93" s="10" t="s">
        <v>333</v>
      </c>
    </row>
    <row r="94" spans="1:11" x14ac:dyDescent="0.15">
      <c r="B94" s="10" t="s">
        <v>334</v>
      </c>
    </row>
    <row r="96" spans="1:11" x14ac:dyDescent="0.15">
      <c r="B96" s="10" t="s">
        <v>335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D47BE-C651-4A75-AACC-5E742705EC74}">
  <sheetPr>
    <tabColor rgb="FFFFFF00"/>
  </sheetPr>
  <dimension ref="A1:AJ120"/>
  <sheetViews>
    <sheetView showGridLines="0" tabSelected="1" view="pageBreakPreview" topLeftCell="A28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234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1</v>
      </c>
      <c r="B4" s="115" t="s">
        <v>56</v>
      </c>
      <c r="C4" s="115"/>
      <c r="D4" s="95">
        <v>20</v>
      </c>
      <c r="E4" s="95">
        <v>21</v>
      </c>
      <c r="F4" s="4">
        <f t="shared" ref="F4:F43" si="0">IF(D4&gt;0,IF(B4="スギ",P4,IF(B4="ヒノキ",U4,IF(B4="アカマツ",Z4,IF(B4="カラマツ",AF4,AJ4)))),"")</f>
        <v>0.3</v>
      </c>
      <c r="G4" s="5" t="s">
        <v>65</v>
      </c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0.31</v>
      </c>
      <c r="L4" s="96">
        <f t="shared" ref="L4:L43" si="2">ROUND(10^(-5+0.73504+1.83346*LOG(D4)+1.06569*LOG(E4)),2)</f>
        <v>0.34</v>
      </c>
      <c r="M4" s="96">
        <f t="shared" ref="M4:M43" si="3">ROUND(10^(-5+0.71514+1.74357*LOG(D4)+1.17719*LOG(E4)),2)</f>
        <v>0.35</v>
      </c>
      <c r="N4" s="96">
        <f t="shared" ref="N4:N43" si="4">ROUND(10^(-5+0.82956+1.76381*LOG(D4)+1.06412*LOG(E4)),2)</f>
        <v>0.34</v>
      </c>
      <c r="O4" s="96">
        <f t="shared" ref="O4:O43" si="5">ROUND(10^(-5+0.88226+1.79204*LOG(D4)+0.99303*LOG(E4)),2)</f>
        <v>0.34</v>
      </c>
      <c r="P4" s="96">
        <f>HLOOKUP($D4,K$3:O$43,MATCH($A4,$A$3:$A$43,0),1)</f>
        <v>0.34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0.3</v>
      </c>
      <c r="R4" s="96">
        <f t="shared" ref="R4:R43" si="7">ROUND(10^(1.905709*LOG(D4)+1.011385*LOG(E4)-4.293729),2)</f>
        <v>0.33</v>
      </c>
      <c r="S4" s="96">
        <f t="shared" ref="S4:S43" si="8">ROUND(10^(1.771888*LOG(D4)+1.138415*LOG(E4)-4.271259),2)</f>
        <v>0.35</v>
      </c>
      <c r="T4" s="96">
        <f t="shared" ref="T4:T43" si="9">ROUND(10^(1.671519*LOG(D4)+1.363617*LOG(E4)-4.404407),2)</f>
        <v>0.37</v>
      </c>
      <c r="U4" s="96">
        <f t="shared" ref="U4:U43" si="10">HLOOKUP($D4,Q$3:T$43,MATCH($A4,$A$3:$A$43,0),1)</f>
        <v>0.33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0.34</v>
      </c>
      <c r="W4" s="96">
        <f t="shared" ref="W4:W43" si="12">ROUND(10^(-4.155639+1.847898*LOG(D4)+0.951955*LOG(E4)),2)</f>
        <v>0.32</v>
      </c>
      <c r="X4" s="96">
        <f t="shared" ref="X4:X43" si="13">ROUND(10^(-4.194535+1.804172*LOG(D4)+1.034248*LOG(E4)),2)</f>
        <v>0.33</v>
      </c>
      <c r="Y4" s="96">
        <f t="shared" ref="Y4:Y43" si="14">ROUND(10^(-4.42347+2.006485*LOG(D4)+0.967757*LOG(E4)),2)</f>
        <v>0.28999999999999998</v>
      </c>
      <c r="Z4" s="96">
        <f t="shared" ref="Z4:Z43" si="15">HLOOKUP($D4,V$3:Y$43,MATCH($A4,$A$3:$A$43,0),1)</f>
        <v>0.32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0.28999999999999998</v>
      </c>
      <c r="AB4" s="96">
        <f t="shared" ref="AB4:AB43" si="17">ROUND(10^(1.979213*LOG(D4)+0.998347*LOG(E4)-4.369281),2)</f>
        <v>0.34</v>
      </c>
      <c r="AC4" s="96">
        <f t="shared" ref="AC4:AC43" si="18">ROUND(10^(1.904401*LOG(D4)+1.062478*LOG(E4)-4.348104),2)</f>
        <v>0.34</v>
      </c>
      <c r="AD4" s="96">
        <f t="shared" ref="AD4:AD43" si="19">ROUND(10^(1.640825*LOG(D4)+1.080387*LOG(E4)-3.976731),2)</f>
        <v>0.39</v>
      </c>
      <c r="AE4" s="96">
        <f t="shared" ref="AE4:AE43" si="20">ROUND(10^(1.90887*LOG(D4)+1.088002*LOG(E4)-4.431495),2)</f>
        <v>0.31</v>
      </c>
      <c r="AF4" s="96">
        <f t="shared" ref="AF4:AF43" si="21">HLOOKUP($D4,AA$3:AE$43,MATCH($A4,$A$3:$A$43,0),1)</f>
        <v>0.34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96">
        <f t="shared" ref="AH4:AH43" si="23">ROUND(10^(1.93813902*LOG(D4)+0.96697002*LOG(E4)-4.32216295),2)</f>
        <v>0.3</v>
      </c>
      <c r="AI4" s="96">
        <f t="shared" ref="AI4:AI43" si="24">ROUND(10^(1.82464098*LOG(D4)+0.97625989*LOG(E4)-4.15096808),2)</f>
        <v>0.33</v>
      </c>
      <c r="AJ4" s="96">
        <f t="shared" ref="AJ4:AJ43" si="25">HLOOKUP($D4,AG$3:AI$43,MATCH($A4,$A$3:$A$43,0),1)</f>
        <v>0.3</v>
      </c>
    </row>
    <row r="5" spans="1:36" ht="12.95" customHeight="1" x14ac:dyDescent="0.15">
      <c r="A5" s="95">
        <v>2</v>
      </c>
      <c r="B5" s="115" t="s">
        <v>56</v>
      </c>
      <c r="C5" s="115"/>
      <c r="D5" s="95">
        <v>12</v>
      </c>
      <c r="E5" s="95">
        <v>13</v>
      </c>
      <c r="F5" s="4">
        <f t="shared" si="0"/>
        <v>7.0000000000000007E-2</v>
      </c>
      <c r="G5" s="5" t="s">
        <v>65</v>
      </c>
      <c r="H5" s="95" t="s">
        <v>62</v>
      </c>
      <c r="I5" s="95"/>
      <c r="J5" s="1" t="s">
        <v>15</v>
      </c>
      <c r="K5" s="96">
        <f t="shared" si="1"/>
        <v>0.08</v>
      </c>
      <c r="L5" s="96">
        <f t="shared" si="2"/>
        <v>0.08</v>
      </c>
      <c r="M5" s="96">
        <f t="shared" si="3"/>
        <v>0.08</v>
      </c>
      <c r="N5" s="96">
        <f t="shared" si="4"/>
        <v>0.08</v>
      </c>
      <c r="O5" s="96">
        <f t="shared" si="5"/>
        <v>0.08</v>
      </c>
      <c r="P5" s="96">
        <f t="shared" ref="P5:P43" si="26">HLOOKUP($D5,K$3:O$43,MATCH(A5,$A$3:$A$43,0),1)</f>
        <v>0.08</v>
      </c>
      <c r="Q5" s="96">
        <f t="shared" si="6"/>
        <v>0.08</v>
      </c>
      <c r="R5" s="96">
        <f t="shared" si="7"/>
        <v>0.08</v>
      </c>
      <c r="S5" s="96">
        <f t="shared" si="8"/>
        <v>0.08</v>
      </c>
      <c r="T5" s="96">
        <f t="shared" si="9"/>
        <v>0.08</v>
      </c>
      <c r="U5" s="96">
        <f t="shared" si="10"/>
        <v>0.08</v>
      </c>
      <c r="V5" s="96">
        <f t="shared" si="11"/>
        <v>0.08</v>
      </c>
      <c r="W5" s="96">
        <f t="shared" si="12"/>
        <v>0.08</v>
      </c>
      <c r="X5" s="96">
        <f t="shared" si="13"/>
        <v>0.08</v>
      </c>
      <c r="Y5" s="96">
        <f t="shared" si="14"/>
        <v>7.0000000000000007E-2</v>
      </c>
      <c r="Z5" s="96">
        <f t="shared" si="15"/>
        <v>0.08</v>
      </c>
      <c r="AA5" s="96">
        <f t="shared" si="16"/>
        <v>7.0000000000000007E-2</v>
      </c>
      <c r="AB5" s="96">
        <f t="shared" si="17"/>
        <v>0.08</v>
      </c>
      <c r="AC5" s="96">
        <f t="shared" si="18"/>
        <v>0.08</v>
      </c>
      <c r="AD5" s="96">
        <f t="shared" si="19"/>
        <v>0.1</v>
      </c>
      <c r="AE5" s="96">
        <f t="shared" si="20"/>
        <v>7.0000000000000007E-2</v>
      </c>
      <c r="AF5" s="96">
        <f t="shared" si="21"/>
        <v>0.08</v>
      </c>
      <c r="AG5" s="96">
        <f t="shared" si="22"/>
        <v>7.0000000000000007E-2</v>
      </c>
      <c r="AH5" s="96">
        <f t="shared" si="23"/>
        <v>7.0000000000000007E-2</v>
      </c>
      <c r="AI5" s="96">
        <f t="shared" si="24"/>
        <v>0.08</v>
      </c>
      <c r="AJ5" s="96">
        <f t="shared" si="25"/>
        <v>7.0000000000000007E-2</v>
      </c>
    </row>
    <row r="6" spans="1:36" ht="12.95" customHeight="1" x14ac:dyDescent="0.15">
      <c r="A6" s="95">
        <v>3</v>
      </c>
      <c r="B6" s="115" t="s">
        <v>56</v>
      </c>
      <c r="C6" s="115"/>
      <c r="D6" s="95">
        <v>16</v>
      </c>
      <c r="E6" s="95">
        <v>16</v>
      </c>
      <c r="F6" s="4">
        <f t="shared" si="0"/>
        <v>0.15</v>
      </c>
      <c r="G6" s="5"/>
      <c r="H6" s="95"/>
      <c r="I6" s="95"/>
      <c r="J6" s="1" t="s">
        <v>15</v>
      </c>
      <c r="K6" s="96">
        <f t="shared" si="1"/>
        <v>0.16</v>
      </c>
      <c r="L6" s="96">
        <f t="shared" si="2"/>
        <v>0.17</v>
      </c>
      <c r="M6" s="96">
        <f t="shared" si="3"/>
        <v>0.17</v>
      </c>
      <c r="N6" s="96">
        <f t="shared" si="4"/>
        <v>0.17</v>
      </c>
      <c r="O6" s="96">
        <f t="shared" si="5"/>
        <v>0.17</v>
      </c>
      <c r="P6" s="96">
        <f t="shared" si="26"/>
        <v>0.17</v>
      </c>
      <c r="Q6" s="96">
        <f t="shared" si="6"/>
        <v>0.15</v>
      </c>
      <c r="R6" s="96">
        <f t="shared" si="7"/>
        <v>0.17</v>
      </c>
      <c r="S6" s="96">
        <f t="shared" si="8"/>
        <v>0.17</v>
      </c>
      <c r="T6" s="96">
        <f t="shared" si="9"/>
        <v>0.18</v>
      </c>
      <c r="U6" s="96">
        <f t="shared" si="10"/>
        <v>0.17</v>
      </c>
      <c r="V6" s="96">
        <f t="shared" si="11"/>
        <v>0.17</v>
      </c>
      <c r="W6" s="96">
        <f t="shared" si="12"/>
        <v>0.16</v>
      </c>
      <c r="X6" s="96">
        <f t="shared" si="13"/>
        <v>0.17</v>
      </c>
      <c r="Y6" s="96">
        <f t="shared" si="14"/>
        <v>0.14000000000000001</v>
      </c>
      <c r="Z6" s="96">
        <f t="shared" si="15"/>
        <v>0.16</v>
      </c>
      <c r="AA6" s="96">
        <f t="shared" si="16"/>
        <v>0.15</v>
      </c>
      <c r="AB6" s="96">
        <f t="shared" si="17"/>
        <v>0.16</v>
      </c>
      <c r="AC6" s="96">
        <f t="shared" si="18"/>
        <v>0.17</v>
      </c>
      <c r="AD6" s="96">
        <f t="shared" si="19"/>
        <v>0.2</v>
      </c>
      <c r="AE6" s="96">
        <f t="shared" si="20"/>
        <v>0.15</v>
      </c>
      <c r="AF6" s="96">
        <f t="shared" si="21"/>
        <v>0.16</v>
      </c>
      <c r="AG6" s="96">
        <f t="shared" si="22"/>
        <v>0.14000000000000001</v>
      </c>
      <c r="AH6" s="96">
        <f t="shared" si="23"/>
        <v>0.15</v>
      </c>
      <c r="AI6" s="96">
        <f t="shared" si="24"/>
        <v>0.17</v>
      </c>
      <c r="AJ6" s="96">
        <f t="shared" si="25"/>
        <v>0.15</v>
      </c>
    </row>
    <row r="7" spans="1:36" ht="12.95" customHeight="1" x14ac:dyDescent="0.15">
      <c r="A7" s="95">
        <v>4</v>
      </c>
      <c r="B7" s="115" t="s">
        <v>53</v>
      </c>
      <c r="C7" s="115"/>
      <c r="D7" s="95">
        <v>44</v>
      </c>
      <c r="E7" s="95">
        <v>22</v>
      </c>
      <c r="F7" s="4">
        <f t="shared" si="0"/>
        <v>1.49</v>
      </c>
      <c r="G7" s="5" t="s">
        <v>59</v>
      </c>
      <c r="H7" s="95"/>
      <c r="I7" s="95"/>
      <c r="J7" s="1" t="s">
        <v>15</v>
      </c>
      <c r="K7" s="96">
        <f t="shared" si="1"/>
        <v>1.28</v>
      </c>
      <c r="L7" s="96">
        <f t="shared" si="2"/>
        <v>1.51</v>
      </c>
      <c r="M7" s="96">
        <f t="shared" si="3"/>
        <v>1.45</v>
      </c>
      <c r="N7" s="96">
        <f t="shared" si="4"/>
        <v>1.43</v>
      </c>
      <c r="O7" s="96">
        <f t="shared" si="5"/>
        <v>1.45</v>
      </c>
      <c r="P7" s="96">
        <f t="shared" si="26"/>
        <v>1.45</v>
      </c>
      <c r="Q7" s="96">
        <f t="shared" si="6"/>
        <v>1.32</v>
      </c>
      <c r="R7" s="96">
        <f t="shared" si="7"/>
        <v>1.57</v>
      </c>
      <c r="S7" s="96">
        <f t="shared" si="8"/>
        <v>1.48</v>
      </c>
      <c r="T7" s="96">
        <f t="shared" si="9"/>
        <v>1.49</v>
      </c>
      <c r="U7" s="96">
        <f t="shared" si="10"/>
        <v>1.49</v>
      </c>
      <c r="V7" s="96">
        <f t="shared" si="11"/>
        <v>1.64</v>
      </c>
      <c r="W7" s="96">
        <f t="shared" si="12"/>
        <v>1.44</v>
      </c>
      <c r="X7" s="96">
        <f t="shared" si="13"/>
        <v>1.44</v>
      </c>
      <c r="Y7" s="96">
        <f t="shared" si="14"/>
        <v>1.49</v>
      </c>
      <c r="Z7" s="96">
        <f t="shared" si="15"/>
        <v>1.49</v>
      </c>
      <c r="AA7" s="96">
        <f t="shared" si="16"/>
        <v>1.26</v>
      </c>
      <c r="AB7" s="96">
        <f t="shared" si="17"/>
        <v>1.67</v>
      </c>
      <c r="AC7" s="96">
        <f t="shared" si="18"/>
        <v>1.61</v>
      </c>
      <c r="AD7" s="96">
        <f t="shared" si="19"/>
        <v>1.48</v>
      </c>
      <c r="AE7" s="96">
        <f t="shared" si="20"/>
        <v>1.47</v>
      </c>
      <c r="AF7" s="96">
        <f t="shared" si="21"/>
        <v>1.47</v>
      </c>
      <c r="AG7" s="96">
        <f t="shared" si="22"/>
        <v>1.33</v>
      </c>
      <c r="AH7" s="96">
        <f t="shared" si="23"/>
        <v>1.45</v>
      </c>
      <c r="AI7" s="96">
        <f t="shared" si="24"/>
        <v>1.44</v>
      </c>
      <c r="AJ7" s="96">
        <f t="shared" si="25"/>
        <v>1.44</v>
      </c>
    </row>
    <row r="8" spans="1:36" ht="12.95" customHeight="1" x14ac:dyDescent="0.15">
      <c r="A8" s="95">
        <v>5</v>
      </c>
      <c r="B8" s="115" t="s">
        <v>78</v>
      </c>
      <c r="C8" s="115"/>
      <c r="D8" s="95">
        <v>10</v>
      </c>
      <c r="E8" s="95">
        <v>8</v>
      </c>
      <c r="F8" s="4">
        <f t="shared" si="0"/>
        <v>0.03</v>
      </c>
      <c r="G8" s="5"/>
      <c r="H8" s="95" t="s">
        <v>62</v>
      </c>
      <c r="I8" s="95"/>
      <c r="J8" s="1" t="s">
        <v>15</v>
      </c>
      <c r="K8" s="96">
        <f t="shared" si="1"/>
        <v>0.03</v>
      </c>
      <c r="L8" s="96">
        <f t="shared" si="2"/>
        <v>0.03</v>
      </c>
      <c r="M8" s="96">
        <f t="shared" si="3"/>
        <v>0.03</v>
      </c>
      <c r="N8" s="96">
        <f t="shared" si="4"/>
        <v>0.04</v>
      </c>
      <c r="O8" s="96">
        <f t="shared" si="5"/>
        <v>0.04</v>
      </c>
      <c r="P8" s="96">
        <f t="shared" si="26"/>
        <v>0.03</v>
      </c>
      <c r="Q8" s="96">
        <f t="shared" si="6"/>
        <v>0.03</v>
      </c>
      <c r="R8" s="96">
        <f t="shared" si="7"/>
        <v>0.03</v>
      </c>
      <c r="S8" s="96">
        <f t="shared" si="8"/>
        <v>0.03</v>
      </c>
      <c r="T8" s="96">
        <f t="shared" si="9"/>
        <v>0.03</v>
      </c>
      <c r="U8" s="96">
        <f t="shared" si="10"/>
        <v>0.03</v>
      </c>
      <c r="V8" s="96">
        <f t="shared" si="11"/>
        <v>0.04</v>
      </c>
      <c r="W8" s="96">
        <f t="shared" si="12"/>
        <v>0.04</v>
      </c>
      <c r="X8" s="96">
        <f t="shared" si="13"/>
        <v>0.03</v>
      </c>
      <c r="Y8" s="96">
        <f t="shared" si="14"/>
        <v>0.03</v>
      </c>
      <c r="Z8" s="96">
        <f t="shared" si="15"/>
        <v>0.04</v>
      </c>
      <c r="AA8" s="96">
        <f t="shared" si="16"/>
        <v>0.03</v>
      </c>
      <c r="AB8" s="96">
        <f t="shared" si="17"/>
        <v>0.03</v>
      </c>
      <c r="AC8" s="96">
        <f t="shared" si="18"/>
        <v>0.03</v>
      </c>
      <c r="AD8" s="96">
        <f t="shared" si="19"/>
        <v>0.04</v>
      </c>
      <c r="AE8" s="96">
        <f t="shared" si="20"/>
        <v>0.03</v>
      </c>
      <c r="AF8" s="96">
        <f t="shared" si="21"/>
        <v>0.03</v>
      </c>
      <c r="AG8" s="96">
        <f t="shared" si="22"/>
        <v>0.03</v>
      </c>
      <c r="AH8" s="96">
        <f t="shared" si="23"/>
        <v>0.03</v>
      </c>
      <c r="AI8" s="96">
        <f t="shared" si="24"/>
        <v>0.04</v>
      </c>
      <c r="AJ8" s="96">
        <f t="shared" si="25"/>
        <v>0.03</v>
      </c>
    </row>
    <row r="9" spans="1:36" ht="12.95" customHeight="1" x14ac:dyDescent="0.15">
      <c r="A9" s="95">
        <v>6</v>
      </c>
      <c r="B9" s="115" t="s">
        <v>58</v>
      </c>
      <c r="C9" s="115"/>
      <c r="D9" s="95">
        <v>16</v>
      </c>
      <c r="E9" s="95">
        <v>18</v>
      </c>
      <c r="F9" s="4">
        <f t="shared" si="0"/>
        <v>0.17</v>
      </c>
      <c r="G9" s="5" t="s">
        <v>142</v>
      </c>
      <c r="H9" s="95" t="s">
        <v>62</v>
      </c>
      <c r="I9" s="95"/>
      <c r="J9" s="1" t="s">
        <v>15</v>
      </c>
      <c r="K9" s="96">
        <f t="shared" si="1"/>
        <v>0.18</v>
      </c>
      <c r="L9" s="96">
        <f t="shared" si="2"/>
        <v>0.19</v>
      </c>
      <c r="M9" s="96">
        <f t="shared" si="3"/>
        <v>0.2</v>
      </c>
      <c r="N9" s="96">
        <f t="shared" si="4"/>
        <v>0.19</v>
      </c>
      <c r="O9" s="96">
        <f t="shared" si="5"/>
        <v>0.19</v>
      </c>
      <c r="P9" s="96">
        <f t="shared" si="26"/>
        <v>0.19</v>
      </c>
      <c r="Q9" s="96">
        <f t="shared" si="6"/>
        <v>0.17</v>
      </c>
      <c r="R9" s="96">
        <f t="shared" si="7"/>
        <v>0.19</v>
      </c>
      <c r="S9" s="96">
        <f t="shared" si="8"/>
        <v>0.2</v>
      </c>
      <c r="T9" s="96">
        <f t="shared" si="9"/>
        <v>0.21</v>
      </c>
      <c r="U9" s="96">
        <f t="shared" si="10"/>
        <v>0.19</v>
      </c>
      <c r="V9" s="96">
        <f t="shared" si="11"/>
        <v>0.19</v>
      </c>
      <c r="W9" s="96">
        <f t="shared" si="12"/>
        <v>0.18</v>
      </c>
      <c r="X9" s="96">
        <f t="shared" si="13"/>
        <v>0.19</v>
      </c>
      <c r="Y9" s="96">
        <f t="shared" si="14"/>
        <v>0.16</v>
      </c>
      <c r="Z9" s="96">
        <f t="shared" si="15"/>
        <v>0.18</v>
      </c>
      <c r="AA9" s="96">
        <f t="shared" si="16"/>
        <v>0.17</v>
      </c>
      <c r="AB9" s="96">
        <f t="shared" si="17"/>
        <v>0.18</v>
      </c>
      <c r="AC9" s="96">
        <f t="shared" si="18"/>
        <v>0.19</v>
      </c>
      <c r="AD9" s="96">
        <f t="shared" si="19"/>
        <v>0.23</v>
      </c>
      <c r="AE9" s="96">
        <f t="shared" si="20"/>
        <v>0.17</v>
      </c>
      <c r="AF9" s="96">
        <f t="shared" si="21"/>
        <v>0.18</v>
      </c>
      <c r="AG9" s="96">
        <f t="shared" si="22"/>
        <v>0.16</v>
      </c>
      <c r="AH9" s="96">
        <f t="shared" si="23"/>
        <v>0.17</v>
      </c>
      <c r="AI9" s="96">
        <f t="shared" si="24"/>
        <v>0.19</v>
      </c>
      <c r="AJ9" s="96">
        <f t="shared" si="25"/>
        <v>0.17</v>
      </c>
    </row>
    <row r="10" spans="1:36" ht="12.95" customHeight="1" x14ac:dyDescent="0.15">
      <c r="A10" s="95">
        <v>7</v>
      </c>
      <c r="B10" s="115" t="s">
        <v>58</v>
      </c>
      <c r="C10" s="115"/>
      <c r="D10" s="95">
        <v>22</v>
      </c>
      <c r="E10" s="95">
        <v>22</v>
      </c>
      <c r="F10" s="4">
        <f t="shared" si="0"/>
        <v>0.38</v>
      </c>
      <c r="G10" s="5" t="s">
        <v>65</v>
      </c>
      <c r="H10" s="95" t="s">
        <v>62</v>
      </c>
      <c r="I10" s="95"/>
      <c r="J10" s="1" t="s">
        <v>15</v>
      </c>
      <c r="K10" s="96">
        <f t="shared" si="1"/>
        <v>0.38</v>
      </c>
      <c r="L10" s="96">
        <f t="shared" si="2"/>
        <v>0.42</v>
      </c>
      <c r="M10" s="96">
        <f t="shared" si="3"/>
        <v>0.43</v>
      </c>
      <c r="N10" s="96">
        <f t="shared" si="4"/>
        <v>0.42</v>
      </c>
      <c r="O10" s="96">
        <f t="shared" si="5"/>
        <v>0.42</v>
      </c>
      <c r="P10" s="96">
        <f t="shared" si="26"/>
        <v>0.43</v>
      </c>
      <c r="Q10" s="96">
        <f t="shared" si="6"/>
        <v>0.38</v>
      </c>
      <c r="R10" s="96">
        <f t="shared" si="7"/>
        <v>0.42</v>
      </c>
      <c r="S10" s="96">
        <f t="shared" si="8"/>
        <v>0.43</v>
      </c>
      <c r="T10" s="96">
        <f t="shared" si="9"/>
        <v>0.47</v>
      </c>
      <c r="U10" s="96">
        <f t="shared" si="10"/>
        <v>0.43</v>
      </c>
      <c r="V10" s="96">
        <f t="shared" si="11"/>
        <v>0.43</v>
      </c>
      <c r="W10" s="96">
        <f t="shared" si="12"/>
        <v>0.4</v>
      </c>
      <c r="X10" s="96">
        <f t="shared" si="13"/>
        <v>0.41</v>
      </c>
      <c r="Y10" s="96">
        <f t="shared" si="14"/>
        <v>0.37</v>
      </c>
      <c r="Z10" s="96">
        <f t="shared" si="15"/>
        <v>0.41</v>
      </c>
      <c r="AA10" s="96">
        <f t="shared" si="16"/>
        <v>0.36</v>
      </c>
      <c r="AB10" s="96">
        <f t="shared" si="17"/>
        <v>0.42</v>
      </c>
      <c r="AC10" s="96">
        <f t="shared" si="18"/>
        <v>0.43</v>
      </c>
      <c r="AD10" s="96">
        <f t="shared" si="19"/>
        <v>0.47</v>
      </c>
      <c r="AE10" s="96">
        <f t="shared" si="20"/>
        <v>0.39</v>
      </c>
      <c r="AF10" s="96">
        <f t="shared" si="21"/>
        <v>0.43</v>
      </c>
      <c r="AG10" s="96">
        <f t="shared" si="22"/>
        <v>0.35</v>
      </c>
      <c r="AH10" s="96">
        <f t="shared" si="23"/>
        <v>0.38</v>
      </c>
      <c r="AI10" s="96">
        <f t="shared" si="24"/>
        <v>0.41</v>
      </c>
      <c r="AJ10" s="96">
        <f t="shared" si="25"/>
        <v>0.38</v>
      </c>
    </row>
    <row r="11" spans="1:36" ht="12.95" customHeight="1" x14ac:dyDescent="0.15">
      <c r="A11" s="95">
        <v>8</v>
      </c>
      <c r="B11" s="115" t="s">
        <v>58</v>
      </c>
      <c r="C11" s="115"/>
      <c r="D11" s="95">
        <v>24</v>
      </c>
      <c r="E11" s="95">
        <v>22</v>
      </c>
      <c r="F11" s="4">
        <f t="shared" si="0"/>
        <v>0.45</v>
      </c>
      <c r="G11" s="5" t="s">
        <v>65</v>
      </c>
      <c r="H11" s="95" t="s">
        <v>62</v>
      </c>
      <c r="I11" s="95"/>
      <c r="J11" s="1" t="s">
        <v>15</v>
      </c>
      <c r="K11" s="96">
        <f t="shared" si="1"/>
        <v>0.44</v>
      </c>
      <c r="L11" s="96">
        <f t="shared" si="2"/>
        <v>0.5</v>
      </c>
      <c r="M11" s="96">
        <f t="shared" si="3"/>
        <v>0.5</v>
      </c>
      <c r="N11" s="96">
        <f t="shared" si="4"/>
        <v>0.49</v>
      </c>
      <c r="O11" s="96">
        <f t="shared" si="5"/>
        <v>0.49</v>
      </c>
      <c r="P11" s="96">
        <f t="shared" si="26"/>
        <v>0.5</v>
      </c>
      <c r="Q11" s="96">
        <f t="shared" si="6"/>
        <v>0.44</v>
      </c>
      <c r="R11" s="96">
        <f t="shared" si="7"/>
        <v>0.49</v>
      </c>
      <c r="S11" s="96">
        <f t="shared" si="8"/>
        <v>0.5</v>
      </c>
      <c r="T11" s="96">
        <f t="shared" si="9"/>
        <v>0.54</v>
      </c>
      <c r="U11" s="96">
        <f t="shared" si="10"/>
        <v>0.5</v>
      </c>
      <c r="V11" s="96">
        <f t="shared" si="11"/>
        <v>0.5</v>
      </c>
      <c r="W11" s="96">
        <f t="shared" si="12"/>
        <v>0.47</v>
      </c>
      <c r="X11" s="96">
        <f t="shared" si="13"/>
        <v>0.48</v>
      </c>
      <c r="Y11" s="96">
        <f t="shared" si="14"/>
        <v>0.44</v>
      </c>
      <c r="Z11" s="96">
        <f t="shared" si="15"/>
        <v>0.48</v>
      </c>
      <c r="AA11" s="96">
        <f t="shared" si="16"/>
        <v>0.42</v>
      </c>
      <c r="AB11" s="96">
        <f t="shared" si="17"/>
        <v>0.5</v>
      </c>
      <c r="AC11" s="96">
        <f t="shared" si="18"/>
        <v>0.51</v>
      </c>
      <c r="AD11" s="96">
        <f t="shared" si="19"/>
        <v>0.55000000000000004</v>
      </c>
      <c r="AE11" s="96">
        <f t="shared" si="20"/>
        <v>0.46</v>
      </c>
      <c r="AF11" s="96">
        <f t="shared" si="21"/>
        <v>0.51</v>
      </c>
      <c r="AG11" s="96">
        <f t="shared" si="22"/>
        <v>0.41</v>
      </c>
      <c r="AH11" s="96">
        <f t="shared" si="23"/>
        <v>0.45</v>
      </c>
      <c r="AI11" s="96">
        <f t="shared" si="24"/>
        <v>0.48</v>
      </c>
      <c r="AJ11" s="96">
        <f t="shared" si="25"/>
        <v>0.45</v>
      </c>
    </row>
    <row r="12" spans="1:36" ht="12.95" customHeight="1" x14ac:dyDescent="0.15">
      <c r="A12" s="95">
        <v>9</v>
      </c>
      <c r="B12" s="115" t="s">
        <v>58</v>
      </c>
      <c r="C12" s="115"/>
      <c r="D12" s="95">
        <v>16</v>
      </c>
      <c r="E12" s="95">
        <v>18</v>
      </c>
      <c r="F12" s="4">
        <f t="shared" si="0"/>
        <v>0.17</v>
      </c>
      <c r="G12" s="5" t="s">
        <v>142</v>
      </c>
      <c r="H12" s="95" t="s">
        <v>62</v>
      </c>
      <c r="I12" s="95"/>
      <c r="J12" s="1" t="s">
        <v>15</v>
      </c>
      <c r="K12" s="96">
        <f t="shared" si="1"/>
        <v>0.18</v>
      </c>
      <c r="L12" s="96">
        <f t="shared" si="2"/>
        <v>0.19</v>
      </c>
      <c r="M12" s="96">
        <f t="shared" si="3"/>
        <v>0.2</v>
      </c>
      <c r="N12" s="96">
        <f t="shared" si="4"/>
        <v>0.19</v>
      </c>
      <c r="O12" s="96">
        <f t="shared" si="5"/>
        <v>0.19</v>
      </c>
      <c r="P12" s="96">
        <f t="shared" si="26"/>
        <v>0.19</v>
      </c>
      <c r="Q12" s="96">
        <f t="shared" si="6"/>
        <v>0.17</v>
      </c>
      <c r="R12" s="96">
        <f t="shared" si="7"/>
        <v>0.19</v>
      </c>
      <c r="S12" s="96">
        <f t="shared" si="8"/>
        <v>0.2</v>
      </c>
      <c r="T12" s="96">
        <f t="shared" si="9"/>
        <v>0.21</v>
      </c>
      <c r="U12" s="96">
        <f t="shared" si="10"/>
        <v>0.19</v>
      </c>
      <c r="V12" s="96">
        <f t="shared" si="11"/>
        <v>0.19</v>
      </c>
      <c r="W12" s="96">
        <f t="shared" si="12"/>
        <v>0.18</v>
      </c>
      <c r="X12" s="96">
        <f t="shared" si="13"/>
        <v>0.19</v>
      </c>
      <c r="Y12" s="96">
        <f t="shared" si="14"/>
        <v>0.16</v>
      </c>
      <c r="Z12" s="96">
        <f t="shared" si="15"/>
        <v>0.18</v>
      </c>
      <c r="AA12" s="96">
        <f t="shared" si="16"/>
        <v>0.17</v>
      </c>
      <c r="AB12" s="96">
        <f t="shared" si="17"/>
        <v>0.18</v>
      </c>
      <c r="AC12" s="96">
        <f t="shared" si="18"/>
        <v>0.19</v>
      </c>
      <c r="AD12" s="96">
        <f t="shared" si="19"/>
        <v>0.23</v>
      </c>
      <c r="AE12" s="96">
        <f t="shared" si="20"/>
        <v>0.17</v>
      </c>
      <c r="AF12" s="96">
        <f t="shared" si="21"/>
        <v>0.18</v>
      </c>
      <c r="AG12" s="96">
        <f t="shared" si="22"/>
        <v>0.16</v>
      </c>
      <c r="AH12" s="96">
        <f t="shared" si="23"/>
        <v>0.17</v>
      </c>
      <c r="AI12" s="96">
        <f t="shared" si="24"/>
        <v>0.19</v>
      </c>
      <c r="AJ12" s="96">
        <f t="shared" si="25"/>
        <v>0.17</v>
      </c>
    </row>
    <row r="13" spans="1:36" ht="12.95" customHeight="1" x14ac:dyDescent="0.15">
      <c r="A13" s="95">
        <v>10</v>
      </c>
      <c r="B13" s="115" t="s">
        <v>60</v>
      </c>
      <c r="C13" s="115"/>
      <c r="D13" s="95">
        <v>8</v>
      </c>
      <c r="E13" s="95">
        <v>7</v>
      </c>
      <c r="F13" s="4">
        <f t="shared" si="0"/>
        <v>0.02</v>
      </c>
      <c r="G13" s="5"/>
      <c r="H13" s="95" t="s">
        <v>62</v>
      </c>
      <c r="I13" s="95"/>
      <c r="J13" s="1" t="s">
        <v>15</v>
      </c>
      <c r="K13" s="96">
        <f t="shared" si="1"/>
        <v>0.02</v>
      </c>
      <c r="L13" s="96">
        <f t="shared" si="2"/>
        <v>0.02</v>
      </c>
      <c r="M13" s="96">
        <f t="shared" si="3"/>
        <v>0.02</v>
      </c>
      <c r="N13" s="96">
        <f t="shared" si="4"/>
        <v>0.02</v>
      </c>
      <c r="O13" s="96">
        <f t="shared" si="5"/>
        <v>0.02</v>
      </c>
      <c r="P13" s="96">
        <f t="shared" si="26"/>
        <v>0.02</v>
      </c>
      <c r="Q13" s="96">
        <f t="shared" si="6"/>
        <v>0.02</v>
      </c>
      <c r="R13" s="96">
        <f t="shared" si="7"/>
        <v>0.02</v>
      </c>
      <c r="S13" s="96">
        <f t="shared" si="8"/>
        <v>0.02</v>
      </c>
      <c r="T13" s="96">
        <f t="shared" si="9"/>
        <v>0.02</v>
      </c>
      <c r="U13" s="96">
        <f t="shared" si="10"/>
        <v>0.02</v>
      </c>
      <c r="V13" s="96">
        <f t="shared" si="11"/>
        <v>0.02</v>
      </c>
      <c r="W13" s="96">
        <f t="shared" si="12"/>
        <v>0.02</v>
      </c>
      <c r="X13" s="96">
        <f t="shared" si="13"/>
        <v>0.02</v>
      </c>
      <c r="Y13" s="96">
        <f t="shared" si="14"/>
        <v>0.02</v>
      </c>
      <c r="Z13" s="96">
        <f t="shared" si="15"/>
        <v>0.02</v>
      </c>
      <c r="AA13" s="96">
        <f t="shared" si="16"/>
        <v>0.02</v>
      </c>
      <c r="AB13" s="96">
        <f t="shared" si="17"/>
        <v>0.02</v>
      </c>
      <c r="AC13" s="96">
        <f t="shared" si="18"/>
        <v>0.02</v>
      </c>
      <c r="AD13" s="96">
        <f t="shared" si="19"/>
        <v>0.03</v>
      </c>
      <c r="AE13" s="96">
        <f t="shared" si="20"/>
        <v>0.02</v>
      </c>
      <c r="AF13" s="96">
        <f t="shared" si="21"/>
        <v>0.02</v>
      </c>
      <c r="AG13" s="96">
        <f t="shared" si="22"/>
        <v>0.02</v>
      </c>
      <c r="AH13" s="96">
        <f t="shared" si="23"/>
        <v>0.02</v>
      </c>
      <c r="AI13" s="96">
        <f t="shared" si="24"/>
        <v>0.02</v>
      </c>
      <c r="AJ13" s="96">
        <f t="shared" si="25"/>
        <v>0.02</v>
      </c>
    </row>
    <row r="14" spans="1:36" ht="12.95" customHeight="1" x14ac:dyDescent="0.15">
      <c r="A14" s="95">
        <v>11</v>
      </c>
      <c r="B14" s="115" t="s">
        <v>56</v>
      </c>
      <c r="C14" s="115"/>
      <c r="D14" s="95">
        <v>20</v>
      </c>
      <c r="E14" s="95">
        <v>19</v>
      </c>
      <c r="F14" s="4">
        <f t="shared" si="0"/>
        <v>0.27</v>
      </c>
      <c r="G14" s="5" t="s">
        <v>65</v>
      </c>
      <c r="H14" s="95"/>
      <c r="I14" s="95"/>
      <c r="J14" s="1" t="s">
        <v>15</v>
      </c>
      <c r="K14" s="96">
        <f t="shared" si="1"/>
        <v>0.28000000000000003</v>
      </c>
      <c r="L14" s="96">
        <f t="shared" si="2"/>
        <v>0.3</v>
      </c>
      <c r="M14" s="96">
        <f t="shared" si="3"/>
        <v>0.31</v>
      </c>
      <c r="N14" s="96">
        <f t="shared" si="4"/>
        <v>0.31</v>
      </c>
      <c r="O14" s="96">
        <f t="shared" si="5"/>
        <v>0.3</v>
      </c>
      <c r="P14" s="96">
        <f t="shared" si="26"/>
        <v>0.3</v>
      </c>
      <c r="Q14" s="96">
        <f t="shared" si="6"/>
        <v>0.27</v>
      </c>
      <c r="R14" s="96">
        <f t="shared" si="7"/>
        <v>0.3</v>
      </c>
      <c r="S14" s="96">
        <f t="shared" si="8"/>
        <v>0.31</v>
      </c>
      <c r="T14" s="96">
        <f t="shared" si="9"/>
        <v>0.33</v>
      </c>
      <c r="U14" s="96">
        <f t="shared" si="10"/>
        <v>0.3</v>
      </c>
      <c r="V14" s="96">
        <f t="shared" si="11"/>
        <v>0.31</v>
      </c>
      <c r="W14" s="96">
        <f t="shared" si="12"/>
        <v>0.28999999999999998</v>
      </c>
      <c r="X14" s="96">
        <f t="shared" si="13"/>
        <v>0.3</v>
      </c>
      <c r="Y14" s="96">
        <f t="shared" si="14"/>
        <v>0.27</v>
      </c>
      <c r="Z14" s="96">
        <f t="shared" si="15"/>
        <v>0.28999999999999998</v>
      </c>
      <c r="AA14" s="96">
        <f t="shared" si="16"/>
        <v>0.26</v>
      </c>
      <c r="AB14" s="96">
        <f t="shared" si="17"/>
        <v>0.3</v>
      </c>
      <c r="AC14" s="96">
        <f t="shared" si="18"/>
        <v>0.31</v>
      </c>
      <c r="AD14" s="96">
        <f t="shared" si="19"/>
        <v>0.35</v>
      </c>
      <c r="AE14" s="96">
        <f t="shared" si="20"/>
        <v>0.28000000000000003</v>
      </c>
      <c r="AF14" s="96">
        <f t="shared" si="21"/>
        <v>0.3</v>
      </c>
      <c r="AG14" s="96">
        <f t="shared" si="22"/>
        <v>0.26</v>
      </c>
      <c r="AH14" s="96">
        <f t="shared" si="23"/>
        <v>0.27</v>
      </c>
      <c r="AI14" s="96">
        <f t="shared" si="24"/>
        <v>0.3</v>
      </c>
      <c r="AJ14" s="96">
        <f t="shared" si="25"/>
        <v>0.27</v>
      </c>
    </row>
    <row r="15" spans="1:36" ht="12.95" customHeight="1" x14ac:dyDescent="0.15">
      <c r="A15" s="95">
        <v>12</v>
      </c>
      <c r="B15" s="115" t="s">
        <v>56</v>
      </c>
      <c r="C15" s="115"/>
      <c r="D15" s="95">
        <v>16</v>
      </c>
      <c r="E15" s="95">
        <v>17</v>
      </c>
      <c r="F15" s="4">
        <f t="shared" si="0"/>
        <v>0.16</v>
      </c>
      <c r="G15" s="5" t="s">
        <v>65</v>
      </c>
      <c r="H15" s="95" t="s">
        <v>62</v>
      </c>
      <c r="I15" s="95"/>
      <c r="J15" s="1" t="s">
        <v>15</v>
      </c>
      <c r="K15" s="96">
        <f t="shared" si="1"/>
        <v>0.17</v>
      </c>
      <c r="L15" s="96">
        <f t="shared" si="2"/>
        <v>0.18</v>
      </c>
      <c r="M15" s="96">
        <f t="shared" si="3"/>
        <v>0.18</v>
      </c>
      <c r="N15" s="96">
        <f t="shared" si="4"/>
        <v>0.18</v>
      </c>
      <c r="O15" s="96">
        <f t="shared" si="5"/>
        <v>0.18</v>
      </c>
      <c r="P15" s="96">
        <f t="shared" si="26"/>
        <v>0.18</v>
      </c>
      <c r="Q15" s="96">
        <f t="shared" si="6"/>
        <v>0.16</v>
      </c>
      <c r="R15" s="96">
        <f t="shared" si="7"/>
        <v>0.18</v>
      </c>
      <c r="S15" s="96">
        <f t="shared" si="8"/>
        <v>0.18</v>
      </c>
      <c r="T15" s="96">
        <f t="shared" si="9"/>
        <v>0.19</v>
      </c>
      <c r="U15" s="96">
        <f t="shared" si="10"/>
        <v>0.18</v>
      </c>
      <c r="V15" s="96">
        <f t="shared" si="11"/>
        <v>0.18</v>
      </c>
      <c r="W15" s="96">
        <f t="shared" si="12"/>
        <v>0.17</v>
      </c>
      <c r="X15" s="96">
        <f t="shared" si="13"/>
        <v>0.18</v>
      </c>
      <c r="Y15" s="96">
        <f t="shared" si="14"/>
        <v>0.15</v>
      </c>
      <c r="Z15" s="96">
        <f t="shared" si="15"/>
        <v>0.17</v>
      </c>
      <c r="AA15" s="96">
        <f t="shared" si="16"/>
        <v>0.16</v>
      </c>
      <c r="AB15" s="96">
        <f t="shared" si="17"/>
        <v>0.17</v>
      </c>
      <c r="AC15" s="96">
        <f t="shared" si="18"/>
        <v>0.18</v>
      </c>
      <c r="AD15" s="96">
        <f t="shared" si="19"/>
        <v>0.21</v>
      </c>
      <c r="AE15" s="96">
        <f t="shared" si="20"/>
        <v>0.16</v>
      </c>
      <c r="AF15" s="96">
        <f t="shared" si="21"/>
        <v>0.17</v>
      </c>
      <c r="AG15" s="96">
        <f t="shared" si="22"/>
        <v>0.15</v>
      </c>
      <c r="AH15" s="96">
        <f t="shared" si="23"/>
        <v>0.16</v>
      </c>
      <c r="AI15" s="96">
        <f t="shared" si="24"/>
        <v>0.18</v>
      </c>
      <c r="AJ15" s="96">
        <f t="shared" si="25"/>
        <v>0.16</v>
      </c>
    </row>
    <row r="16" spans="1:36" ht="12.95" customHeight="1" x14ac:dyDescent="0.15">
      <c r="A16" s="95">
        <v>13</v>
      </c>
      <c r="B16" s="115" t="s">
        <v>56</v>
      </c>
      <c r="C16" s="115"/>
      <c r="D16" s="95">
        <v>14</v>
      </c>
      <c r="E16" s="95">
        <v>17</v>
      </c>
      <c r="F16" s="4">
        <f t="shared" si="0"/>
        <v>0.12</v>
      </c>
      <c r="G16" s="95" t="s">
        <v>65</v>
      </c>
      <c r="H16" s="95" t="s">
        <v>62</v>
      </c>
      <c r="I16" s="95"/>
      <c r="J16" s="1" t="s">
        <v>15</v>
      </c>
      <c r="K16" s="96">
        <f t="shared" si="1"/>
        <v>0.13</v>
      </c>
      <c r="L16" s="96">
        <f t="shared" si="2"/>
        <v>0.14000000000000001</v>
      </c>
      <c r="M16" s="96">
        <f t="shared" si="3"/>
        <v>0.15</v>
      </c>
      <c r="N16" s="96">
        <f t="shared" si="4"/>
        <v>0.14000000000000001</v>
      </c>
      <c r="O16" s="96">
        <f t="shared" si="5"/>
        <v>0.14000000000000001</v>
      </c>
      <c r="P16" s="96">
        <f t="shared" si="26"/>
        <v>0.14000000000000001</v>
      </c>
      <c r="Q16" s="96">
        <f t="shared" si="6"/>
        <v>0.13</v>
      </c>
      <c r="R16" s="96">
        <f t="shared" si="7"/>
        <v>0.14000000000000001</v>
      </c>
      <c r="S16" s="96">
        <f t="shared" si="8"/>
        <v>0.14000000000000001</v>
      </c>
      <c r="T16" s="96">
        <f t="shared" si="9"/>
        <v>0.15</v>
      </c>
      <c r="U16" s="96">
        <f t="shared" si="10"/>
        <v>0.14000000000000001</v>
      </c>
      <c r="V16" s="96">
        <f t="shared" si="11"/>
        <v>0.14000000000000001</v>
      </c>
      <c r="W16" s="96">
        <f t="shared" si="12"/>
        <v>0.14000000000000001</v>
      </c>
      <c r="X16" s="96">
        <f t="shared" si="13"/>
        <v>0.14000000000000001</v>
      </c>
      <c r="Y16" s="96">
        <f t="shared" si="14"/>
        <v>0.12</v>
      </c>
      <c r="Z16" s="96">
        <f t="shared" si="15"/>
        <v>0.14000000000000001</v>
      </c>
      <c r="AA16" s="96">
        <f t="shared" si="16"/>
        <v>0.12</v>
      </c>
      <c r="AB16" s="96">
        <f t="shared" si="17"/>
        <v>0.13</v>
      </c>
      <c r="AC16" s="96">
        <f t="shared" si="18"/>
        <v>0.14000000000000001</v>
      </c>
      <c r="AD16" s="96">
        <f t="shared" si="19"/>
        <v>0.17</v>
      </c>
      <c r="AE16" s="96">
        <f t="shared" si="20"/>
        <v>0.12</v>
      </c>
      <c r="AF16" s="96">
        <f t="shared" si="21"/>
        <v>0.13</v>
      </c>
      <c r="AG16" s="96">
        <f t="shared" si="22"/>
        <v>0.12</v>
      </c>
      <c r="AH16" s="96">
        <f t="shared" si="23"/>
        <v>0.12</v>
      </c>
      <c r="AI16" s="96">
        <f t="shared" si="24"/>
        <v>0.14000000000000001</v>
      </c>
      <c r="AJ16" s="96">
        <f t="shared" si="25"/>
        <v>0.12</v>
      </c>
    </row>
    <row r="17" spans="1:36" ht="12.95" customHeight="1" x14ac:dyDescent="0.15">
      <c r="A17" s="95"/>
      <c r="B17" s="115"/>
      <c r="C17" s="115"/>
      <c r="D17" s="95"/>
      <c r="E17" s="95"/>
      <c r="F17" s="4" t="str">
        <f t="shared" si="0"/>
        <v/>
      </c>
      <c r="G17" s="95"/>
      <c r="H17" s="95"/>
      <c r="I17" s="95"/>
      <c r="J17" s="1" t="s">
        <v>15</v>
      </c>
      <c r="K17" s="96" t="e">
        <f t="shared" si="1"/>
        <v>#NUM!</v>
      </c>
      <c r="L17" s="96" t="e">
        <f t="shared" si="2"/>
        <v>#NUM!</v>
      </c>
      <c r="M17" s="96" t="e">
        <f t="shared" si="3"/>
        <v>#NUM!</v>
      </c>
      <c r="N17" s="96" t="e">
        <f t="shared" si="4"/>
        <v>#NUM!</v>
      </c>
      <c r="O17" s="96" t="e">
        <f t="shared" si="5"/>
        <v>#NUM!</v>
      </c>
      <c r="P17" s="96" t="e">
        <f t="shared" si="26"/>
        <v>#N/A</v>
      </c>
      <c r="Q17" s="96" t="e">
        <f t="shared" si="6"/>
        <v>#NUM!</v>
      </c>
      <c r="R17" s="96" t="e">
        <f t="shared" si="7"/>
        <v>#NUM!</v>
      </c>
      <c r="S17" s="96" t="e">
        <f t="shared" si="8"/>
        <v>#NUM!</v>
      </c>
      <c r="T17" s="96" t="e">
        <f t="shared" si="9"/>
        <v>#NUM!</v>
      </c>
      <c r="U17" s="96" t="e">
        <f t="shared" si="10"/>
        <v>#N/A</v>
      </c>
      <c r="V17" s="96" t="e">
        <f t="shared" si="11"/>
        <v>#NUM!</v>
      </c>
      <c r="W17" s="96" t="e">
        <f t="shared" si="12"/>
        <v>#NUM!</v>
      </c>
      <c r="X17" s="96" t="e">
        <f t="shared" si="13"/>
        <v>#NUM!</v>
      </c>
      <c r="Y17" s="96" t="e">
        <f t="shared" si="14"/>
        <v>#NUM!</v>
      </c>
      <c r="Z17" s="96" t="e">
        <f t="shared" si="15"/>
        <v>#N/A</v>
      </c>
      <c r="AA17" s="96" t="e">
        <f t="shared" si="16"/>
        <v>#NUM!</v>
      </c>
      <c r="AB17" s="96" t="e">
        <f t="shared" si="17"/>
        <v>#NUM!</v>
      </c>
      <c r="AC17" s="96" t="e">
        <f t="shared" si="18"/>
        <v>#NUM!</v>
      </c>
      <c r="AD17" s="96" t="e">
        <f t="shared" si="19"/>
        <v>#NUM!</v>
      </c>
      <c r="AE17" s="96" t="e">
        <f t="shared" si="20"/>
        <v>#NUM!</v>
      </c>
      <c r="AF17" s="96" t="e">
        <f t="shared" si="21"/>
        <v>#N/A</v>
      </c>
      <c r="AG17" s="96" t="e">
        <f t="shared" si="22"/>
        <v>#NUM!</v>
      </c>
      <c r="AH17" s="96" t="e">
        <f t="shared" si="23"/>
        <v>#NUM!</v>
      </c>
      <c r="AI17" s="96" t="e">
        <f t="shared" si="24"/>
        <v>#NUM!</v>
      </c>
      <c r="AJ17" s="96" t="e">
        <f t="shared" si="25"/>
        <v>#N/A</v>
      </c>
    </row>
    <row r="18" spans="1:36" ht="12.95" customHeight="1" x14ac:dyDescent="0.15">
      <c r="A18" s="95"/>
      <c r="B18" s="115"/>
      <c r="C18" s="115"/>
      <c r="D18" s="95"/>
      <c r="E18" s="95"/>
      <c r="F18" s="4" t="str">
        <f t="shared" si="0"/>
        <v/>
      </c>
      <c r="G18" s="5"/>
      <c r="H18" s="95"/>
      <c r="I18" s="95"/>
      <c r="J18" s="1" t="s">
        <v>15</v>
      </c>
      <c r="K18" s="96" t="e">
        <f t="shared" si="1"/>
        <v>#NUM!</v>
      </c>
      <c r="L18" s="96" t="e">
        <f t="shared" si="2"/>
        <v>#NUM!</v>
      </c>
      <c r="M18" s="96" t="e">
        <f t="shared" si="3"/>
        <v>#NUM!</v>
      </c>
      <c r="N18" s="96" t="e">
        <f t="shared" si="4"/>
        <v>#NUM!</v>
      </c>
      <c r="O18" s="96" t="e">
        <f t="shared" si="5"/>
        <v>#NUM!</v>
      </c>
      <c r="P18" s="96" t="e">
        <f t="shared" si="26"/>
        <v>#N/A</v>
      </c>
      <c r="Q18" s="96" t="e">
        <f t="shared" si="6"/>
        <v>#NUM!</v>
      </c>
      <c r="R18" s="96" t="e">
        <f t="shared" si="7"/>
        <v>#NUM!</v>
      </c>
      <c r="S18" s="96" t="e">
        <f t="shared" si="8"/>
        <v>#NUM!</v>
      </c>
      <c r="T18" s="96" t="e">
        <f t="shared" si="9"/>
        <v>#NUM!</v>
      </c>
      <c r="U18" s="96" t="e">
        <f t="shared" si="10"/>
        <v>#N/A</v>
      </c>
      <c r="V18" s="96" t="e">
        <f t="shared" si="11"/>
        <v>#NUM!</v>
      </c>
      <c r="W18" s="96" t="e">
        <f t="shared" si="12"/>
        <v>#NUM!</v>
      </c>
      <c r="X18" s="96" t="e">
        <f t="shared" si="13"/>
        <v>#NUM!</v>
      </c>
      <c r="Y18" s="96" t="e">
        <f t="shared" si="14"/>
        <v>#NUM!</v>
      </c>
      <c r="Z18" s="96" t="e">
        <f t="shared" si="15"/>
        <v>#N/A</v>
      </c>
      <c r="AA18" s="96" t="e">
        <f t="shared" si="16"/>
        <v>#NUM!</v>
      </c>
      <c r="AB18" s="96" t="e">
        <f t="shared" si="17"/>
        <v>#NUM!</v>
      </c>
      <c r="AC18" s="96" t="e">
        <f t="shared" si="18"/>
        <v>#NUM!</v>
      </c>
      <c r="AD18" s="96" t="e">
        <f t="shared" si="19"/>
        <v>#NUM!</v>
      </c>
      <c r="AE18" s="96" t="e">
        <f t="shared" si="20"/>
        <v>#NUM!</v>
      </c>
      <c r="AF18" s="96" t="e">
        <f t="shared" si="21"/>
        <v>#N/A</v>
      </c>
      <c r="AG18" s="96" t="e">
        <f t="shared" si="22"/>
        <v>#NUM!</v>
      </c>
      <c r="AH18" s="96" t="e">
        <f t="shared" si="23"/>
        <v>#NUM!</v>
      </c>
      <c r="AI18" s="96" t="e">
        <f t="shared" si="24"/>
        <v>#NUM!</v>
      </c>
      <c r="AJ18" s="96" t="e">
        <f t="shared" si="25"/>
        <v>#N/A</v>
      </c>
    </row>
    <row r="19" spans="1:36" ht="12.95" customHeight="1" x14ac:dyDescent="0.15">
      <c r="A19" s="95"/>
      <c r="B19" s="115"/>
      <c r="C19" s="115"/>
      <c r="D19" s="95"/>
      <c r="E19" s="95"/>
      <c r="F19" s="4" t="str">
        <f t="shared" si="0"/>
        <v/>
      </c>
      <c r="G19" s="5"/>
      <c r="H19" s="95"/>
      <c r="I19" s="95"/>
      <c r="J19" s="1" t="s">
        <v>15</v>
      </c>
      <c r="K19" s="96" t="e">
        <f t="shared" si="1"/>
        <v>#NUM!</v>
      </c>
      <c r="L19" s="96" t="e">
        <f t="shared" si="2"/>
        <v>#NUM!</v>
      </c>
      <c r="M19" s="96" t="e">
        <f t="shared" si="3"/>
        <v>#NUM!</v>
      </c>
      <c r="N19" s="96" t="e">
        <f t="shared" si="4"/>
        <v>#NUM!</v>
      </c>
      <c r="O19" s="96" t="e">
        <f t="shared" si="5"/>
        <v>#NUM!</v>
      </c>
      <c r="P19" s="96" t="e">
        <f t="shared" si="26"/>
        <v>#N/A</v>
      </c>
      <c r="Q19" s="96" t="e">
        <f t="shared" si="6"/>
        <v>#NUM!</v>
      </c>
      <c r="R19" s="96" t="e">
        <f t="shared" si="7"/>
        <v>#NUM!</v>
      </c>
      <c r="S19" s="96" t="e">
        <f t="shared" si="8"/>
        <v>#NUM!</v>
      </c>
      <c r="T19" s="96" t="e">
        <f t="shared" si="9"/>
        <v>#NUM!</v>
      </c>
      <c r="U19" s="96" t="e">
        <f t="shared" si="10"/>
        <v>#N/A</v>
      </c>
      <c r="V19" s="96" t="e">
        <f t="shared" si="11"/>
        <v>#NUM!</v>
      </c>
      <c r="W19" s="96" t="e">
        <f t="shared" si="12"/>
        <v>#NUM!</v>
      </c>
      <c r="X19" s="96" t="e">
        <f t="shared" si="13"/>
        <v>#NUM!</v>
      </c>
      <c r="Y19" s="96" t="e">
        <f t="shared" si="14"/>
        <v>#NUM!</v>
      </c>
      <c r="Z19" s="96" t="e">
        <f t="shared" si="15"/>
        <v>#N/A</v>
      </c>
      <c r="AA19" s="96" t="e">
        <f t="shared" si="16"/>
        <v>#NUM!</v>
      </c>
      <c r="AB19" s="96" t="e">
        <f t="shared" si="17"/>
        <v>#NUM!</v>
      </c>
      <c r="AC19" s="96" t="e">
        <f t="shared" si="18"/>
        <v>#NUM!</v>
      </c>
      <c r="AD19" s="96" t="e">
        <f t="shared" si="19"/>
        <v>#NUM!</v>
      </c>
      <c r="AE19" s="96" t="e">
        <f t="shared" si="20"/>
        <v>#NUM!</v>
      </c>
      <c r="AF19" s="96" t="e">
        <f t="shared" si="21"/>
        <v>#N/A</v>
      </c>
      <c r="AG19" s="96" t="e">
        <f t="shared" si="22"/>
        <v>#NUM!</v>
      </c>
      <c r="AH19" s="96" t="e">
        <f t="shared" si="23"/>
        <v>#NUM!</v>
      </c>
      <c r="AI19" s="96" t="e">
        <f t="shared" si="24"/>
        <v>#NUM!</v>
      </c>
      <c r="AJ19" s="96" t="e">
        <f t="shared" si="25"/>
        <v>#N/A</v>
      </c>
    </row>
    <row r="20" spans="1:36" ht="12.95" customHeight="1" x14ac:dyDescent="0.15">
      <c r="A20" s="95"/>
      <c r="B20" s="115"/>
      <c r="C20" s="115"/>
      <c r="D20" s="95"/>
      <c r="E20" s="95"/>
      <c r="F20" s="4" t="str">
        <f t="shared" si="0"/>
        <v/>
      </c>
      <c r="G20" s="5"/>
      <c r="H20" s="95"/>
      <c r="I20" s="95"/>
      <c r="J20" s="1" t="s">
        <v>15</v>
      </c>
      <c r="K20" s="96" t="e">
        <f t="shared" si="1"/>
        <v>#NUM!</v>
      </c>
      <c r="L20" s="96" t="e">
        <f t="shared" si="2"/>
        <v>#NUM!</v>
      </c>
      <c r="M20" s="96" t="e">
        <f t="shared" si="3"/>
        <v>#NUM!</v>
      </c>
      <c r="N20" s="96" t="e">
        <f t="shared" si="4"/>
        <v>#NUM!</v>
      </c>
      <c r="O20" s="96" t="e">
        <f t="shared" si="5"/>
        <v>#NUM!</v>
      </c>
      <c r="P20" s="96" t="e">
        <f t="shared" si="26"/>
        <v>#N/A</v>
      </c>
      <c r="Q20" s="96" t="e">
        <f t="shared" si="6"/>
        <v>#NUM!</v>
      </c>
      <c r="R20" s="96" t="e">
        <f t="shared" si="7"/>
        <v>#NUM!</v>
      </c>
      <c r="S20" s="96" t="e">
        <f t="shared" si="8"/>
        <v>#NUM!</v>
      </c>
      <c r="T20" s="96" t="e">
        <f t="shared" si="9"/>
        <v>#NUM!</v>
      </c>
      <c r="U20" s="96" t="e">
        <f t="shared" si="10"/>
        <v>#N/A</v>
      </c>
      <c r="V20" s="96" t="e">
        <f t="shared" si="11"/>
        <v>#NUM!</v>
      </c>
      <c r="W20" s="96" t="e">
        <f t="shared" si="12"/>
        <v>#NUM!</v>
      </c>
      <c r="X20" s="96" t="e">
        <f t="shared" si="13"/>
        <v>#NUM!</v>
      </c>
      <c r="Y20" s="96" t="e">
        <f t="shared" si="14"/>
        <v>#NUM!</v>
      </c>
      <c r="Z20" s="96" t="e">
        <f t="shared" si="15"/>
        <v>#N/A</v>
      </c>
      <c r="AA20" s="96" t="e">
        <f t="shared" si="16"/>
        <v>#NUM!</v>
      </c>
      <c r="AB20" s="96" t="e">
        <f t="shared" si="17"/>
        <v>#NUM!</v>
      </c>
      <c r="AC20" s="96" t="e">
        <f t="shared" si="18"/>
        <v>#NUM!</v>
      </c>
      <c r="AD20" s="96" t="e">
        <f t="shared" si="19"/>
        <v>#NUM!</v>
      </c>
      <c r="AE20" s="96" t="e">
        <f t="shared" si="20"/>
        <v>#NUM!</v>
      </c>
      <c r="AF20" s="96" t="e">
        <f t="shared" si="21"/>
        <v>#N/A</v>
      </c>
      <c r="AG20" s="96" t="e">
        <f t="shared" si="22"/>
        <v>#NUM!</v>
      </c>
      <c r="AH20" s="96" t="e">
        <f t="shared" si="23"/>
        <v>#NUM!</v>
      </c>
      <c r="AI20" s="96" t="e">
        <f t="shared" si="24"/>
        <v>#NUM!</v>
      </c>
      <c r="AJ20" s="96" t="e">
        <f t="shared" si="25"/>
        <v>#N/A</v>
      </c>
    </row>
    <row r="21" spans="1:36" ht="12.95" customHeight="1" x14ac:dyDescent="0.15">
      <c r="A21" s="95"/>
      <c r="B21" s="115"/>
      <c r="C21" s="115"/>
      <c r="D21" s="95"/>
      <c r="E21" s="95"/>
      <c r="F21" s="4" t="str">
        <f t="shared" si="0"/>
        <v/>
      </c>
      <c r="G21" s="5"/>
      <c r="H21" s="95"/>
      <c r="I21" s="95"/>
      <c r="J21" s="1" t="s">
        <v>15</v>
      </c>
      <c r="K21" s="96" t="e">
        <f t="shared" si="1"/>
        <v>#NUM!</v>
      </c>
      <c r="L21" s="96" t="e">
        <f t="shared" si="2"/>
        <v>#NUM!</v>
      </c>
      <c r="M21" s="96" t="e">
        <f t="shared" si="3"/>
        <v>#NUM!</v>
      </c>
      <c r="N21" s="96" t="e">
        <f t="shared" si="4"/>
        <v>#NUM!</v>
      </c>
      <c r="O21" s="96" t="e">
        <f t="shared" si="5"/>
        <v>#NUM!</v>
      </c>
      <c r="P21" s="96" t="e">
        <f t="shared" si="26"/>
        <v>#N/A</v>
      </c>
      <c r="Q21" s="96" t="e">
        <f t="shared" si="6"/>
        <v>#NUM!</v>
      </c>
      <c r="R21" s="96" t="e">
        <f t="shared" si="7"/>
        <v>#NUM!</v>
      </c>
      <c r="S21" s="96" t="e">
        <f t="shared" si="8"/>
        <v>#NUM!</v>
      </c>
      <c r="T21" s="96" t="e">
        <f t="shared" si="9"/>
        <v>#NUM!</v>
      </c>
      <c r="U21" s="96" t="e">
        <f t="shared" si="10"/>
        <v>#N/A</v>
      </c>
      <c r="V21" s="96" t="e">
        <f t="shared" si="11"/>
        <v>#NUM!</v>
      </c>
      <c r="W21" s="96" t="e">
        <f t="shared" si="12"/>
        <v>#NUM!</v>
      </c>
      <c r="X21" s="96" t="e">
        <f t="shared" si="13"/>
        <v>#NUM!</v>
      </c>
      <c r="Y21" s="96" t="e">
        <f t="shared" si="14"/>
        <v>#NUM!</v>
      </c>
      <c r="Z21" s="96" t="e">
        <f t="shared" si="15"/>
        <v>#N/A</v>
      </c>
      <c r="AA21" s="96" t="e">
        <f t="shared" si="16"/>
        <v>#NUM!</v>
      </c>
      <c r="AB21" s="96" t="e">
        <f t="shared" si="17"/>
        <v>#NUM!</v>
      </c>
      <c r="AC21" s="96" t="e">
        <f t="shared" si="18"/>
        <v>#NUM!</v>
      </c>
      <c r="AD21" s="96" t="e">
        <f t="shared" si="19"/>
        <v>#NUM!</v>
      </c>
      <c r="AE21" s="96" t="e">
        <f t="shared" si="20"/>
        <v>#NUM!</v>
      </c>
      <c r="AF21" s="96" t="e">
        <f t="shared" si="21"/>
        <v>#N/A</v>
      </c>
      <c r="AG21" s="96" t="e">
        <f t="shared" si="22"/>
        <v>#NUM!</v>
      </c>
      <c r="AH21" s="96" t="e">
        <f t="shared" si="23"/>
        <v>#NUM!</v>
      </c>
      <c r="AI21" s="96" t="e">
        <f t="shared" si="24"/>
        <v>#NUM!</v>
      </c>
      <c r="AJ21" s="96" t="e">
        <f t="shared" si="25"/>
        <v>#N/A</v>
      </c>
    </row>
    <row r="22" spans="1:36" ht="12.95" customHeight="1" x14ac:dyDescent="0.15">
      <c r="A22" s="95"/>
      <c r="B22" s="115"/>
      <c r="C22" s="115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233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17</v>
      </c>
      <c r="D48" s="14" t="str">
        <f>IF(D47&gt;0,ROUND(SUMIF(G4:G43,"*下層*",E4:E43)/D47,0),"")</f>
        <v/>
      </c>
      <c r="E48" s="14">
        <f>ROUND(SUM(E4:E43)/E47,0)</f>
        <v>17</v>
      </c>
      <c r="F48" s="13"/>
      <c r="G48" s="15">
        <f>C48</f>
        <v>17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3.78</v>
      </c>
      <c r="D50" s="16">
        <f>SUMIF(G4:G43,"*下層*",F4:F43)</f>
        <v>0</v>
      </c>
      <c r="E50" s="4">
        <f>SUM(F4:F43)</f>
        <v>3.78</v>
      </c>
      <c r="F50" s="13"/>
      <c r="G50" s="17">
        <f>C50*100</f>
        <v>378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形状比＝94、Sr＝16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9</v>
      </c>
      <c r="D54" s="14">
        <f>COUNTIF(H4:H43,"▲")</f>
        <v>0</v>
      </c>
      <c r="E54" s="14">
        <f>COUNTA(H4:H43)</f>
        <v>9</v>
      </c>
      <c r="F54" s="10"/>
      <c r="G54" s="15">
        <f>C54*100</f>
        <v>900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1.5699999999999998</v>
      </c>
      <c r="D57" s="16">
        <f>SUMIF(H4:H43,"▲",F4:F43)</f>
        <v>0</v>
      </c>
      <c r="E57" s="16">
        <f>SUM(C57:D57)</f>
        <v>1.5699999999999998</v>
      </c>
      <c r="F57" s="13"/>
      <c r="G57" s="19">
        <f>C57*100</f>
        <v>156.99999999999997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69.2</v>
      </c>
      <c r="D61" s="20" t="str">
        <f>IF(D47&gt;0,ROUND(D54/D47*100,1),"")</f>
        <v/>
      </c>
      <c r="E61" s="20">
        <f>ROUND(E54/E47*100,1)</f>
        <v>69.2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41.5</v>
      </c>
      <c r="D62" s="20" t="str">
        <f>IF(D47&gt;0,ROUND(D57/D50*100,1),"")</f>
        <v/>
      </c>
      <c r="E62" s="20">
        <f>ROUND(E57/E50*100,1)</f>
        <v>41.5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2.21</v>
      </c>
      <c r="D69" s="16" t="str">
        <f>IF(D66&gt;0,D50-D57,"")</f>
        <v/>
      </c>
      <c r="E69" s="4">
        <f>SUM(C69:D69)</f>
        <v>2.21</v>
      </c>
      <c r="F69" s="13"/>
      <c r="G69" s="17">
        <f>C69*100</f>
        <v>221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形状比＝80、Sr＝25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19" priority="16" stopIfTrue="1">
      <formula>AND(($H4="スギ"),(#REF!&lt;12))</formula>
    </cfRule>
  </conditionalFormatting>
  <conditionalFormatting sqref="L4:L43">
    <cfRule type="expression" dxfId="318" priority="15" stopIfTrue="1">
      <formula>AND(($H4="スギ"),(#REF!&lt;22),(#REF!&gt;=12))</formula>
    </cfRule>
  </conditionalFormatting>
  <conditionalFormatting sqref="M4:M43">
    <cfRule type="expression" dxfId="317" priority="14" stopIfTrue="1">
      <formula>AND(($H4="スギ"),(#REF!&lt;32),(#REF!&gt;=22))</formula>
    </cfRule>
  </conditionalFormatting>
  <conditionalFormatting sqref="N4:N43">
    <cfRule type="expression" dxfId="316" priority="13" stopIfTrue="1">
      <formula>AND(($H4="スギ"),(#REF!&lt;42),(#REF!&gt;=32))</formula>
    </cfRule>
  </conditionalFormatting>
  <conditionalFormatting sqref="U4:U43 Z4:AF43 AJ4:AJ43 O4:P43">
    <cfRule type="expression" dxfId="315" priority="12" stopIfTrue="1">
      <formula>AND(($H4="スギ"),(#REF!&gt;=42))</formula>
    </cfRule>
  </conditionalFormatting>
  <conditionalFormatting sqref="Q4:Q43 AA4:AA43">
    <cfRule type="expression" dxfId="314" priority="11" stopIfTrue="1">
      <formula>AND(($H4="ヒノキ"),(#REF!&lt;12))</formula>
    </cfRule>
  </conditionalFormatting>
  <conditionalFormatting sqref="R4:R43 AB4:AE43">
    <cfRule type="expression" dxfId="313" priority="10" stopIfTrue="1">
      <formula>AND(($H4="ヒノキ"),(#REF!&lt;22),(#REF!&gt;=12))</formula>
    </cfRule>
  </conditionalFormatting>
  <conditionalFormatting sqref="S4:S43">
    <cfRule type="expression" dxfId="312" priority="9" stopIfTrue="1">
      <formula>AND(($H4="ヒノキ"),(#REF!&lt;32),(#REF!&gt;=22))</formula>
    </cfRule>
  </conditionalFormatting>
  <conditionalFormatting sqref="T4:U43 Z4:AF43 AJ4:AJ43">
    <cfRule type="expression" dxfId="311" priority="8" stopIfTrue="1">
      <formula>AND(($H4="ヒノキ"),(#REF!&gt;=32))</formula>
    </cfRule>
  </conditionalFormatting>
  <conditionalFormatting sqref="V4:V43 AA4:AA43">
    <cfRule type="expression" dxfId="310" priority="7" stopIfTrue="1">
      <formula>AND(($H4="アカマツ"),(#REF!&lt;12))</formula>
    </cfRule>
  </conditionalFormatting>
  <conditionalFormatting sqref="W4:W43 AB4:AB43">
    <cfRule type="expression" dxfId="309" priority="6" stopIfTrue="1">
      <formula>AND(($H4="アカマツ"),(#REF!&lt;22),(#REF!&gt;=12))</formula>
    </cfRule>
  </conditionalFormatting>
  <conditionalFormatting sqref="X4:X43 AC4:AC43">
    <cfRule type="expression" dxfId="308" priority="5" stopIfTrue="1">
      <formula>AND(($H4="アカマツ"),(#REF!&lt;42),(#REF!&gt;=22))</formula>
    </cfRule>
  </conditionalFormatting>
  <conditionalFormatting sqref="Y4:AF43 AJ4:AJ43">
    <cfRule type="expression" dxfId="307" priority="4" stopIfTrue="1">
      <formula>AND(($H4="アカマツ"),(#REF!&gt;=42))</formula>
    </cfRule>
  </conditionalFormatting>
  <conditionalFormatting sqref="AG4:AG43">
    <cfRule type="expression" dxfId="306" priority="3" stopIfTrue="1">
      <formula>AND(($H4&lt;&gt;"スギ"),($H4&lt;&gt;"ヒノキ"),($H4&lt;&gt;"アカマツ"),(#REF!&lt;12))</formula>
    </cfRule>
  </conditionalFormatting>
  <conditionalFormatting sqref="AH4:AH43">
    <cfRule type="expression" dxfId="3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C7452-B0B1-4429-A45C-3BF723A31BA9}">
  <sheetPr>
    <tabColor rgb="FFFFFF00"/>
  </sheetPr>
  <dimension ref="A1:AJ120"/>
  <sheetViews>
    <sheetView showGridLines="0" tabSelected="1" view="pageBreakPreview" topLeftCell="A25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235</v>
      </c>
      <c r="B2" s="121"/>
      <c r="C2" s="121"/>
      <c r="D2" s="121"/>
      <c r="E2" s="121"/>
      <c r="F2" s="121"/>
      <c r="G2" s="121"/>
      <c r="H2" s="122" t="s">
        <v>196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97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6">
        <v>0</v>
      </c>
      <c r="L3" s="96">
        <v>12</v>
      </c>
      <c r="M3" s="96">
        <v>22</v>
      </c>
      <c r="N3" s="96">
        <v>32</v>
      </c>
      <c r="O3" s="96">
        <v>42</v>
      </c>
      <c r="P3" s="96" t="s">
        <v>14</v>
      </c>
      <c r="Q3" s="96">
        <v>0</v>
      </c>
      <c r="R3" s="96">
        <v>12</v>
      </c>
      <c r="S3" s="96">
        <v>22</v>
      </c>
      <c r="T3" s="96">
        <v>32</v>
      </c>
      <c r="U3" s="96" t="s">
        <v>14</v>
      </c>
      <c r="V3" s="96">
        <v>0</v>
      </c>
      <c r="W3" s="96">
        <v>12</v>
      </c>
      <c r="X3" s="96">
        <v>22</v>
      </c>
      <c r="Y3" s="96">
        <v>42</v>
      </c>
      <c r="Z3" s="96" t="s">
        <v>14</v>
      </c>
      <c r="AA3" s="96">
        <v>0</v>
      </c>
      <c r="AB3" s="96">
        <v>12</v>
      </c>
      <c r="AC3" s="96">
        <v>22</v>
      </c>
      <c r="AD3" s="96">
        <v>32</v>
      </c>
      <c r="AE3" s="96">
        <v>42</v>
      </c>
      <c r="AF3" s="96" t="s">
        <v>14</v>
      </c>
      <c r="AG3" s="96">
        <v>0</v>
      </c>
      <c r="AH3" s="96">
        <v>12</v>
      </c>
      <c r="AI3" s="96">
        <v>42</v>
      </c>
      <c r="AJ3" s="96" t="s">
        <v>14</v>
      </c>
    </row>
    <row r="4" spans="1:36" ht="12.95" customHeight="1" x14ac:dyDescent="0.15">
      <c r="A4" s="95">
        <v>21</v>
      </c>
      <c r="B4" s="115" t="s">
        <v>58</v>
      </c>
      <c r="C4" s="115"/>
      <c r="D4" s="95">
        <v>32</v>
      </c>
      <c r="E4" s="95">
        <v>22</v>
      </c>
      <c r="F4" s="4">
        <f t="shared" ref="F4:F43" si="0">IF(D4&gt;0,IF(B4="スギ",P4,IF(B4="ヒノキ",U4,IF(B4="アカマツ",Z4,IF(B4="カラマツ",AF4,AJ4)))),"")</f>
        <v>0.78</v>
      </c>
      <c r="G4" s="5"/>
      <c r="H4" s="95"/>
      <c r="I4" s="95" t="s">
        <v>91</v>
      </c>
      <c r="J4" s="1" t="s">
        <v>15</v>
      </c>
      <c r="K4" s="96">
        <f t="shared" ref="K4:K43" si="1">IF(ROUND(10^(-5+0.8769+1.7454*LOG(D4)+1.014*LOG(E4)),2)&gt;=0.01,ROUND(10^(-5+0.8769+1.7454*LOG(D4)+1.014*LOG(E4)),2),ROUND(10^(-5+0.8769+1.7454*LOG(D4)+1.014*LOG(E4)),3))</f>
        <v>0.73</v>
      </c>
      <c r="L4" s="96">
        <f t="shared" ref="L4:L43" si="2">ROUND(10^(-5+0.73504+1.83346*LOG(D4)+1.06569*LOG(E4)),2)</f>
        <v>0.84</v>
      </c>
      <c r="M4" s="96">
        <f t="shared" ref="M4:M43" si="3">ROUND(10^(-5+0.71514+1.74357*LOG(D4)+1.17719*LOG(E4)),2)</f>
        <v>0.83</v>
      </c>
      <c r="N4" s="96">
        <f t="shared" ref="N4:N43" si="4">ROUND(10^(-5+0.82956+1.76381*LOG(D4)+1.06412*LOG(E4)),2)</f>
        <v>0.82</v>
      </c>
      <c r="O4" s="96">
        <f t="shared" ref="O4:O43" si="5">ROUND(10^(-5+0.88226+1.79204*LOG(D4)+0.99303*LOG(E4)),2)</f>
        <v>0.82</v>
      </c>
      <c r="P4" s="96">
        <f>HLOOKUP($D4,K$3:O$43,MATCH($A4,$A$3:$A$43,0),1)</f>
        <v>0.82</v>
      </c>
      <c r="Q4" s="96">
        <f t="shared" ref="Q4:Q43" si="6">IF(ROUND(10^(1.810672*LOG(D4)+0.982833*LOG(E4)-4.173533),2)&gt;=0.01,ROUND(10^(1.810672*LOG(D4)+0.982833*LOG(E4)-4.173533),2),ROUND(10^(1.810672*LOG(D4)+0.982833*LOG(E4)-4.173533),3))</f>
        <v>0.74</v>
      </c>
      <c r="R4" s="96">
        <f t="shared" ref="R4:R43" si="7">ROUND(10^(1.905709*LOG(D4)+1.011385*LOG(E4)-4.293729),2)</f>
        <v>0.86</v>
      </c>
      <c r="S4" s="96">
        <f t="shared" ref="S4:S43" si="8">ROUND(10^(1.771888*LOG(D4)+1.138415*LOG(E4)-4.271259),2)</f>
        <v>0.84</v>
      </c>
      <c r="T4" s="96">
        <f t="shared" ref="T4:T43" si="9">ROUND(10^(1.671519*LOG(D4)+1.363617*LOG(E4)-4.404407),2)</f>
        <v>0.88</v>
      </c>
      <c r="U4" s="96">
        <f t="shared" ref="U4:U43" si="10">HLOOKUP($D4,Q$3:T$43,MATCH($A4,$A$3:$A$43,0),1)</f>
        <v>0.88</v>
      </c>
      <c r="V4" s="96">
        <f t="shared" ref="V4:V43" si="11">IF(ROUND(10^(-4.249503+1.946501*LOG(D4)+0.942682*LOG(E4)),2)&gt;=0.01,ROUND(10^(-4.249503+1.946501*LOG(D4)+0.942682*LOG(E4)),2),ROUND(10^(-4.249503+1.946501*LOG(D4)+0.942682*LOG(E4)),3))</f>
        <v>0.88</v>
      </c>
      <c r="W4" s="96">
        <f t="shared" ref="W4:W43" si="12">ROUND(10^(-4.155639+1.847898*LOG(D4)+0.951955*LOG(E4)),2)</f>
        <v>0.8</v>
      </c>
      <c r="X4" s="96">
        <f t="shared" ref="X4:X43" si="13">ROUND(10^(-4.194535+1.804172*LOG(D4)+1.034248*LOG(E4)),2)</f>
        <v>0.81</v>
      </c>
      <c r="Y4" s="96">
        <f t="shared" ref="Y4:Y43" si="14">ROUND(10^(-4.42347+2.006485*LOG(D4)+0.967757*LOG(E4)),2)</f>
        <v>0.79</v>
      </c>
      <c r="Z4" s="96">
        <f t="shared" ref="Z4:Z43" si="15">HLOOKUP($D4,V$3:Y$43,MATCH($A4,$A$3:$A$43,0),1)</f>
        <v>0.81</v>
      </c>
      <c r="AA4" s="96">
        <f t="shared" ref="AA4:AA43" si="16">IF(ROUND(10^(1.80389*LOG(D4)+0.962587*LOG(E4)-4.155099),2)&gt;=0.01,ROUND(10^(1.80389*LOG(D4)+0.962587*LOG(E4)-4.155099),2),ROUND(10^(1.80389*LOG(D4)+0.962587*LOG(E4)-4.155099),3))</f>
        <v>0.71</v>
      </c>
      <c r="AB4" s="96">
        <f t="shared" ref="AB4:AB43" si="17">ROUND(10^(1.979213*LOG(D4)+0.998347*LOG(E4)-4.369281),2)</f>
        <v>0.89</v>
      </c>
      <c r="AC4" s="96">
        <f t="shared" ref="AC4:AC43" si="18">ROUND(10^(1.904401*LOG(D4)+1.062478*LOG(E4)-4.348104),2)</f>
        <v>0.88</v>
      </c>
      <c r="AD4" s="96">
        <f t="shared" ref="AD4:AD43" si="19">ROUND(10^(1.640825*LOG(D4)+1.080387*LOG(E4)-3.976731),2)</f>
        <v>0.88</v>
      </c>
      <c r="AE4" s="96">
        <f t="shared" ref="AE4:AE43" si="20">ROUND(10^(1.90887*LOG(D4)+1.088002*LOG(E4)-4.431495),2)</f>
        <v>0.8</v>
      </c>
      <c r="AF4" s="96">
        <f t="shared" ref="AF4:AF43" si="21">HLOOKUP($D4,AA$3:AE$43,MATCH($A4,$A$3:$A$43,0),1)</f>
        <v>0.88</v>
      </c>
      <c r="AG4" s="96">
        <f t="shared" ref="AG4:AG43" si="22">IF(ROUND(10^(1.94019664*LOG(D4)+0.84689666*LOG(E4)-4.20067295),2)&gt;=0.01,ROUND(10^(1.94019664*LOG(D4)+0.84689666*LOG(E4)-4.20067295),2),ROUND(10^(1.94019664*LOG(D4)+0.84689666*LOG(E4)-4.20067295),3))</f>
        <v>0.72</v>
      </c>
      <c r="AH4" s="96">
        <f t="shared" ref="AH4:AH43" si="23">ROUND(10^(1.93813902*LOG(D4)+0.96697002*LOG(E4)-4.32216295),2)</f>
        <v>0.78</v>
      </c>
      <c r="AI4" s="96">
        <f t="shared" ref="AI4:AI43" si="24">ROUND(10^(1.82464098*LOG(D4)+0.97625989*LOG(E4)-4.15096808),2)</f>
        <v>0.81</v>
      </c>
      <c r="AJ4" s="96">
        <f t="shared" ref="AJ4:AJ43" si="25">HLOOKUP($D4,AG$3:AI$43,MATCH($A4,$A$3:$A$43,0),1)</f>
        <v>0.78</v>
      </c>
    </row>
    <row r="5" spans="1:36" ht="12.95" customHeight="1" x14ac:dyDescent="0.15">
      <c r="A5" s="95">
        <v>22</v>
      </c>
      <c r="B5" s="115" t="s">
        <v>58</v>
      </c>
      <c r="C5" s="115"/>
      <c r="D5" s="95">
        <v>14</v>
      </c>
      <c r="E5" s="95">
        <v>13</v>
      </c>
      <c r="F5" s="4">
        <f t="shared" si="0"/>
        <v>0.09</v>
      </c>
      <c r="G5" s="5"/>
      <c r="H5" s="95" t="s">
        <v>62</v>
      </c>
      <c r="I5" s="95"/>
      <c r="J5" s="1" t="s">
        <v>15</v>
      </c>
      <c r="K5" s="96">
        <f t="shared" si="1"/>
        <v>0.1</v>
      </c>
      <c r="L5" s="96">
        <f t="shared" si="2"/>
        <v>0.11</v>
      </c>
      <c r="M5" s="96">
        <f t="shared" si="3"/>
        <v>0.11</v>
      </c>
      <c r="N5" s="96">
        <f t="shared" si="4"/>
        <v>0.11</v>
      </c>
      <c r="O5" s="96">
        <f t="shared" si="5"/>
        <v>0.11</v>
      </c>
      <c r="P5" s="96">
        <f t="shared" ref="P5:P43" si="26">HLOOKUP($D5,K$3:O$43,MATCH(A5,$A$3:$A$43,0),1)</f>
        <v>0.11</v>
      </c>
      <c r="Q5" s="96">
        <f t="shared" si="6"/>
        <v>0.1</v>
      </c>
      <c r="R5" s="96">
        <f t="shared" si="7"/>
        <v>0.1</v>
      </c>
      <c r="S5" s="96">
        <f t="shared" si="8"/>
        <v>0.11</v>
      </c>
      <c r="T5" s="96">
        <f t="shared" si="9"/>
        <v>0.11</v>
      </c>
      <c r="U5" s="96">
        <f t="shared" si="10"/>
        <v>0.1</v>
      </c>
      <c r="V5" s="96">
        <f t="shared" si="11"/>
        <v>0.11</v>
      </c>
      <c r="W5" s="96">
        <f t="shared" si="12"/>
        <v>0.11</v>
      </c>
      <c r="X5" s="96">
        <f t="shared" si="13"/>
        <v>0.11</v>
      </c>
      <c r="Y5" s="96">
        <f t="shared" si="14"/>
        <v>0.09</v>
      </c>
      <c r="Z5" s="96">
        <f t="shared" si="15"/>
        <v>0.11</v>
      </c>
      <c r="AA5" s="96">
        <f t="shared" si="16"/>
        <v>0.1</v>
      </c>
      <c r="AB5" s="96">
        <f t="shared" si="17"/>
        <v>0.1</v>
      </c>
      <c r="AC5" s="96">
        <f t="shared" si="18"/>
        <v>0.1</v>
      </c>
      <c r="AD5" s="96">
        <f t="shared" si="19"/>
        <v>0.13</v>
      </c>
      <c r="AE5" s="96">
        <f t="shared" si="20"/>
        <v>0.09</v>
      </c>
      <c r="AF5" s="96">
        <f t="shared" si="21"/>
        <v>0.1</v>
      </c>
      <c r="AG5" s="96">
        <f t="shared" si="22"/>
        <v>0.09</v>
      </c>
      <c r="AH5" s="96">
        <f t="shared" si="23"/>
        <v>0.09</v>
      </c>
      <c r="AI5" s="96">
        <f t="shared" si="24"/>
        <v>0.11</v>
      </c>
      <c r="AJ5" s="96">
        <f t="shared" si="25"/>
        <v>0.09</v>
      </c>
    </row>
    <row r="6" spans="1:36" ht="12.95" customHeight="1" x14ac:dyDescent="0.15">
      <c r="A6" s="95">
        <v>23</v>
      </c>
      <c r="B6" s="115" t="s">
        <v>56</v>
      </c>
      <c r="C6" s="115"/>
      <c r="D6" s="95">
        <v>14</v>
      </c>
      <c r="E6" s="95">
        <v>13</v>
      </c>
      <c r="F6" s="4">
        <f t="shared" si="0"/>
        <v>0.09</v>
      </c>
      <c r="G6" s="5" t="s">
        <v>298</v>
      </c>
      <c r="H6" s="95" t="s">
        <v>62</v>
      </c>
      <c r="I6" s="95"/>
      <c r="J6" s="1" t="s">
        <v>15</v>
      </c>
      <c r="K6" s="96">
        <f t="shared" si="1"/>
        <v>0.1</v>
      </c>
      <c r="L6" s="96">
        <f t="shared" si="2"/>
        <v>0.11</v>
      </c>
      <c r="M6" s="96">
        <f t="shared" si="3"/>
        <v>0.11</v>
      </c>
      <c r="N6" s="96">
        <f t="shared" si="4"/>
        <v>0.11</v>
      </c>
      <c r="O6" s="96">
        <f t="shared" si="5"/>
        <v>0.11</v>
      </c>
      <c r="P6" s="96">
        <f t="shared" si="26"/>
        <v>0.11</v>
      </c>
      <c r="Q6" s="96">
        <f t="shared" si="6"/>
        <v>0.1</v>
      </c>
      <c r="R6" s="96">
        <f t="shared" si="7"/>
        <v>0.1</v>
      </c>
      <c r="S6" s="96">
        <f t="shared" si="8"/>
        <v>0.11</v>
      </c>
      <c r="T6" s="96">
        <f t="shared" si="9"/>
        <v>0.11</v>
      </c>
      <c r="U6" s="96">
        <f t="shared" si="10"/>
        <v>0.1</v>
      </c>
      <c r="V6" s="96">
        <f t="shared" si="11"/>
        <v>0.11</v>
      </c>
      <c r="W6" s="96">
        <f t="shared" si="12"/>
        <v>0.11</v>
      </c>
      <c r="X6" s="96">
        <f t="shared" si="13"/>
        <v>0.11</v>
      </c>
      <c r="Y6" s="96">
        <f t="shared" si="14"/>
        <v>0.09</v>
      </c>
      <c r="Z6" s="96">
        <f t="shared" si="15"/>
        <v>0.11</v>
      </c>
      <c r="AA6" s="96">
        <f t="shared" si="16"/>
        <v>0.1</v>
      </c>
      <c r="AB6" s="96">
        <f t="shared" si="17"/>
        <v>0.1</v>
      </c>
      <c r="AC6" s="96">
        <f t="shared" si="18"/>
        <v>0.1</v>
      </c>
      <c r="AD6" s="96">
        <f t="shared" si="19"/>
        <v>0.13</v>
      </c>
      <c r="AE6" s="96">
        <f t="shared" si="20"/>
        <v>0.09</v>
      </c>
      <c r="AF6" s="96">
        <f t="shared" si="21"/>
        <v>0.1</v>
      </c>
      <c r="AG6" s="96">
        <f t="shared" si="22"/>
        <v>0.09</v>
      </c>
      <c r="AH6" s="96">
        <f t="shared" si="23"/>
        <v>0.09</v>
      </c>
      <c r="AI6" s="96">
        <f t="shared" si="24"/>
        <v>0.11</v>
      </c>
      <c r="AJ6" s="96">
        <f t="shared" si="25"/>
        <v>0.09</v>
      </c>
    </row>
    <row r="7" spans="1:36" ht="12.95" customHeight="1" x14ac:dyDescent="0.15">
      <c r="A7" s="95">
        <v>24</v>
      </c>
      <c r="B7" s="115" t="s">
        <v>58</v>
      </c>
      <c r="C7" s="115"/>
      <c r="D7" s="95">
        <v>26</v>
      </c>
      <c r="E7" s="95">
        <v>18</v>
      </c>
      <c r="F7" s="4">
        <f t="shared" si="0"/>
        <v>0.43</v>
      </c>
      <c r="G7" s="5" t="s">
        <v>65</v>
      </c>
      <c r="H7" s="95" t="s">
        <v>62</v>
      </c>
      <c r="I7" s="95"/>
      <c r="J7" s="1" t="s">
        <v>15</v>
      </c>
      <c r="K7" s="96">
        <f t="shared" si="1"/>
        <v>0.42</v>
      </c>
      <c r="L7" s="96">
        <f t="shared" si="2"/>
        <v>0.46</v>
      </c>
      <c r="M7" s="96">
        <f t="shared" si="3"/>
        <v>0.46</v>
      </c>
      <c r="N7" s="96">
        <f t="shared" si="4"/>
        <v>0.46</v>
      </c>
      <c r="O7" s="96">
        <f t="shared" si="5"/>
        <v>0.46</v>
      </c>
      <c r="P7" s="96">
        <f t="shared" si="26"/>
        <v>0.46</v>
      </c>
      <c r="Q7" s="96">
        <f t="shared" si="6"/>
        <v>0.42</v>
      </c>
      <c r="R7" s="96">
        <f t="shared" si="7"/>
        <v>0.47</v>
      </c>
      <c r="S7" s="96">
        <f t="shared" si="8"/>
        <v>0.46</v>
      </c>
      <c r="T7" s="96">
        <f t="shared" si="9"/>
        <v>0.47</v>
      </c>
      <c r="U7" s="96">
        <f t="shared" si="10"/>
        <v>0.46</v>
      </c>
      <c r="V7" s="96">
        <f t="shared" si="11"/>
        <v>0.49</v>
      </c>
      <c r="W7" s="96">
        <f t="shared" si="12"/>
        <v>0.45</v>
      </c>
      <c r="X7" s="96">
        <f t="shared" si="13"/>
        <v>0.45</v>
      </c>
      <c r="Y7" s="96">
        <f t="shared" si="14"/>
        <v>0.43</v>
      </c>
      <c r="Z7" s="96">
        <f t="shared" si="15"/>
        <v>0.45</v>
      </c>
      <c r="AA7" s="96">
        <f t="shared" si="16"/>
        <v>0.4</v>
      </c>
      <c r="AB7" s="96">
        <f t="shared" si="17"/>
        <v>0.48</v>
      </c>
      <c r="AC7" s="96">
        <f t="shared" si="18"/>
        <v>0.48</v>
      </c>
      <c r="AD7" s="96">
        <f t="shared" si="19"/>
        <v>0.5</v>
      </c>
      <c r="AE7" s="96">
        <f t="shared" si="20"/>
        <v>0.43</v>
      </c>
      <c r="AF7" s="96">
        <f t="shared" si="21"/>
        <v>0.48</v>
      </c>
      <c r="AG7" s="96">
        <f t="shared" si="22"/>
        <v>0.41</v>
      </c>
      <c r="AH7" s="96">
        <f t="shared" si="23"/>
        <v>0.43</v>
      </c>
      <c r="AI7" s="96">
        <f t="shared" si="24"/>
        <v>0.45</v>
      </c>
      <c r="AJ7" s="96">
        <f t="shared" si="25"/>
        <v>0.43</v>
      </c>
    </row>
    <row r="8" spans="1:36" ht="12.95" customHeight="1" x14ac:dyDescent="0.15">
      <c r="A8" s="95">
        <v>25</v>
      </c>
      <c r="B8" s="115" t="s">
        <v>58</v>
      </c>
      <c r="C8" s="115"/>
      <c r="D8" s="95">
        <v>14</v>
      </c>
      <c r="E8" s="95">
        <v>14</v>
      </c>
      <c r="F8" s="4">
        <f t="shared" si="0"/>
        <v>0.1</v>
      </c>
      <c r="G8" s="5" t="s">
        <v>65</v>
      </c>
      <c r="H8" s="95" t="s">
        <v>62</v>
      </c>
      <c r="I8" s="95"/>
      <c r="J8" s="1" t="s">
        <v>15</v>
      </c>
      <c r="K8" s="96">
        <f t="shared" si="1"/>
        <v>0.11</v>
      </c>
      <c r="L8" s="96">
        <f t="shared" si="2"/>
        <v>0.11</v>
      </c>
      <c r="M8" s="96">
        <f t="shared" si="3"/>
        <v>0.12</v>
      </c>
      <c r="N8" s="96">
        <f t="shared" si="4"/>
        <v>0.12</v>
      </c>
      <c r="O8" s="96">
        <f t="shared" si="5"/>
        <v>0.12</v>
      </c>
      <c r="P8" s="96">
        <f t="shared" si="26"/>
        <v>0.11</v>
      </c>
      <c r="Q8" s="96">
        <f t="shared" si="6"/>
        <v>0.11</v>
      </c>
      <c r="R8" s="96">
        <f t="shared" si="7"/>
        <v>0.11</v>
      </c>
      <c r="S8" s="96">
        <f t="shared" si="8"/>
        <v>0.12</v>
      </c>
      <c r="T8" s="96">
        <f t="shared" si="9"/>
        <v>0.12</v>
      </c>
      <c r="U8" s="96">
        <f t="shared" si="10"/>
        <v>0.11</v>
      </c>
      <c r="V8" s="96">
        <f t="shared" si="11"/>
        <v>0.12</v>
      </c>
      <c r="W8" s="96">
        <f t="shared" si="12"/>
        <v>0.11</v>
      </c>
      <c r="X8" s="96">
        <f t="shared" si="13"/>
        <v>0.11</v>
      </c>
      <c r="Y8" s="96">
        <f t="shared" si="14"/>
        <v>0.1</v>
      </c>
      <c r="Z8" s="96">
        <f t="shared" si="15"/>
        <v>0.11</v>
      </c>
      <c r="AA8" s="96">
        <f t="shared" si="16"/>
        <v>0.1</v>
      </c>
      <c r="AB8" s="96">
        <f t="shared" si="17"/>
        <v>0.11</v>
      </c>
      <c r="AC8" s="96">
        <f t="shared" si="18"/>
        <v>0.11</v>
      </c>
      <c r="AD8" s="96">
        <f t="shared" si="19"/>
        <v>0.14000000000000001</v>
      </c>
      <c r="AE8" s="96">
        <f t="shared" si="20"/>
        <v>0.1</v>
      </c>
      <c r="AF8" s="96">
        <f t="shared" si="21"/>
        <v>0.11</v>
      </c>
      <c r="AG8" s="96">
        <f t="shared" si="22"/>
        <v>0.1</v>
      </c>
      <c r="AH8" s="96">
        <f t="shared" si="23"/>
        <v>0.1</v>
      </c>
      <c r="AI8" s="96">
        <f t="shared" si="24"/>
        <v>0.11</v>
      </c>
      <c r="AJ8" s="96">
        <f t="shared" si="25"/>
        <v>0.1</v>
      </c>
    </row>
    <row r="9" spans="1:36" ht="12.95" customHeight="1" x14ac:dyDescent="0.15">
      <c r="A9" s="95">
        <v>26</v>
      </c>
      <c r="B9" s="115" t="s">
        <v>58</v>
      </c>
      <c r="C9" s="115"/>
      <c r="D9" s="95">
        <v>14</v>
      </c>
      <c r="E9" s="95">
        <v>13</v>
      </c>
      <c r="F9" s="4">
        <f t="shared" si="0"/>
        <v>0.09</v>
      </c>
      <c r="G9" s="5"/>
      <c r="H9" s="95" t="s">
        <v>62</v>
      </c>
      <c r="I9" s="95"/>
      <c r="J9" s="1" t="s">
        <v>15</v>
      </c>
      <c r="K9" s="96">
        <f t="shared" si="1"/>
        <v>0.1</v>
      </c>
      <c r="L9" s="96">
        <f t="shared" si="2"/>
        <v>0.11</v>
      </c>
      <c r="M9" s="96">
        <f t="shared" si="3"/>
        <v>0.11</v>
      </c>
      <c r="N9" s="96">
        <f t="shared" si="4"/>
        <v>0.11</v>
      </c>
      <c r="O9" s="96">
        <f t="shared" si="5"/>
        <v>0.11</v>
      </c>
      <c r="P9" s="96">
        <f t="shared" si="26"/>
        <v>0.11</v>
      </c>
      <c r="Q9" s="96">
        <f t="shared" si="6"/>
        <v>0.1</v>
      </c>
      <c r="R9" s="96">
        <f t="shared" si="7"/>
        <v>0.1</v>
      </c>
      <c r="S9" s="96">
        <f t="shared" si="8"/>
        <v>0.11</v>
      </c>
      <c r="T9" s="96">
        <f t="shared" si="9"/>
        <v>0.11</v>
      </c>
      <c r="U9" s="96">
        <f t="shared" si="10"/>
        <v>0.1</v>
      </c>
      <c r="V9" s="96">
        <f t="shared" si="11"/>
        <v>0.11</v>
      </c>
      <c r="W9" s="96">
        <f t="shared" si="12"/>
        <v>0.11</v>
      </c>
      <c r="X9" s="96">
        <f t="shared" si="13"/>
        <v>0.11</v>
      </c>
      <c r="Y9" s="96">
        <f t="shared" si="14"/>
        <v>0.09</v>
      </c>
      <c r="Z9" s="96">
        <f t="shared" si="15"/>
        <v>0.11</v>
      </c>
      <c r="AA9" s="96">
        <f t="shared" si="16"/>
        <v>0.1</v>
      </c>
      <c r="AB9" s="96">
        <f t="shared" si="17"/>
        <v>0.1</v>
      </c>
      <c r="AC9" s="96">
        <f t="shared" si="18"/>
        <v>0.1</v>
      </c>
      <c r="AD9" s="96">
        <f t="shared" si="19"/>
        <v>0.13</v>
      </c>
      <c r="AE9" s="96">
        <f t="shared" si="20"/>
        <v>0.09</v>
      </c>
      <c r="AF9" s="96">
        <f t="shared" si="21"/>
        <v>0.1</v>
      </c>
      <c r="AG9" s="96">
        <f t="shared" si="22"/>
        <v>0.09</v>
      </c>
      <c r="AH9" s="96">
        <f t="shared" si="23"/>
        <v>0.09</v>
      </c>
      <c r="AI9" s="96">
        <f t="shared" si="24"/>
        <v>0.11</v>
      </c>
      <c r="AJ9" s="96">
        <f t="shared" si="25"/>
        <v>0.09</v>
      </c>
    </row>
    <row r="10" spans="1:36" ht="12.95" customHeight="1" x14ac:dyDescent="0.15">
      <c r="A10" s="95">
        <v>27</v>
      </c>
      <c r="B10" s="115" t="s">
        <v>56</v>
      </c>
      <c r="C10" s="115"/>
      <c r="D10" s="95">
        <v>20</v>
      </c>
      <c r="E10" s="95">
        <v>16</v>
      </c>
      <c r="F10" s="4">
        <f t="shared" si="0"/>
        <v>0.23</v>
      </c>
      <c r="G10" s="5"/>
      <c r="H10" s="95"/>
      <c r="I10" s="95"/>
      <c r="J10" s="1" t="s">
        <v>15</v>
      </c>
      <c r="K10" s="96">
        <f t="shared" si="1"/>
        <v>0.23</v>
      </c>
      <c r="L10" s="96">
        <f t="shared" si="2"/>
        <v>0.25</v>
      </c>
      <c r="M10" s="96">
        <f t="shared" si="3"/>
        <v>0.25</v>
      </c>
      <c r="N10" s="96">
        <f t="shared" si="4"/>
        <v>0.25</v>
      </c>
      <c r="O10" s="96">
        <f t="shared" si="5"/>
        <v>0.26</v>
      </c>
      <c r="P10" s="96">
        <f t="shared" si="26"/>
        <v>0.25</v>
      </c>
      <c r="Q10" s="96">
        <f t="shared" si="6"/>
        <v>0.23</v>
      </c>
      <c r="R10" s="96">
        <f t="shared" si="7"/>
        <v>0.25</v>
      </c>
      <c r="S10" s="96">
        <f t="shared" si="8"/>
        <v>0.25</v>
      </c>
      <c r="T10" s="96">
        <f t="shared" si="9"/>
        <v>0.26</v>
      </c>
      <c r="U10" s="96">
        <f t="shared" si="10"/>
        <v>0.25</v>
      </c>
      <c r="V10" s="96">
        <f t="shared" si="11"/>
        <v>0.26</v>
      </c>
      <c r="W10" s="96">
        <f t="shared" si="12"/>
        <v>0.25</v>
      </c>
      <c r="X10" s="96">
        <f t="shared" si="13"/>
        <v>0.25</v>
      </c>
      <c r="Y10" s="96">
        <f t="shared" si="14"/>
        <v>0.23</v>
      </c>
      <c r="Z10" s="96">
        <f t="shared" si="15"/>
        <v>0.25</v>
      </c>
      <c r="AA10" s="96">
        <f t="shared" si="16"/>
        <v>0.22</v>
      </c>
      <c r="AB10" s="96">
        <f t="shared" si="17"/>
        <v>0.26</v>
      </c>
      <c r="AC10" s="96">
        <f t="shared" si="18"/>
        <v>0.26</v>
      </c>
      <c r="AD10" s="96">
        <f t="shared" si="19"/>
        <v>0.28999999999999998</v>
      </c>
      <c r="AE10" s="96">
        <f t="shared" si="20"/>
        <v>0.23</v>
      </c>
      <c r="AF10" s="96">
        <f t="shared" si="21"/>
        <v>0.26</v>
      </c>
      <c r="AG10" s="96">
        <f t="shared" si="22"/>
        <v>0.22</v>
      </c>
      <c r="AH10" s="96">
        <f t="shared" si="23"/>
        <v>0.23</v>
      </c>
      <c r="AI10" s="96">
        <f t="shared" si="24"/>
        <v>0.25</v>
      </c>
      <c r="AJ10" s="96">
        <f t="shared" si="25"/>
        <v>0.23</v>
      </c>
    </row>
    <row r="11" spans="1:36" ht="12.95" customHeight="1" x14ac:dyDescent="0.15">
      <c r="A11" s="95">
        <v>28</v>
      </c>
      <c r="B11" s="115" t="s">
        <v>58</v>
      </c>
      <c r="C11" s="115"/>
      <c r="D11" s="95">
        <v>16</v>
      </c>
      <c r="E11" s="95">
        <v>16</v>
      </c>
      <c r="F11" s="4">
        <f t="shared" si="0"/>
        <v>0.15</v>
      </c>
      <c r="G11" s="5"/>
      <c r="H11" s="95" t="s">
        <v>62</v>
      </c>
      <c r="I11" s="95"/>
      <c r="J11" s="1" t="s">
        <v>15</v>
      </c>
      <c r="K11" s="96">
        <f t="shared" si="1"/>
        <v>0.16</v>
      </c>
      <c r="L11" s="96">
        <f t="shared" si="2"/>
        <v>0.17</v>
      </c>
      <c r="M11" s="96">
        <f t="shared" si="3"/>
        <v>0.17</v>
      </c>
      <c r="N11" s="96">
        <f t="shared" si="4"/>
        <v>0.17</v>
      </c>
      <c r="O11" s="96">
        <f t="shared" si="5"/>
        <v>0.17</v>
      </c>
      <c r="P11" s="96">
        <f t="shared" si="26"/>
        <v>0.17</v>
      </c>
      <c r="Q11" s="96">
        <f t="shared" si="6"/>
        <v>0.15</v>
      </c>
      <c r="R11" s="96">
        <f t="shared" si="7"/>
        <v>0.17</v>
      </c>
      <c r="S11" s="96">
        <f t="shared" si="8"/>
        <v>0.17</v>
      </c>
      <c r="T11" s="96">
        <f t="shared" si="9"/>
        <v>0.18</v>
      </c>
      <c r="U11" s="96">
        <f t="shared" si="10"/>
        <v>0.17</v>
      </c>
      <c r="V11" s="96">
        <f t="shared" si="11"/>
        <v>0.17</v>
      </c>
      <c r="W11" s="96">
        <f t="shared" si="12"/>
        <v>0.16</v>
      </c>
      <c r="X11" s="96">
        <f t="shared" si="13"/>
        <v>0.17</v>
      </c>
      <c r="Y11" s="96">
        <f t="shared" si="14"/>
        <v>0.14000000000000001</v>
      </c>
      <c r="Z11" s="96">
        <f t="shared" si="15"/>
        <v>0.16</v>
      </c>
      <c r="AA11" s="96">
        <f t="shared" si="16"/>
        <v>0.15</v>
      </c>
      <c r="AB11" s="96">
        <f t="shared" si="17"/>
        <v>0.16</v>
      </c>
      <c r="AC11" s="96">
        <f t="shared" si="18"/>
        <v>0.17</v>
      </c>
      <c r="AD11" s="96">
        <f t="shared" si="19"/>
        <v>0.2</v>
      </c>
      <c r="AE11" s="96">
        <f t="shared" si="20"/>
        <v>0.15</v>
      </c>
      <c r="AF11" s="96">
        <f t="shared" si="21"/>
        <v>0.16</v>
      </c>
      <c r="AG11" s="96">
        <f t="shared" si="22"/>
        <v>0.14000000000000001</v>
      </c>
      <c r="AH11" s="96">
        <f t="shared" si="23"/>
        <v>0.15</v>
      </c>
      <c r="AI11" s="96">
        <f t="shared" si="24"/>
        <v>0.17</v>
      </c>
      <c r="AJ11" s="96">
        <f t="shared" si="25"/>
        <v>0.15</v>
      </c>
    </row>
    <row r="12" spans="1:36" ht="12.95" customHeight="1" x14ac:dyDescent="0.15">
      <c r="A12" s="95">
        <v>29</v>
      </c>
      <c r="B12" s="115" t="s">
        <v>58</v>
      </c>
      <c r="C12" s="115"/>
      <c r="D12" s="95">
        <v>18</v>
      </c>
      <c r="E12" s="95">
        <v>17</v>
      </c>
      <c r="F12" s="4">
        <f t="shared" si="0"/>
        <v>0.2</v>
      </c>
      <c r="G12" s="5"/>
      <c r="H12" s="95" t="s">
        <v>62</v>
      </c>
      <c r="I12" s="95"/>
      <c r="J12" s="1" t="s">
        <v>15</v>
      </c>
      <c r="K12" s="96">
        <f t="shared" si="1"/>
        <v>0.21</v>
      </c>
      <c r="L12" s="96">
        <f t="shared" si="2"/>
        <v>0.22</v>
      </c>
      <c r="M12" s="96">
        <f t="shared" si="3"/>
        <v>0.23</v>
      </c>
      <c r="N12" s="96">
        <f t="shared" si="4"/>
        <v>0.23</v>
      </c>
      <c r="O12" s="96">
        <f t="shared" si="5"/>
        <v>0.23</v>
      </c>
      <c r="P12" s="96">
        <f t="shared" si="26"/>
        <v>0.22</v>
      </c>
      <c r="Q12" s="96">
        <f t="shared" si="6"/>
        <v>0.2</v>
      </c>
      <c r="R12" s="96">
        <f t="shared" si="7"/>
        <v>0.22</v>
      </c>
      <c r="S12" s="96">
        <f t="shared" si="8"/>
        <v>0.23</v>
      </c>
      <c r="T12" s="96">
        <f t="shared" si="9"/>
        <v>0.24</v>
      </c>
      <c r="U12" s="96">
        <f t="shared" si="10"/>
        <v>0.22</v>
      </c>
      <c r="V12" s="96">
        <f t="shared" si="11"/>
        <v>0.23</v>
      </c>
      <c r="W12" s="96">
        <f t="shared" si="12"/>
        <v>0.22</v>
      </c>
      <c r="X12" s="96">
        <f t="shared" si="13"/>
        <v>0.22</v>
      </c>
      <c r="Y12" s="96">
        <f t="shared" si="14"/>
        <v>0.19</v>
      </c>
      <c r="Z12" s="96">
        <f t="shared" si="15"/>
        <v>0.22</v>
      </c>
      <c r="AA12" s="96">
        <f t="shared" si="16"/>
        <v>0.2</v>
      </c>
      <c r="AB12" s="96">
        <f t="shared" si="17"/>
        <v>0.22</v>
      </c>
      <c r="AC12" s="96">
        <f t="shared" si="18"/>
        <v>0.22</v>
      </c>
      <c r="AD12" s="96">
        <f t="shared" si="19"/>
        <v>0.26</v>
      </c>
      <c r="AE12" s="96">
        <f t="shared" si="20"/>
        <v>0.2</v>
      </c>
      <c r="AF12" s="96">
        <f t="shared" si="21"/>
        <v>0.22</v>
      </c>
      <c r="AG12" s="96">
        <f t="shared" si="22"/>
        <v>0.19</v>
      </c>
      <c r="AH12" s="96">
        <f t="shared" si="23"/>
        <v>0.2</v>
      </c>
      <c r="AI12" s="96">
        <f t="shared" si="24"/>
        <v>0.22</v>
      </c>
      <c r="AJ12" s="96">
        <f t="shared" si="25"/>
        <v>0.2</v>
      </c>
    </row>
    <row r="13" spans="1:36" ht="12.95" customHeight="1" x14ac:dyDescent="0.15">
      <c r="A13" s="95">
        <v>30</v>
      </c>
      <c r="B13" s="115" t="s">
        <v>57</v>
      </c>
      <c r="C13" s="115"/>
      <c r="D13" s="95">
        <v>10</v>
      </c>
      <c r="E13" s="95">
        <v>8</v>
      </c>
      <c r="F13" s="4">
        <f t="shared" si="0"/>
        <v>0.03</v>
      </c>
      <c r="G13" s="5"/>
      <c r="H13" s="95" t="s">
        <v>62</v>
      </c>
      <c r="I13" s="95"/>
      <c r="J13" s="1" t="s">
        <v>15</v>
      </c>
      <c r="K13" s="96">
        <f t="shared" si="1"/>
        <v>0.03</v>
      </c>
      <c r="L13" s="96">
        <f t="shared" si="2"/>
        <v>0.03</v>
      </c>
      <c r="M13" s="96">
        <f t="shared" si="3"/>
        <v>0.03</v>
      </c>
      <c r="N13" s="96">
        <f t="shared" si="4"/>
        <v>0.04</v>
      </c>
      <c r="O13" s="96">
        <f t="shared" si="5"/>
        <v>0.04</v>
      </c>
      <c r="P13" s="96">
        <f t="shared" si="26"/>
        <v>0.03</v>
      </c>
      <c r="Q13" s="96">
        <f t="shared" si="6"/>
        <v>0.03</v>
      </c>
      <c r="R13" s="96">
        <f t="shared" si="7"/>
        <v>0.03</v>
      </c>
      <c r="S13" s="96">
        <f t="shared" si="8"/>
        <v>0.03</v>
      </c>
      <c r="T13" s="96">
        <f t="shared" si="9"/>
        <v>0.03</v>
      </c>
      <c r="U13" s="96">
        <f t="shared" si="10"/>
        <v>0.03</v>
      </c>
      <c r="V13" s="96">
        <f t="shared" si="11"/>
        <v>0.04</v>
      </c>
      <c r="W13" s="96">
        <f t="shared" si="12"/>
        <v>0.04</v>
      </c>
      <c r="X13" s="96">
        <f t="shared" si="13"/>
        <v>0.03</v>
      </c>
      <c r="Y13" s="96">
        <f t="shared" si="14"/>
        <v>0.03</v>
      </c>
      <c r="Z13" s="96">
        <f t="shared" si="15"/>
        <v>0.04</v>
      </c>
      <c r="AA13" s="96">
        <f t="shared" si="16"/>
        <v>0.03</v>
      </c>
      <c r="AB13" s="96">
        <f t="shared" si="17"/>
        <v>0.03</v>
      </c>
      <c r="AC13" s="96">
        <f t="shared" si="18"/>
        <v>0.03</v>
      </c>
      <c r="AD13" s="96">
        <f t="shared" si="19"/>
        <v>0.04</v>
      </c>
      <c r="AE13" s="96">
        <f t="shared" si="20"/>
        <v>0.03</v>
      </c>
      <c r="AF13" s="96">
        <f t="shared" si="21"/>
        <v>0.03</v>
      </c>
      <c r="AG13" s="96">
        <f t="shared" si="22"/>
        <v>0.03</v>
      </c>
      <c r="AH13" s="96">
        <f t="shared" si="23"/>
        <v>0.03</v>
      </c>
      <c r="AI13" s="96">
        <f t="shared" si="24"/>
        <v>0.04</v>
      </c>
      <c r="AJ13" s="96">
        <f t="shared" si="25"/>
        <v>0.03</v>
      </c>
    </row>
    <row r="14" spans="1:36" ht="12.95" customHeight="1" x14ac:dyDescent="0.15">
      <c r="A14" s="95">
        <v>31</v>
      </c>
      <c r="B14" s="115" t="s">
        <v>60</v>
      </c>
      <c r="C14" s="115"/>
      <c r="D14" s="95">
        <v>14</v>
      </c>
      <c r="E14" s="95">
        <v>13</v>
      </c>
      <c r="F14" s="4">
        <f t="shared" si="0"/>
        <v>0.09</v>
      </c>
      <c r="G14" s="5"/>
      <c r="H14" s="95" t="s">
        <v>62</v>
      </c>
      <c r="I14" s="95"/>
      <c r="J14" s="1" t="s">
        <v>15</v>
      </c>
      <c r="K14" s="96">
        <f t="shared" si="1"/>
        <v>0.1</v>
      </c>
      <c r="L14" s="96">
        <f t="shared" si="2"/>
        <v>0.11</v>
      </c>
      <c r="M14" s="96">
        <f t="shared" si="3"/>
        <v>0.11</v>
      </c>
      <c r="N14" s="96">
        <f t="shared" si="4"/>
        <v>0.11</v>
      </c>
      <c r="O14" s="96">
        <f t="shared" si="5"/>
        <v>0.11</v>
      </c>
      <c r="P14" s="96">
        <f t="shared" si="26"/>
        <v>0.11</v>
      </c>
      <c r="Q14" s="96">
        <f t="shared" si="6"/>
        <v>0.1</v>
      </c>
      <c r="R14" s="96">
        <f t="shared" si="7"/>
        <v>0.1</v>
      </c>
      <c r="S14" s="96">
        <f t="shared" si="8"/>
        <v>0.11</v>
      </c>
      <c r="T14" s="96">
        <f t="shared" si="9"/>
        <v>0.11</v>
      </c>
      <c r="U14" s="96">
        <f t="shared" si="10"/>
        <v>0.1</v>
      </c>
      <c r="V14" s="96">
        <f t="shared" si="11"/>
        <v>0.11</v>
      </c>
      <c r="W14" s="96">
        <f t="shared" si="12"/>
        <v>0.11</v>
      </c>
      <c r="X14" s="96">
        <f t="shared" si="13"/>
        <v>0.11</v>
      </c>
      <c r="Y14" s="96">
        <f t="shared" si="14"/>
        <v>0.09</v>
      </c>
      <c r="Z14" s="96">
        <f t="shared" si="15"/>
        <v>0.11</v>
      </c>
      <c r="AA14" s="96">
        <f t="shared" si="16"/>
        <v>0.1</v>
      </c>
      <c r="AB14" s="96">
        <f t="shared" si="17"/>
        <v>0.1</v>
      </c>
      <c r="AC14" s="96">
        <f t="shared" si="18"/>
        <v>0.1</v>
      </c>
      <c r="AD14" s="96">
        <f t="shared" si="19"/>
        <v>0.13</v>
      </c>
      <c r="AE14" s="96">
        <f t="shared" si="20"/>
        <v>0.09</v>
      </c>
      <c r="AF14" s="96">
        <f t="shared" si="21"/>
        <v>0.1</v>
      </c>
      <c r="AG14" s="96">
        <f t="shared" si="22"/>
        <v>0.09</v>
      </c>
      <c r="AH14" s="96">
        <f t="shared" si="23"/>
        <v>0.09</v>
      </c>
      <c r="AI14" s="96">
        <f t="shared" si="24"/>
        <v>0.11</v>
      </c>
      <c r="AJ14" s="96">
        <f t="shared" si="25"/>
        <v>0.09</v>
      </c>
    </row>
    <row r="15" spans="1:36" ht="12.95" customHeight="1" x14ac:dyDescent="0.15">
      <c r="A15" s="95">
        <v>32</v>
      </c>
      <c r="B15" s="115" t="s">
        <v>58</v>
      </c>
      <c r="C15" s="115"/>
      <c r="D15" s="95">
        <v>20</v>
      </c>
      <c r="E15" s="95">
        <v>19</v>
      </c>
      <c r="F15" s="4">
        <f t="shared" si="0"/>
        <v>0.27</v>
      </c>
      <c r="G15" s="5" t="s">
        <v>65</v>
      </c>
      <c r="H15" s="95" t="s">
        <v>62</v>
      </c>
      <c r="I15" s="95"/>
      <c r="J15" s="1" t="s">
        <v>15</v>
      </c>
      <c r="K15" s="96">
        <f t="shared" si="1"/>
        <v>0.28000000000000003</v>
      </c>
      <c r="L15" s="96">
        <f t="shared" si="2"/>
        <v>0.3</v>
      </c>
      <c r="M15" s="96">
        <f t="shared" si="3"/>
        <v>0.31</v>
      </c>
      <c r="N15" s="96">
        <f t="shared" si="4"/>
        <v>0.31</v>
      </c>
      <c r="O15" s="96">
        <f t="shared" si="5"/>
        <v>0.3</v>
      </c>
      <c r="P15" s="96">
        <f t="shared" si="26"/>
        <v>0.3</v>
      </c>
      <c r="Q15" s="96">
        <f t="shared" si="6"/>
        <v>0.27</v>
      </c>
      <c r="R15" s="96">
        <f t="shared" si="7"/>
        <v>0.3</v>
      </c>
      <c r="S15" s="96">
        <f t="shared" si="8"/>
        <v>0.31</v>
      </c>
      <c r="T15" s="96">
        <f t="shared" si="9"/>
        <v>0.33</v>
      </c>
      <c r="U15" s="96">
        <f t="shared" si="10"/>
        <v>0.3</v>
      </c>
      <c r="V15" s="96">
        <f t="shared" si="11"/>
        <v>0.31</v>
      </c>
      <c r="W15" s="96">
        <f t="shared" si="12"/>
        <v>0.28999999999999998</v>
      </c>
      <c r="X15" s="96">
        <f t="shared" si="13"/>
        <v>0.3</v>
      </c>
      <c r="Y15" s="96">
        <f t="shared" si="14"/>
        <v>0.27</v>
      </c>
      <c r="Z15" s="96">
        <f t="shared" si="15"/>
        <v>0.28999999999999998</v>
      </c>
      <c r="AA15" s="96">
        <f t="shared" si="16"/>
        <v>0.26</v>
      </c>
      <c r="AB15" s="96">
        <f t="shared" si="17"/>
        <v>0.3</v>
      </c>
      <c r="AC15" s="96">
        <f t="shared" si="18"/>
        <v>0.31</v>
      </c>
      <c r="AD15" s="96">
        <f t="shared" si="19"/>
        <v>0.35</v>
      </c>
      <c r="AE15" s="96">
        <f t="shared" si="20"/>
        <v>0.28000000000000003</v>
      </c>
      <c r="AF15" s="96">
        <f t="shared" si="21"/>
        <v>0.3</v>
      </c>
      <c r="AG15" s="96">
        <f t="shared" si="22"/>
        <v>0.26</v>
      </c>
      <c r="AH15" s="96">
        <f t="shared" si="23"/>
        <v>0.27</v>
      </c>
      <c r="AI15" s="96">
        <f t="shared" si="24"/>
        <v>0.3</v>
      </c>
      <c r="AJ15" s="96">
        <f t="shared" si="25"/>
        <v>0.27</v>
      </c>
    </row>
    <row r="16" spans="1:36" ht="12.95" customHeight="1" x14ac:dyDescent="0.15">
      <c r="A16" s="95">
        <v>33</v>
      </c>
      <c r="B16" s="115" t="s">
        <v>58</v>
      </c>
      <c r="C16" s="115"/>
      <c r="D16" s="95">
        <v>34</v>
      </c>
      <c r="E16" s="95">
        <v>23</v>
      </c>
      <c r="F16" s="4">
        <f t="shared" si="0"/>
        <v>0.92</v>
      </c>
      <c r="G16" s="5" t="s">
        <v>65</v>
      </c>
      <c r="H16" s="95"/>
      <c r="I16" s="95"/>
      <c r="J16" s="1" t="s">
        <v>15</v>
      </c>
      <c r="K16" s="96">
        <f t="shared" si="1"/>
        <v>0.85</v>
      </c>
      <c r="L16" s="96">
        <f t="shared" si="2"/>
        <v>0.99</v>
      </c>
      <c r="M16" s="96">
        <f t="shared" si="3"/>
        <v>0.97</v>
      </c>
      <c r="N16" s="96">
        <f t="shared" si="4"/>
        <v>0.95</v>
      </c>
      <c r="O16" s="96">
        <f t="shared" si="5"/>
        <v>0.95</v>
      </c>
      <c r="P16" s="96">
        <f t="shared" si="26"/>
        <v>0.95</v>
      </c>
      <c r="Q16" s="96">
        <f t="shared" si="6"/>
        <v>0.87</v>
      </c>
      <c r="R16" s="96">
        <f t="shared" si="7"/>
        <v>1</v>
      </c>
      <c r="S16" s="96">
        <f t="shared" si="8"/>
        <v>0.98</v>
      </c>
      <c r="T16" s="96">
        <f t="shared" si="9"/>
        <v>1.03</v>
      </c>
      <c r="U16" s="96">
        <f t="shared" si="10"/>
        <v>1.03</v>
      </c>
      <c r="V16" s="96">
        <f t="shared" si="11"/>
        <v>1.04</v>
      </c>
      <c r="W16" s="96">
        <f t="shared" si="12"/>
        <v>0.93</v>
      </c>
      <c r="X16" s="96">
        <f t="shared" si="13"/>
        <v>0.95</v>
      </c>
      <c r="Y16" s="96">
        <f t="shared" si="14"/>
        <v>0.93</v>
      </c>
      <c r="Z16" s="96">
        <f t="shared" si="15"/>
        <v>0.95</v>
      </c>
      <c r="AA16" s="96">
        <f t="shared" si="16"/>
        <v>0.83</v>
      </c>
      <c r="AB16" s="96">
        <f t="shared" si="17"/>
        <v>1.05</v>
      </c>
      <c r="AC16" s="96">
        <f t="shared" si="18"/>
        <v>1.04</v>
      </c>
      <c r="AD16" s="96">
        <f t="shared" si="19"/>
        <v>1.02</v>
      </c>
      <c r="AE16" s="96">
        <f t="shared" si="20"/>
        <v>0.94</v>
      </c>
      <c r="AF16" s="96">
        <f t="shared" si="21"/>
        <v>1.02</v>
      </c>
      <c r="AG16" s="96">
        <f t="shared" si="22"/>
        <v>0.84</v>
      </c>
      <c r="AH16" s="96">
        <f t="shared" si="23"/>
        <v>0.92</v>
      </c>
      <c r="AI16" s="96">
        <f t="shared" si="24"/>
        <v>0.94</v>
      </c>
      <c r="AJ16" s="96">
        <f t="shared" si="25"/>
        <v>0.92</v>
      </c>
    </row>
    <row r="17" spans="1:36" ht="12.95" customHeight="1" x14ac:dyDescent="0.15">
      <c r="A17" s="95"/>
      <c r="B17" s="115"/>
      <c r="C17" s="115"/>
      <c r="D17" s="95"/>
      <c r="E17" s="95"/>
      <c r="F17" s="4" t="str">
        <f t="shared" si="0"/>
        <v/>
      </c>
      <c r="G17" s="95"/>
      <c r="H17" s="95"/>
      <c r="I17" s="95"/>
      <c r="J17" s="1" t="s">
        <v>15</v>
      </c>
      <c r="K17" s="96" t="e">
        <f t="shared" si="1"/>
        <v>#NUM!</v>
      </c>
      <c r="L17" s="96" t="e">
        <f t="shared" si="2"/>
        <v>#NUM!</v>
      </c>
      <c r="M17" s="96" t="e">
        <f t="shared" si="3"/>
        <v>#NUM!</v>
      </c>
      <c r="N17" s="96" t="e">
        <f t="shared" si="4"/>
        <v>#NUM!</v>
      </c>
      <c r="O17" s="96" t="e">
        <f t="shared" si="5"/>
        <v>#NUM!</v>
      </c>
      <c r="P17" s="96" t="e">
        <f t="shared" si="26"/>
        <v>#N/A</v>
      </c>
      <c r="Q17" s="96" t="e">
        <f t="shared" si="6"/>
        <v>#NUM!</v>
      </c>
      <c r="R17" s="96" t="e">
        <f t="shared" si="7"/>
        <v>#NUM!</v>
      </c>
      <c r="S17" s="96" t="e">
        <f t="shared" si="8"/>
        <v>#NUM!</v>
      </c>
      <c r="T17" s="96" t="e">
        <f t="shared" si="9"/>
        <v>#NUM!</v>
      </c>
      <c r="U17" s="96" t="e">
        <f t="shared" si="10"/>
        <v>#N/A</v>
      </c>
      <c r="V17" s="96" t="e">
        <f t="shared" si="11"/>
        <v>#NUM!</v>
      </c>
      <c r="W17" s="96" t="e">
        <f t="shared" si="12"/>
        <v>#NUM!</v>
      </c>
      <c r="X17" s="96" t="e">
        <f t="shared" si="13"/>
        <v>#NUM!</v>
      </c>
      <c r="Y17" s="96" t="e">
        <f t="shared" si="14"/>
        <v>#NUM!</v>
      </c>
      <c r="Z17" s="96" t="e">
        <f t="shared" si="15"/>
        <v>#N/A</v>
      </c>
      <c r="AA17" s="96" t="e">
        <f t="shared" si="16"/>
        <v>#NUM!</v>
      </c>
      <c r="AB17" s="96" t="e">
        <f t="shared" si="17"/>
        <v>#NUM!</v>
      </c>
      <c r="AC17" s="96" t="e">
        <f t="shared" si="18"/>
        <v>#NUM!</v>
      </c>
      <c r="AD17" s="96" t="e">
        <f t="shared" si="19"/>
        <v>#NUM!</v>
      </c>
      <c r="AE17" s="96" t="e">
        <f t="shared" si="20"/>
        <v>#NUM!</v>
      </c>
      <c r="AF17" s="96" t="e">
        <f t="shared" si="21"/>
        <v>#N/A</v>
      </c>
      <c r="AG17" s="96" t="e">
        <f t="shared" si="22"/>
        <v>#NUM!</v>
      </c>
      <c r="AH17" s="96" t="e">
        <f t="shared" si="23"/>
        <v>#NUM!</v>
      </c>
      <c r="AI17" s="96" t="e">
        <f t="shared" si="24"/>
        <v>#NUM!</v>
      </c>
      <c r="AJ17" s="96" t="e">
        <f t="shared" si="25"/>
        <v>#N/A</v>
      </c>
    </row>
    <row r="18" spans="1:36" ht="12.95" customHeight="1" x14ac:dyDescent="0.15">
      <c r="A18" s="95"/>
      <c r="B18" s="115"/>
      <c r="C18" s="115"/>
      <c r="D18" s="95"/>
      <c r="E18" s="95"/>
      <c r="F18" s="4" t="str">
        <f t="shared" si="0"/>
        <v/>
      </c>
      <c r="G18" s="5"/>
      <c r="H18" s="95"/>
      <c r="I18" s="95"/>
      <c r="J18" s="1" t="s">
        <v>15</v>
      </c>
      <c r="K18" s="96" t="e">
        <f t="shared" si="1"/>
        <v>#NUM!</v>
      </c>
      <c r="L18" s="96" t="e">
        <f t="shared" si="2"/>
        <v>#NUM!</v>
      </c>
      <c r="M18" s="96" t="e">
        <f t="shared" si="3"/>
        <v>#NUM!</v>
      </c>
      <c r="N18" s="96" t="e">
        <f t="shared" si="4"/>
        <v>#NUM!</v>
      </c>
      <c r="O18" s="96" t="e">
        <f t="shared" si="5"/>
        <v>#NUM!</v>
      </c>
      <c r="P18" s="96" t="e">
        <f t="shared" si="26"/>
        <v>#N/A</v>
      </c>
      <c r="Q18" s="96" t="e">
        <f t="shared" si="6"/>
        <v>#NUM!</v>
      </c>
      <c r="R18" s="96" t="e">
        <f t="shared" si="7"/>
        <v>#NUM!</v>
      </c>
      <c r="S18" s="96" t="e">
        <f t="shared" si="8"/>
        <v>#NUM!</v>
      </c>
      <c r="T18" s="96" t="e">
        <f t="shared" si="9"/>
        <v>#NUM!</v>
      </c>
      <c r="U18" s="96" t="e">
        <f t="shared" si="10"/>
        <v>#N/A</v>
      </c>
      <c r="V18" s="96" t="e">
        <f t="shared" si="11"/>
        <v>#NUM!</v>
      </c>
      <c r="W18" s="96" t="e">
        <f t="shared" si="12"/>
        <v>#NUM!</v>
      </c>
      <c r="X18" s="96" t="e">
        <f t="shared" si="13"/>
        <v>#NUM!</v>
      </c>
      <c r="Y18" s="96" t="e">
        <f t="shared" si="14"/>
        <v>#NUM!</v>
      </c>
      <c r="Z18" s="96" t="e">
        <f t="shared" si="15"/>
        <v>#N/A</v>
      </c>
      <c r="AA18" s="96" t="e">
        <f t="shared" si="16"/>
        <v>#NUM!</v>
      </c>
      <c r="AB18" s="96" t="e">
        <f t="shared" si="17"/>
        <v>#NUM!</v>
      </c>
      <c r="AC18" s="96" t="e">
        <f t="shared" si="18"/>
        <v>#NUM!</v>
      </c>
      <c r="AD18" s="96" t="e">
        <f t="shared" si="19"/>
        <v>#NUM!</v>
      </c>
      <c r="AE18" s="96" t="e">
        <f t="shared" si="20"/>
        <v>#NUM!</v>
      </c>
      <c r="AF18" s="96" t="e">
        <f t="shared" si="21"/>
        <v>#N/A</v>
      </c>
      <c r="AG18" s="96" t="e">
        <f t="shared" si="22"/>
        <v>#NUM!</v>
      </c>
      <c r="AH18" s="96" t="e">
        <f t="shared" si="23"/>
        <v>#NUM!</v>
      </c>
      <c r="AI18" s="96" t="e">
        <f t="shared" si="24"/>
        <v>#NUM!</v>
      </c>
      <c r="AJ18" s="96" t="e">
        <f t="shared" si="25"/>
        <v>#N/A</v>
      </c>
    </row>
    <row r="19" spans="1:36" ht="12.95" customHeight="1" x14ac:dyDescent="0.15">
      <c r="A19" s="95"/>
      <c r="B19" s="115"/>
      <c r="C19" s="115"/>
      <c r="D19" s="95"/>
      <c r="E19" s="95"/>
      <c r="F19" s="4" t="str">
        <f t="shared" si="0"/>
        <v/>
      </c>
      <c r="G19" s="5"/>
      <c r="H19" s="95"/>
      <c r="I19" s="95"/>
      <c r="J19" s="1" t="s">
        <v>15</v>
      </c>
      <c r="K19" s="96" t="e">
        <f t="shared" si="1"/>
        <v>#NUM!</v>
      </c>
      <c r="L19" s="96" t="e">
        <f t="shared" si="2"/>
        <v>#NUM!</v>
      </c>
      <c r="M19" s="96" t="e">
        <f t="shared" si="3"/>
        <v>#NUM!</v>
      </c>
      <c r="N19" s="96" t="e">
        <f t="shared" si="4"/>
        <v>#NUM!</v>
      </c>
      <c r="O19" s="96" t="e">
        <f t="shared" si="5"/>
        <v>#NUM!</v>
      </c>
      <c r="P19" s="96" t="e">
        <f t="shared" si="26"/>
        <v>#N/A</v>
      </c>
      <c r="Q19" s="96" t="e">
        <f t="shared" si="6"/>
        <v>#NUM!</v>
      </c>
      <c r="R19" s="96" t="e">
        <f t="shared" si="7"/>
        <v>#NUM!</v>
      </c>
      <c r="S19" s="96" t="e">
        <f t="shared" si="8"/>
        <v>#NUM!</v>
      </c>
      <c r="T19" s="96" t="e">
        <f t="shared" si="9"/>
        <v>#NUM!</v>
      </c>
      <c r="U19" s="96" t="e">
        <f t="shared" si="10"/>
        <v>#N/A</v>
      </c>
      <c r="V19" s="96" t="e">
        <f t="shared" si="11"/>
        <v>#NUM!</v>
      </c>
      <c r="W19" s="96" t="e">
        <f t="shared" si="12"/>
        <v>#NUM!</v>
      </c>
      <c r="X19" s="96" t="e">
        <f t="shared" si="13"/>
        <v>#NUM!</v>
      </c>
      <c r="Y19" s="96" t="e">
        <f t="shared" si="14"/>
        <v>#NUM!</v>
      </c>
      <c r="Z19" s="96" t="e">
        <f t="shared" si="15"/>
        <v>#N/A</v>
      </c>
      <c r="AA19" s="96" t="e">
        <f t="shared" si="16"/>
        <v>#NUM!</v>
      </c>
      <c r="AB19" s="96" t="e">
        <f t="shared" si="17"/>
        <v>#NUM!</v>
      </c>
      <c r="AC19" s="96" t="e">
        <f t="shared" si="18"/>
        <v>#NUM!</v>
      </c>
      <c r="AD19" s="96" t="e">
        <f t="shared" si="19"/>
        <v>#NUM!</v>
      </c>
      <c r="AE19" s="96" t="e">
        <f t="shared" si="20"/>
        <v>#NUM!</v>
      </c>
      <c r="AF19" s="96" t="e">
        <f t="shared" si="21"/>
        <v>#N/A</v>
      </c>
      <c r="AG19" s="96" t="e">
        <f t="shared" si="22"/>
        <v>#NUM!</v>
      </c>
      <c r="AH19" s="96" t="e">
        <f t="shared" si="23"/>
        <v>#NUM!</v>
      </c>
      <c r="AI19" s="96" t="e">
        <f t="shared" si="24"/>
        <v>#NUM!</v>
      </c>
      <c r="AJ19" s="96" t="e">
        <f t="shared" si="25"/>
        <v>#N/A</v>
      </c>
    </row>
    <row r="20" spans="1:36" ht="12.95" customHeight="1" x14ac:dyDescent="0.15">
      <c r="A20" s="95"/>
      <c r="B20" s="115"/>
      <c r="C20" s="115"/>
      <c r="D20" s="95"/>
      <c r="E20" s="95"/>
      <c r="F20" s="4" t="str">
        <f t="shared" si="0"/>
        <v/>
      </c>
      <c r="G20" s="5"/>
      <c r="H20" s="95"/>
      <c r="I20" s="95"/>
      <c r="J20" s="1" t="s">
        <v>15</v>
      </c>
      <c r="K20" s="96" t="e">
        <f t="shared" si="1"/>
        <v>#NUM!</v>
      </c>
      <c r="L20" s="96" t="e">
        <f t="shared" si="2"/>
        <v>#NUM!</v>
      </c>
      <c r="M20" s="96" t="e">
        <f t="shared" si="3"/>
        <v>#NUM!</v>
      </c>
      <c r="N20" s="96" t="e">
        <f t="shared" si="4"/>
        <v>#NUM!</v>
      </c>
      <c r="O20" s="96" t="e">
        <f t="shared" si="5"/>
        <v>#NUM!</v>
      </c>
      <c r="P20" s="96" t="e">
        <f t="shared" si="26"/>
        <v>#N/A</v>
      </c>
      <c r="Q20" s="96" t="e">
        <f t="shared" si="6"/>
        <v>#NUM!</v>
      </c>
      <c r="R20" s="96" t="e">
        <f t="shared" si="7"/>
        <v>#NUM!</v>
      </c>
      <c r="S20" s="96" t="e">
        <f t="shared" si="8"/>
        <v>#NUM!</v>
      </c>
      <c r="T20" s="96" t="e">
        <f t="shared" si="9"/>
        <v>#NUM!</v>
      </c>
      <c r="U20" s="96" t="e">
        <f t="shared" si="10"/>
        <v>#N/A</v>
      </c>
      <c r="V20" s="96" t="e">
        <f t="shared" si="11"/>
        <v>#NUM!</v>
      </c>
      <c r="W20" s="96" t="e">
        <f t="shared" si="12"/>
        <v>#NUM!</v>
      </c>
      <c r="X20" s="96" t="e">
        <f t="shared" si="13"/>
        <v>#NUM!</v>
      </c>
      <c r="Y20" s="96" t="e">
        <f t="shared" si="14"/>
        <v>#NUM!</v>
      </c>
      <c r="Z20" s="96" t="e">
        <f t="shared" si="15"/>
        <v>#N/A</v>
      </c>
      <c r="AA20" s="96" t="e">
        <f t="shared" si="16"/>
        <v>#NUM!</v>
      </c>
      <c r="AB20" s="96" t="e">
        <f t="shared" si="17"/>
        <v>#NUM!</v>
      </c>
      <c r="AC20" s="96" t="e">
        <f t="shared" si="18"/>
        <v>#NUM!</v>
      </c>
      <c r="AD20" s="96" t="e">
        <f t="shared" si="19"/>
        <v>#NUM!</v>
      </c>
      <c r="AE20" s="96" t="e">
        <f t="shared" si="20"/>
        <v>#NUM!</v>
      </c>
      <c r="AF20" s="96" t="e">
        <f t="shared" si="21"/>
        <v>#N/A</v>
      </c>
      <c r="AG20" s="96" t="e">
        <f t="shared" si="22"/>
        <v>#NUM!</v>
      </c>
      <c r="AH20" s="96" t="e">
        <f t="shared" si="23"/>
        <v>#NUM!</v>
      </c>
      <c r="AI20" s="96" t="e">
        <f t="shared" si="24"/>
        <v>#NUM!</v>
      </c>
      <c r="AJ20" s="96" t="e">
        <f t="shared" si="25"/>
        <v>#N/A</v>
      </c>
    </row>
    <row r="21" spans="1:36" ht="12.95" customHeight="1" x14ac:dyDescent="0.15">
      <c r="A21" s="95"/>
      <c r="B21" s="115"/>
      <c r="C21" s="115"/>
      <c r="D21" s="95"/>
      <c r="E21" s="95"/>
      <c r="F21" s="4" t="str">
        <f t="shared" si="0"/>
        <v/>
      </c>
      <c r="G21" s="5"/>
      <c r="H21" s="95"/>
      <c r="I21" s="95"/>
      <c r="J21" s="1" t="s">
        <v>15</v>
      </c>
      <c r="K21" s="96" t="e">
        <f t="shared" si="1"/>
        <v>#NUM!</v>
      </c>
      <c r="L21" s="96" t="e">
        <f t="shared" si="2"/>
        <v>#NUM!</v>
      </c>
      <c r="M21" s="96" t="e">
        <f t="shared" si="3"/>
        <v>#NUM!</v>
      </c>
      <c r="N21" s="96" t="e">
        <f t="shared" si="4"/>
        <v>#NUM!</v>
      </c>
      <c r="O21" s="96" t="e">
        <f t="shared" si="5"/>
        <v>#NUM!</v>
      </c>
      <c r="P21" s="96" t="e">
        <f t="shared" si="26"/>
        <v>#N/A</v>
      </c>
      <c r="Q21" s="96" t="e">
        <f t="shared" si="6"/>
        <v>#NUM!</v>
      </c>
      <c r="R21" s="96" t="e">
        <f t="shared" si="7"/>
        <v>#NUM!</v>
      </c>
      <c r="S21" s="96" t="e">
        <f t="shared" si="8"/>
        <v>#NUM!</v>
      </c>
      <c r="T21" s="96" t="e">
        <f t="shared" si="9"/>
        <v>#NUM!</v>
      </c>
      <c r="U21" s="96" t="e">
        <f t="shared" si="10"/>
        <v>#N/A</v>
      </c>
      <c r="V21" s="96" t="e">
        <f t="shared" si="11"/>
        <v>#NUM!</v>
      </c>
      <c r="W21" s="96" t="e">
        <f t="shared" si="12"/>
        <v>#NUM!</v>
      </c>
      <c r="X21" s="96" t="e">
        <f t="shared" si="13"/>
        <v>#NUM!</v>
      </c>
      <c r="Y21" s="96" t="e">
        <f t="shared" si="14"/>
        <v>#NUM!</v>
      </c>
      <c r="Z21" s="96" t="e">
        <f t="shared" si="15"/>
        <v>#N/A</v>
      </c>
      <c r="AA21" s="96" t="e">
        <f t="shared" si="16"/>
        <v>#NUM!</v>
      </c>
      <c r="AB21" s="96" t="e">
        <f t="shared" si="17"/>
        <v>#NUM!</v>
      </c>
      <c r="AC21" s="96" t="e">
        <f t="shared" si="18"/>
        <v>#NUM!</v>
      </c>
      <c r="AD21" s="96" t="e">
        <f t="shared" si="19"/>
        <v>#NUM!</v>
      </c>
      <c r="AE21" s="96" t="e">
        <f t="shared" si="20"/>
        <v>#NUM!</v>
      </c>
      <c r="AF21" s="96" t="e">
        <f t="shared" si="21"/>
        <v>#N/A</v>
      </c>
      <c r="AG21" s="96" t="e">
        <f t="shared" si="22"/>
        <v>#NUM!</v>
      </c>
      <c r="AH21" s="96" t="e">
        <f t="shared" si="23"/>
        <v>#NUM!</v>
      </c>
      <c r="AI21" s="96" t="e">
        <f t="shared" si="24"/>
        <v>#NUM!</v>
      </c>
      <c r="AJ21" s="96" t="e">
        <f t="shared" si="25"/>
        <v>#N/A</v>
      </c>
    </row>
    <row r="22" spans="1:36" ht="12.95" customHeight="1" x14ac:dyDescent="0.15">
      <c r="A22" s="95"/>
      <c r="B22" s="115"/>
      <c r="C22" s="115"/>
      <c r="D22" s="95"/>
      <c r="E22" s="95"/>
      <c r="F22" s="4" t="str">
        <f t="shared" si="0"/>
        <v/>
      </c>
      <c r="G22" s="5"/>
      <c r="H22" s="95"/>
      <c r="I22" s="95"/>
      <c r="J22" s="1" t="s">
        <v>15</v>
      </c>
      <c r="K22" s="96" t="e">
        <f t="shared" si="1"/>
        <v>#NUM!</v>
      </c>
      <c r="L22" s="96" t="e">
        <f t="shared" si="2"/>
        <v>#NUM!</v>
      </c>
      <c r="M22" s="96" t="e">
        <f t="shared" si="3"/>
        <v>#NUM!</v>
      </c>
      <c r="N22" s="96" t="e">
        <f t="shared" si="4"/>
        <v>#NUM!</v>
      </c>
      <c r="O22" s="96" t="e">
        <f t="shared" si="5"/>
        <v>#NUM!</v>
      </c>
      <c r="P22" s="96" t="e">
        <f t="shared" si="26"/>
        <v>#N/A</v>
      </c>
      <c r="Q22" s="96" t="e">
        <f t="shared" si="6"/>
        <v>#NUM!</v>
      </c>
      <c r="R22" s="96" t="e">
        <f t="shared" si="7"/>
        <v>#NUM!</v>
      </c>
      <c r="S22" s="96" t="e">
        <f t="shared" si="8"/>
        <v>#NUM!</v>
      </c>
      <c r="T22" s="96" t="e">
        <f t="shared" si="9"/>
        <v>#NUM!</v>
      </c>
      <c r="U22" s="96" t="e">
        <f t="shared" si="10"/>
        <v>#N/A</v>
      </c>
      <c r="V22" s="96" t="e">
        <f t="shared" si="11"/>
        <v>#NUM!</v>
      </c>
      <c r="W22" s="96" t="e">
        <f t="shared" si="12"/>
        <v>#NUM!</v>
      </c>
      <c r="X22" s="96" t="e">
        <f t="shared" si="13"/>
        <v>#NUM!</v>
      </c>
      <c r="Y22" s="96" t="e">
        <f t="shared" si="14"/>
        <v>#NUM!</v>
      </c>
      <c r="Z22" s="96" t="e">
        <f t="shared" si="15"/>
        <v>#N/A</v>
      </c>
      <c r="AA22" s="96" t="e">
        <f t="shared" si="16"/>
        <v>#NUM!</v>
      </c>
      <c r="AB22" s="96" t="e">
        <f t="shared" si="17"/>
        <v>#NUM!</v>
      </c>
      <c r="AC22" s="96" t="e">
        <f t="shared" si="18"/>
        <v>#NUM!</v>
      </c>
      <c r="AD22" s="96" t="e">
        <f t="shared" si="19"/>
        <v>#NUM!</v>
      </c>
      <c r="AE22" s="96" t="e">
        <f t="shared" si="20"/>
        <v>#NUM!</v>
      </c>
      <c r="AF22" s="96" t="e">
        <f t="shared" si="21"/>
        <v>#N/A</v>
      </c>
      <c r="AG22" s="96" t="e">
        <f t="shared" si="22"/>
        <v>#NUM!</v>
      </c>
      <c r="AH22" s="96" t="e">
        <f t="shared" si="23"/>
        <v>#NUM!</v>
      </c>
      <c r="AI22" s="96" t="e">
        <f t="shared" si="24"/>
        <v>#NUM!</v>
      </c>
      <c r="AJ22" s="96" t="e">
        <f t="shared" si="25"/>
        <v>#N/A</v>
      </c>
    </row>
    <row r="23" spans="1:36" ht="12.95" customHeight="1" x14ac:dyDescent="0.15">
      <c r="A23" s="95"/>
      <c r="B23" s="115"/>
      <c r="C23" s="115"/>
      <c r="D23" s="95"/>
      <c r="E23" s="95"/>
      <c r="F23" s="4" t="str">
        <f t="shared" si="0"/>
        <v/>
      </c>
      <c r="G23" s="5"/>
      <c r="H23" s="95"/>
      <c r="I23" s="95"/>
      <c r="J23" s="1" t="s">
        <v>15</v>
      </c>
      <c r="K23" s="96" t="e">
        <f t="shared" si="1"/>
        <v>#NUM!</v>
      </c>
      <c r="L23" s="96" t="e">
        <f t="shared" si="2"/>
        <v>#NUM!</v>
      </c>
      <c r="M23" s="96" t="e">
        <f t="shared" si="3"/>
        <v>#NUM!</v>
      </c>
      <c r="N23" s="96" t="e">
        <f t="shared" si="4"/>
        <v>#NUM!</v>
      </c>
      <c r="O23" s="96" t="e">
        <f t="shared" si="5"/>
        <v>#NUM!</v>
      </c>
      <c r="P23" s="96" t="e">
        <f t="shared" si="26"/>
        <v>#N/A</v>
      </c>
      <c r="Q23" s="96" t="e">
        <f t="shared" si="6"/>
        <v>#NUM!</v>
      </c>
      <c r="R23" s="96" t="e">
        <f t="shared" si="7"/>
        <v>#NUM!</v>
      </c>
      <c r="S23" s="96" t="e">
        <f t="shared" si="8"/>
        <v>#NUM!</v>
      </c>
      <c r="T23" s="96" t="e">
        <f t="shared" si="9"/>
        <v>#NUM!</v>
      </c>
      <c r="U23" s="96" t="e">
        <f t="shared" si="10"/>
        <v>#N/A</v>
      </c>
      <c r="V23" s="96" t="e">
        <f t="shared" si="11"/>
        <v>#NUM!</v>
      </c>
      <c r="W23" s="96" t="e">
        <f t="shared" si="12"/>
        <v>#NUM!</v>
      </c>
      <c r="X23" s="96" t="e">
        <f t="shared" si="13"/>
        <v>#NUM!</v>
      </c>
      <c r="Y23" s="96" t="e">
        <f t="shared" si="14"/>
        <v>#NUM!</v>
      </c>
      <c r="Z23" s="96" t="e">
        <f t="shared" si="15"/>
        <v>#N/A</v>
      </c>
      <c r="AA23" s="96" t="e">
        <f t="shared" si="16"/>
        <v>#NUM!</v>
      </c>
      <c r="AB23" s="96" t="e">
        <f t="shared" si="17"/>
        <v>#NUM!</v>
      </c>
      <c r="AC23" s="96" t="e">
        <f t="shared" si="18"/>
        <v>#NUM!</v>
      </c>
      <c r="AD23" s="96" t="e">
        <f t="shared" si="19"/>
        <v>#NUM!</v>
      </c>
      <c r="AE23" s="96" t="e">
        <f t="shared" si="20"/>
        <v>#NUM!</v>
      </c>
      <c r="AF23" s="96" t="e">
        <f t="shared" si="21"/>
        <v>#N/A</v>
      </c>
      <c r="AG23" s="96" t="e">
        <f t="shared" si="22"/>
        <v>#NUM!</v>
      </c>
      <c r="AH23" s="96" t="e">
        <f t="shared" si="23"/>
        <v>#NUM!</v>
      </c>
      <c r="AI23" s="96" t="e">
        <f t="shared" si="24"/>
        <v>#NUM!</v>
      </c>
      <c r="AJ23" s="96" t="e">
        <f t="shared" si="25"/>
        <v>#N/A</v>
      </c>
    </row>
    <row r="24" spans="1:36" ht="12.95" customHeight="1" x14ac:dyDescent="0.15">
      <c r="A24" s="95"/>
      <c r="B24" s="115"/>
      <c r="C24" s="115"/>
      <c r="D24" s="95"/>
      <c r="E24" s="95"/>
      <c r="F24" s="4" t="str">
        <f t="shared" si="0"/>
        <v/>
      </c>
      <c r="G24" s="95"/>
      <c r="H24" s="95"/>
      <c r="I24" s="95"/>
      <c r="J24" s="1" t="s">
        <v>15</v>
      </c>
      <c r="K24" s="96" t="e">
        <f t="shared" si="1"/>
        <v>#NUM!</v>
      </c>
      <c r="L24" s="96" t="e">
        <f t="shared" si="2"/>
        <v>#NUM!</v>
      </c>
      <c r="M24" s="96" t="e">
        <f t="shared" si="3"/>
        <v>#NUM!</v>
      </c>
      <c r="N24" s="96" t="e">
        <f t="shared" si="4"/>
        <v>#NUM!</v>
      </c>
      <c r="O24" s="96" t="e">
        <f t="shared" si="5"/>
        <v>#NUM!</v>
      </c>
      <c r="P24" s="96" t="e">
        <f t="shared" si="26"/>
        <v>#N/A</v>
      </c>
      <c r="Q24" s="96" t="e">
        <f t="shared" si="6"/>
        <v>#NUM!</v>
      </c>
      <c r="R24" s="96" t="e">
        <f t="shared" si="7"/>
        <v>#NUM!</v>
      </c>
      <c r="S24" s="96" t="e">
        <f t="shared" si="8"/>
        <v>#NUM!</v>
      </c>
      <c r="T24" s="96" t="e">
        <f t="shared" si="9"/>
        <v>#NUM!</v>
      </c>
      <c r="U24" s="96" t="e">
        <f t="shared" si="10"/>
        <v>#N/A</v>
      </c>
      <c r="V24" s="96" t="e">
        <f t="shared" si="11"/>
        <v>#NUM!</v>
      </c>
      <c r="W24" s="96" t="e">
        <f t="shared" si="12"/>
        <v>#NUM!</v>
      </c>
      <c r="X24" s="96" t="e">
        <f t="shared" si="13"/>
        <v>#NUM!</v>
      </c>
      <c r="Y24" s="96" t="e">
        <f t="shared" si="14"/>
        <v>#NUM!</v>
      </c>
      <c r="Z24" s="96" t="e">
        <f t="shared" si="15"/>
        <v>#N/A</v>
      </c>
      <c r="AA24" s="96" t="e">
        <f t="shared" si="16"/>
        <v>#NUM!</v>
      </c>
      <c r="AB24" s="96" t="e">
        <f t="shared" si="17"/>
        <v>#NUM!</v>
      </c>
      <c r="AC24" s="96" t="e">
        <f t="shared" si="18"/>
        <v>#NUM!</v>
      </c>
      <c r="AD24" s="96" t="e">
        <f t="shared" si="19"/>
        <v>#NUM!</v>
      </c>
      <c r="AE24" s="96" t="e">
        <f t="shared" si="20"/>
        <v>#NUM!</v>
      </c>
      <c r="AF24" s="96" t="e">
        <f t="shared" si="21"/>
        <v>#N/A</v>
      </c>
      <c r="AG24" s="96" t="e">
        <f t="shared" si="22"/>
        <v>#NUM!</v>
      </c>
      <c r="AH24" s="96" t="e">
        <f t="shared" si="23"/>
        <v>#NUM!</v>
      </c>
      <c r="AI24" s="96" t="e">
        <f t="shared" si="24"/>
        <v>#NUM!</v>
      </c>
      <c r="AJ24" s="96" t="e">
        <f t="shared" si="25"/>
        <v>#N/A</v>
      </c>
    </row>
    <row r="25" spans="1:36" ht="12.95" customHeight="1" x14ac:dyDescent="0.15">
      <c r="A25" s="95"/>
      <c r="B25" s="115"/>
      <c r="C25" s="115"/>
      <c r="D25" s="95"/>
      <c r="E25" s="95"/>
      <c r="F25" s="4" t="str">
        <f t="shared" si="0"/>
        <v/>
      </c>
      <c r="G25" s="6"/>
      <c r="H25" s="95"/>
      <c r="I25" s="95"/>
      <c r="J25" s="1" t="s">
        <v>15</v>
      </c>
      <c r="K25" s="96" t="e">
        <f t="shared" si="1"/>
        <v>#NUM!</v>
      </c>
      <c r="L25" s="96" t="e">
        <f t="shared" si="2"/>
        <v>#NUM!</v>
      </c>
      <c r="M25" s="96" t="e">
        <f t="shared" si="3"/>
        <v>#NUM!</v>
      </c>
      <c r="N25" s="96" t="e">
        <f t="shared" si="4"/>
        <v>#NUM!</v>
      </c>
      <c r="O25" s="96" t="e">
        <f t="shared" si="5"/>
        <v>#NUM!</v>
      </c>
      <c r="P25" s="96" t="e">
        <f t="shared" si="26"/>
        <v>#N/A</v>
      </c>
      <c r="Q25" s="96" t="e">
        <f t="shared" si="6"/>
        <v>#NUM!</v>
      </c>
      <c r="R25" s="96" t="e">
        <f t="shared" si="7"/>
        <v>#NUM!</v>
      </c>
      <c r="S25" s="96" t="e">
        <f t="shared" si="8"/>
        <v>#NUM!</v>
      </c>
      <c r="T25" s="96" t="e">
        <f t="shared" si="9"/>
        <v>#NUM!</v>
      </c>
      <c r="U25" s="96" t="e">
        <f t="shared" si="10"/>
        <v>#N/A</v>
      </c>
      <c r="V25" s="96" t="e">
        <f t="shared" si="11"/>
        <v>#NUM!</v>
      </c>
      <c r="W25" s="96" t="e">
        <f t="shared" si="12"/>
        <v>#NUM!</v>
      </c>
      <c r="X25" s="96" t="e">
        <f t="shared" si="13"/>
        <v>#NUM!</v>
      </c>
      <c r="Y25" s="96" t="e">
        <f t="shared" si="14"/>
        <v>#NUM!</v>
      </c>
      <c r="Z25" s="96" t="e">
        <f t="shared" si="15"/>
        <v>#N/A</v>
      </c>
      <c r="AA25" s="96" t="e">
        <f t="shared" si="16"/>
        <v>#NUM!</v>
      </c>
      <c r="AB25" s="96" t="e">
        <f t="shared" si="17"/>
        <v>#NUM!</v>
      </c>
      <c r="AC25" s="96" t="e">
        <f t="shared" si="18"/>
        <v>#NUM!</v>
      </c>
      <c r="AD25" s="96" t="e">
        <f t="shared" si="19"/>
        <v>#NUM!</v>
      </c>
      <c r="AE25" s="96" t="e">
        <f t="shared" si="20"/>
        <v>#NUM!</v>
      </c>
      <c r="AF25" s="96" t="e">
        <f t="shared" si="21"/>
        <v>#N/A</v>
      </c>
      <c r="AG25" s="96" t="e">
        <f t="shared" si="22"/>
        <v>#NUM!</v>
      </c>
      <c r="AH25" s="96" t="e">
        <f t="shared" si="23"/>
        <v>#NUM!</v>
      </c>
      <c r="AI25" s="96" t="e">
        <f t="shared" si="24"/>
        <v>#NUM!</v>
      </c>
      <c r="AJ25" s="96" t="e">
        <f t="shared" si="25"/>
        <v>#N/A</v>
      </c>
    </row>
    <row r="26" spans="1:36" ht="12.95" customHeight="1" x14ac:dyDescent="0.15">
      <c r="A26" s="95"/>
      <c r="B26" s="115"/>
      <c r="C26" s="115"/>
      <c r="D26" s="95"/>
      <c r="E26" s="95"/>
      <c r="F26" s="4" t="str">
        <f t="shared" si="0"/>
        <v/>
      </c>
      <c r="G26" s="7"/>
      <c r="H26" s="95"/>
      <c r="I26" s="95"/>
      <c r="J26" s="1" t="s">
        <v>15</v>
      </c>
      <c r="K26" s="96" t="e">
        <f t="shared" si="1"/>
        <v>#NUM!</v>
      </c>
      <c r="L26" s="96" t="e">
        <f t="shared" si="2"/>
        <v>#NUM!</v>
      </c>
      <c r="M26" s="96" t="e">
        <f t="shared" si="3"/>
        <v>#NUM!</v>
      </c>
      <c r="N26" s="96" t="e">
        <f t="shared" si="4"/>
        <v>#NUM!</v>
      </c>
      <c r="O26" s="96" t="e">
        <f t="shared" si="5"/>
        <v>#NUM!</v>
      </c>
      <c r="P26" s="96" t="e">
        <f t="shared" si="26"/>
        <v>#N/A</v>
      </c>
      <c r="Q26" s="96" t="e">
        <f t="shared" si="6"/>
        <v>#NUM!</v>
      </c>
      <c r="R26" s="96" t="e">
        <f t="shared" si="7"/>
        <v>#NUM!</v>
      </c>
      <c r="S26" s="96" t="e">
        <f t="shared" si="8"/>
        <v>#NUM!</v>
      </c>
      <c r="T26" s="96" t="e">
        <f t="shared" si="9"/>
        <v>#NUM!</v>
      </c>
      <c r="U26" s="96" t="e">
        <f t="shared" si="10"/>
        <v>#N/A</v>
      </c>
      <c r="V26" s="96" t="e">
        <f t="shared" si="11"/>
        <v>#NUM!</v>
      </c>
      <c r="W26" s="96" t="e">
        <f t="shared" si="12"/>
        <v>#NUM!</v>
      </c>
      <c r="X26" s="96" t="e">
        <f t="shared" si="13"/>
        <v>#NUM!</v>
      </c>
      <c r="Y26" s="96" t="e">
        <f t="shared" si="14"/>
        <v>#NUM!</v>
      </c>
      <c r="Z26" s="96" t="e">
        <f t="shared" si="15"/>
        <v>#N/A</v>
      </c>
      <c r="AA26" s="96" t="e">
        <f t="shared" si="16"/>
        <v>#NUM!</v>
      </c>
      <c r="AB26" s="96" t="e">
        <f t="shared" si="17"/>
        <v>#NUM!</v>
      </c>
      <c r="AC26" s="96" t="e">
        <f t="shared" si="18"/>
        <v>#NUM!</v>
      </c>
      <c r="AD26" s="96" t="e">
        <f t="shared" si="19"/>
        <v>#NUM!</v>
      </c>
      <c r="AE26" s="96" t="e">
        <f t="shared" si="20"/>
        <v>#NUM!</v>
      </c>
      <c r="AF26" s="96" t="e">
        <f t="shared" si="21"/>
        <v>#N/A</v>
      </c>
      <c r="AG26" s="96" t="e">
        <f t="shared" si="22"/>
        <v>#NUM!</v>
      </c>
      <c r="AH26" s="96" t="e">
        <f t="shared" si="23"/>
        <v>#NUM!</v>
      </c>
      <c r="AI26" s="96" t="e">
        <f t="shared" si="24"/>
        <v>#NUM!</v>
      </c>
      <c r="AJ26" s="96" t="e">
        <f t="shared" si="25"/>
        <v>#N/A</v>
      </c>
    </row>
    <row r="27" spans="1:36" ht="12.95" customHeight="1" x14ac:dyDescent="0.15">
      <c r="A27" s="95"/>
      <c r="B27" s="115"/>
      <c r="C27" s="115"/>
      <c r="D27" s="95"/>
      <c r="E27" s="95"/>
      <c r="F27" s="4" t="str">
        <f t="shared" si="0"/>
        <v/>
      </c>
      <c r="G27" s="95"/>
      <c r="H27" s="95"/>
      <c r="I27" s="95"/>
      <c r="J27" s="1" t="s">
        <v>15</v>
      </c>
      <c r="K27" s="96" t="e">
        <f t="shared" si="1"/>
        <v>#NUM!</v>
      </c>
      <c r="L27" s="96" t="e">
        <f t="shared" si="2"/>
        <v>#NUM!</v>
      </c>
      <c r="M27" s="96" t="e">
        <f t="shared" si="3"/>
        <v>#NUM!</v>
      </c>
      <c r="N27" s="96" t="e">
        <f t="shared" si="4"/>
        <v>#NUM!</v>
      </c>
      <c r="O27" s="96" t="e">
        <f t="shared" si="5"/>
        <v>#NUM!</v>
      </c>
      <c r="P27" s="96" t="e">
        <f t="shared" si="26"/>
        <v>#N/A</v>
      </c>
      <c r="Q27" s="96" t="e">
        <f t="shared" si="6"/>
        <v>#NUM!</v>
      </c>
      <c r="R27" s="96" t="e">
        <f t="shared" si="7"/>
        <v>#NUM!</v>
      </c>
      <c r="S27" s="96" t="e">
        <f t="shared" si="8"/>
        <v>#NUM!</v>
      </c>
      <c r="T27" s="96" t="e">
        <f t="shared" si="9"/>
        <v>#NUM!</v>
      </c>
      <c r="U27" s="96" t="e">
        <f t="shared" si="10"/>
        <v>#N/A</v>
      </c>
      <c r="V27" s="96" t="e">
        <f t="shared" si="11"/>
        <v>#NUM!</v>
      </c>
      <c r="W27" s="96" t="e">
        <f t="shared" si="12"/>
        <v>#NUM!</v>
      </c>
      <c r="X27" s="96" t="e">
        <f t="shared" si="13"/>
        <v>#NUM!</v>
      </c>
      <c r="Y27" s="96" t="e">
        <f t="shared" si="14"/>
        <v>#NUM!</v>
      </c>
      <c r="Z27" s="96" t="e">
        <f t="shared" si="15"/>
        <v>#N/A</v>
      </c>
      <c r="AA27" s="96" t="e">
        <f t="shared" si="16"/>
        <v>#NUM!</v>
      </c>
      <c r="AB27" s="96" t="e">
        <f t="shared" si="17"/>
        <v>#NUM!</v>
      </c>
      <c r="AC27" s="96" t="e">
        <f t="shared" si="18"/>
        <v>#NUM!</v>
      </c>
      <c r="AD27" s="96" t="e">
        <f t="shared" si="19"/>
        <v>#NUM!</v>
      </c>
      <c r="AE27" s="96" t="e">
        <f t="shared" si="20"/>
        <v>#NUM!</v>
      </c>
      <c r="AF27" s="96" t="e">
        <f t="shared" si="21"/>
        <v>#N/A</v>
      </c>
      <c r="AG27" s="96" t="e">
        <f t="shared" si="22"/>
        <v>#NUM!</v>
      </c>
      <c r="AH27" s="96" t="e">
        <f t="shared" si="23"/>
        <v>#NUM!</v>
      </c>
      <c r="AI27" s="96" t="e">
        <f t="shared" si="24"/>
        <v>#NUM!</v>
      </c>
      <c r="AJ27" s="96" t="e">
        <f t="shared" si="25"/>
        <v>#N/A</v>
      </c>
    </row>
    <row r="28" spans="1:36" ht="12.95" customHeight="1" x14ac:dyDescent="0.15">
      <c r="A28" s="95"/>
      <c r="B28" s="115"/>
      <c r="C28" s="115"/>
      <c r="D28" s="95"/>
      <c r="E28" s="95"/>
      <c r="F28" s="4" t="str">
        <f t="shared" si="0"/>
        <v/>
      </c>
      <c r="G28" s="95"/>
      <c r="H28" s="95"/>
      <c r="I28" s="95"/>
      <c r="J28" s="1" t="s">
        <v>15</v>
      </c>
      <c r="K28" s="96" t="e">
        <f t="shared" si="1"/>
        <v>#NUM!</v>
      </c>
      <c r="L28" s="96" t="e">
        <f t="shared" si="2"/>
        <v>#NUM!</v>
      </c>
      <c r="M28" s="96" t="e">
        <f t="shared" si="3"/>
        <v>#NUM!</v>
      </c>
      <c r="N28" s="96" t="e">
        <f t="shared" si="4"/>
        <v>#NUM!</v>
      </c>
      <c r="O28" s="96" t="e">
        <f t="shared" si="5"/>
        <v>#NUM!</v>
      </c>
      <c r="P28" s="96" t="e">
        <f t="shared" si="26"/>
        <v>#N/A</v>
      </c>
      <c r="Q28" s="96" t="e">
        <f t="shared" si="6"/>
        <v>#NUM!</v>
      </c>
      <c r="R28" s="96" t="e">
        <f t="shared" si="7"/>
        <v>#NUM!</v>
      </c>
      <c r="S28" s="96" t="e">
        <f t="shared" si="8"/>
        <v>#NUM!</v>
      </c>
      <c r="T28" s="96" t="e">
        <f t="shared" si="9"/>
        <v>#NUM!</v>
      </c>
      <c r="U28" s="96" t="e">
        <f t="shared" si="10"/>
        <v>#N/A</v>
      </c>
      <c r="V28" s="96" t="e">
        <f t="shared" si="11"/>
        <v>#NUM!</v>
      </c>
      <c r="W28" s="96" t="e">
        <f t="shared" si="12"/>
        <v>#NUM!</v>
      </c>
      <c r="X28" s="96" t="e">
        <f t="shared" si="13"/>
        <v>#NUM!</v>
      </c>
      <c r="Y28" s="96" t="e">
        <f t="shared" si="14"/>
        <v>#NUM!</v>
      </c>
      <c r="Z28" s="96" t="e">
        <f t="shared" si="15"/>
        <v>#N/A</v>
      </c>
      <c r="AA28" s="96" t="e">
        <f t="shared" si="16"/>
        <v>#NUM!</v>
      </c>
      <c r="AB28" s="96" t="e">
        <f t="shared" si="17"/>
        <v>#NUM!</v>
      </c>
      <c r="AC28" s="96" t="e">
        <f t="shared" si="18"/>
        <v>#NUM!</v>
      </c>
      <c r="AD28" s="96" t="e">
        <f t="shared" si="19"/>
        <v>#NUM!</v>
      </c>
      <c r="AE28" s="96" t="e">
        <f t="shared" si="20"/>
        <v>#NUM!</v>
      </c>
      <c r="AF28" s="96" t="e">
        <f t="shared" si="21"/>
        <v>#N/A</v>
      </c>
      <c r="AG28" s="96" t="e">
        <f t="shared" si="22"/>
        <v>#NUM!</v>
      </c>
      <c r="AH28" s="96" t="e">
        <f t="shared" si="23"/>
        <v>#NUM!</v>
      </c>
      <c r="AI28" s="96" t="e">
        <f t="shared" si="24"/>
        <v>#NUM!</v>
      </c>
      <c r="AJ28" s="96" t="e">
        <f t="shared" si="25"/>
        <v>#N/A</v>
      </c>
    </row>
    <row r="29" spans="1:36" ht="12.95" customHeight="1" x14ac:dyDescent="0.15">
      <c r="A29" s="95"/>
      <c r="B29" s="115"/>
      <c r="C29" s="115"/>
      <c r="D29" s="95"/>
      <c r="E29" s="95"/>
      <c r="F29" s="4" t="str">
        <f t="shared" si="0"/>
        <v/>
      </c>
      <c r="G29" s="95"/>
      <c r="H29" s="95"/>
      <c r="I29" s="95"/>
      <c r="J29" s="1" t="s">
        <v>15</v>
      </c>
      <c r="K29" s="96" t="e">
        <f t="shared" si="1"/>
        <v>#NUM!</v>
      </c>
      <c r="L29" s="96" t="e">
        <f t="shared" si="2"/>
        <v>#NUM!</v>
      </c>
      <c r="M29" s="96" t="e">
        <f t="shared" si="3"/>
        <v>#NUM!</v>
      </c>
      <c r="N29" s="96" t="e">
        <f t="shared" si="4"/>
        <v>#NUM!</v>
      </c>
      <c r="O29" s="96" t="e">
        <f t="shared" si="5"/>
        <v>#NUM!</v>
      </c>
      <c r="P29" s="96" t="e">
        <f t="shared" si="26"/>
        <v>#N/A</v>
      </c>
      <c r="Q29" s="96" t="e">
        <f t="shared" si="6"/>
        <v>#NUM!</v>
      </c>
      <c r="R29" s="96" t="e">
        <f t="shared" si="7"/>
        <v>#NUM!</v>
      </c>
      <c r="S29" s="96" t="e">
        <f t="shared" si="8"/>
        <v>#NUM!</v>
      </c>
      <c r="T29" s="96" t="e">
        <f t="shared" si="9"/>
        <v>#NUM!</v>
      </c>
      <c r="U29" s="96" t="e">
        <f t="shared" si="10"/>
        <v>#N/A</v>
      </c>
      <c r="V29" s="96" t="e">
        <f t="shared" si="11"/>
        <v>#NUM!</v>
      </c>
      <c r="W29" s="96" t="e">
        <f t="shared" si="12"/>
        <v>#NUM!</v>
      </c>
      <c r="X29" s="96" t="e">
        <f t="shared" si="13"/>
        <v>#NUM!</v>
      </c>
      <c r="Y29" s="96" t="e">
        <f t="shared" si="14"/>
        <v>#NUM!</v>
      </c>
      <c r="Z29" s="96" t="e">
        <f t="shared" si="15"/>
        <v>#N/A</v>
      </c>
      <c r="AA29" s="96" t="e">
        <f t="shared" si="16"/>
        <v>#NUM!</v>
      </c>
      <c r="AB29" s="96" t="e">
        <f t="shared" si="17"/>
        <v>#NUM!</v>
      </c>
      <c r="AC29" s="96" t="e">
        <f t="shared" si="18"/>
        <v>#NUM!</v>
      </c>
      <c r="AD29" s="96" t="e">
        <f t="shared" si="19"/>
        <v>#NUM!</v>
      </c>
      <c r="AE29" s="96" t="e">
        <f t="shared" si="20"/>
        <v>#NUM!</v>
      </c>
      <c r="AF29" s="96" t="e">
        <f t="shared" si="21"/>
        <v>#N/A</v>
      </c>
      <c r="AG29" s="96" t="e">
        <f t="shared" si="22"/>
        <v>#NUM!</v>
      </c>
      <c r="AH29" s="96" t="e">
        <f t="shared" si="23"/>
        <v>#NUM!</v>
      </c>
      <c r="AI29" s="96" t="e">
        <f t="shared" si="24"/>
        <v>#NUM!</v>
      </c>
      <c r="AJ29" s="96" t="e">
        <f t="shared" si="25"/>
        <v>#N/A</v>
      </c>
    </row>
    <row r="30" spans="1:36" ht="12.95" customHeight="1" x14ac:dyDescent="0.15">
      <c r="A30" s="95"/>
      <c r="B30" s="115"/>
      <c r="C30" s="115"/>
      <c r="D30" s="95"/>
      <c r="E30" s="95"/>
      <c r="F30" s="4" t="str">
        <f t="shared" si="0"/>
        <v/>
      </c>
      <c r="G30" s="6"/>
      <c r="H30" s="95"/>
      <c r="I30" s="95"/>
      <c r="J30" s="1" t="s">
        <v>15</v>
      </c>
      <c r="K30" s="96" t="e">
        <f t="shared" si="1"/>
        <v>#NUM!</v>
      </c>
      <c r="L30" s="96" t="e">
        <f t="shared" si="2"/>
        <v>#NUM!</v>
      </c>
      <c r="M30" s="96" t="e">
        <f t="shared" si="3"/>
        <v>#NUM!</v>
      </c>
      <c r="N30" s="96" t="e">
        <f t="shared" si="4"/>
        <v>#NUM!</v>
      </c>
      <c r="O30" s="96" t="e">
        <f t="shared" si="5"/>
        <v>#NUM!</v>
      </c>
      <c r="P30" s="96" t="e">
        <f t="shared" si="26"/>
        <v>#N/A</v>
      </c>
      <c r="Q30" s="96" t="e">
        <f t="shared" si="6"/>
        <v>#NUM!</v>
      </c>
      <c r="R30" s="96" t="e">
        <f t="shared" si="7"/>
        <v>#NUM!</v>
      </c>
      <c r="S30" s="96" t="e">
        <f t="shared" si="8"/>
        <v>#NUM!</v>
      </c>
      <c r="T30" s="96" t="e">
        <f t="shared" si="9"/>
        <v>#NUM!</v>
      </c>
      <c r="U30" s="96" t="e">
        <f t="shared" si="10"/>
        <v>#N/A</v>
      </c>
      <c r="V30" s="96" t="e">
        <f t="shared" si="11"/>
        <v>#NUM!</v>
      </c>
      <c r="W30" s="96" t="e">
        <f t="shared" si="12"/>
        <v>#NUM!</v>
      </c>
      <c r="X30" s="96" t="e">
        <f t="shared" si="13"/>
        <v>#NUM!</v>
      </c>
      <c r="Y30" s="96" t="e">
        <f t="shared" si="14"/>
        <v>#NUM!</v>
      </c>
      <c r="Z30" s="96" t="e">
        <f t="shared" si="15"/>
        <v>#N/A</v>
      </c>
      <c r="AA30" s="96" t="e">
        <f t="shared" si="16"/>
        <v>#NUM!</v>
      </c>
      <c r="AB30" s="96" t="e">
        <f t="shared" si="17"/>
        <v>#NUM!</v>
      </c>
      <c r="AC30" s="96" t="e">
        <f t="shared" si="18"/>
        <v>#NUM!</v>
      </c>
      <c r="AD30" s="96" t="e">
        <f t="shared" si="19"/>
        <v>#NUM!</v>
      </c>
      <c r="AE30" s="96" t="e">
        <f t="shared" si="20"/>
        <v>#NUM!</v>
      </c>
      <c r="AF30" s="96" t="e">
        <f t="shared" si="21"/>
        <v>#N/A</v>
      </c>
      <c r="AG30" s="96" t="e">
        <f t="shared" si="22"/>
        <v>#NUM!</v>
      </c>
      <c r="AH30" s="96" t="e">
        <f t="shared" si="23"/>
        <v>#NUM!</v>
      </c>
      <c r="AI30" s="96" t="e">
        <f t="shared" si="24"/>
        <v>#NUM!</v>
      </c>
      <c r="AJ30" s="96" t="e">
        <f t="shared" si="25"/>
        <v>#N/A</v>
      </c>
    </row>
    <row r="31" spans="1:36" ht="12.95" customHeight="1" x14ac:dyDescent="0.15">
      <c r="A31" s="95"/>
      <c r="B31" s="115"/>
      <c r="C31" s="115"/>
      <c r="D31" s="95"/>
      <c r="E31" s="95"/>
      <c r="F31" s="4" t="str">
        <f t="shared" si="0"/>
        <v/>
      </c>
      <c r="G31" s="95"/>
      <c r="H31" s="95"/>
      <c r="I31" s="95"/>
      <c r="J31" s="1" t="s">
        <v>15</v>
      </c>
      <c r="K31" s="96" t="e">
        <f t="shared" si="1"/>
        <v>#NUM!</v>
      </c>
      <c r="L31" s="96" t="e">
        <f t="shared" si="2"/>
        <v>#NUM!</v>
      </c>
      <c r="M31" s="96" t="e">
        <f t="shared" si="3"/>
        <v>#NUM!</v>
      </c>
      <c r="N31" s="96" t="e">
        <f t="shared" si="4"/>
        <v>#NUM!</v>
      </c>
      <c r="O31" s="96" t="e">
        <f t="shared" si="5"/>
        <v>#NUM!</v>
      </c>
      <c r="P31" s="96" t="e">
        <f t="shared" si="26"/>
        <v>#N/A</v>
      </c>
      <c r="Q31" s="96" t="e">
        <f t="shared" si="6"/>
        <v>#NUM!</v>
      </c>
      <c r="R31" s="96" t="e">
        <f t="shared" si="7"/>
        <v>#NUM!</v>
      </c>
      <c r="S31" s="96" t="e">
        <f t="shared" si="8"/>
        <v>#NUM!</v>
      </c>
      <c r="T31" s="96" t="e">
        <f t="shared" si="9"/>
        <v>#NUM!</v>
      </c>
      <c r="U31" s="96" t="e">
        <f t="shared" si="10"/>
        <v>#N/A</v>
      </c>
      <c r="V31" s="96" t="e">
        <f t="shared" si="11"/>
        <v>#NUM!</v>
      </c>
      <c r="W31" s="96" t="e">
        <f t="shared" si="12"/>
        <v>#NUM!</v>
      </c>
      <c r="X31" s="96" t="e">
        <f t="shared" si="13"/>
        <v>#NUM!</v>
      </c>
      <c r="Y31" s="96" t="e">
        <f t="shared" si="14"/>
        <v>#NUM!</v>
      </c>
      <c r="Z31" s="96" t="e">
        <f t="shared" si="15"/>
        <v>#N/A</v>
      </c>
      <c r="AA31" s="96" t="e">
        <f t="shared" si="16"/>
        <v>#NUM!</v>
      </c>
      <c r="AB31" s="96" t="e">
        <f t="shared" si="17"/>
        <v>#NUM!</v>
      </c>
      <c r="AC31" s="96" t="e">
        <f t="shared" si="18"/>
        <v>#NUM!</v>
      </c>
      <c r="AD31" s="96" t="e">
        <f t="shared" si="19"/>
        <v>#NUM!</v>
      </c>
      <c r="AE31" s="96" t="e">
        <f t="shared" si="20"/>
        <v>#NUM!</v>
      </c>
      <c r="AF31" s="96" t="e">
        <f t="shared" si="21"/>
        <v>#N/A</v>
      </c>
      <c r="AG31" s="96" t="e">
        <f t="shared" si="22"/>
        <v>#NUM!</v>
      </c>
      <c r="AH31" s="96" t="e">
        <f t="shared" si="23"/>
        <v>#NUM!</v>
      </c>
      <c r="AI31" s="96" t="e">
        <f t="shared" si="24"/>
        <v>#NUM!</v>
      </c>
      <c r="AJ31" s="96" t="e">
        <f t="shared" si="25"/>
        <v>#N/A</v>
      </c>
    </row>
    <row r="32" spans="1:36" ht="12.95" customHeight="1" x14ac:dyDescent="0.15">
      <c r="A32" s="95"/>
      <c r="B32" s="115"/>
      <c r="C32" s="115"/>
      <c r="D32" s="95"/>
      <c r="E32" s="95"/>
      <c r="F32" s="4" t="str">
        <f t="shared" si="0"/>
        <v/>
      </c>
      <c r="G32" s="95"/>
      <c r="H32" s="95"/>
      <c r="I32" s="95"/>
      <c r="J32" s="1" t="s">
        <v>15</v>
      </c>
      <c r="K32" s="96" t="e">
        <f t="shared" si="1"/>
        <v>#NUM!</v>
      </c>
      <c r="L32" s="96" t="e">
        <f t="shared" si="2"/>
        <v>#NUM!</v>
      </c>
      <c r="M32" s="96" t="e">
        <f t="shared" si="3"/>
        <v>#NUM!</v>
      </c>
      <c r="N32" s="96" t="e">
        <f t="shared" si="4"/>
        <v>#NUM!</v>
      </c>
      <c r="O32" s="96" t="e">
        <f t="shared" si="5"/>
        <v>#NUM!</v>
      </c>
      <c r="P32" s="96" t="e">
        <f t="shared" si="26"/>
        <v>#N/A</v>
      </c>
      <c r="Q32" s="96" t="e">
        <f t="shared" si="6"/>
        <v>#NUM!</v>
      </c>
      <c r="R32" s="96" t="e">
        <f t="shared" si="7"/>
        <v>#NUM!</v>
      </c>
      <c r="S32" s="96" t="e">
        <f t="shared" si="8"/>
        <v>#NUM!</v>
      </c>
      <c r="T32" s="96" t="e">
        <f t="shared" si="9"/>
        <v>#NUM!</v>
      </c>
      <c r="U32" s="96" t="e">
        <f t="shared" si="10"/>
        <v>#N/A</v>
      </c>
      <c r="V32" s="96" t="e">
        <f t="shared" si="11"/>
        <v>#NUM!</v>
      </c>
      <c r="W32" s="96" t="e">
        <f t="shared" si="12"/>
        <v>#NUM!</v>
      </c>
      <c r="X32" s="96" t="e">
        <f t="shared" si="13"/>
        <v>#NUM!</v>
      </c>
      <c r="Y32" s="96" t="e">
        <f t="shared" si="14"/>
        <v>#NUM!</v>
      </c>
      <c r="Z32" s="96" t="e">
        <f t="shared" si="15"/>
        <v>#N/A</v>
      </c>
      <c r="AA32" s="96" t="e">
        <f t="shared" si="16"/>
        <v>#NUM!</v>
      </c>
      <c r="AB32" s="96" t="e">
        <f t="shared" si="17"/>
        <v>#NUM!</v>
      </c>
      <c r="AC32" s="96" t="e">
        <f t="shared" si="18"/>
        <v>#NUM!</v>
      </c>
      <c r="AD32" s="96" t="e">
        <f t="shared" si="19"/>
        <v>#NUM!</v>
      </c>
      <c r="AE32" s="96" t="e">
        <f t="shared" si="20"/>
        <v>#NUM!</v>
      </c>
      <c r="AF32" s="96" t="e">
        <f t="shared" si="21"/>
        <v>#N/A</v>
      </c>
      <c r="AG32" s="96" t="e">
        <f t="shared" si="22"/>
        <v>#NUM!</v>
      </c>
      <c r="AH32" s="96" t="e">
        <f t="shared" si="23"/>
        <v>#NUM!</v>
      </c>
      <c r="AI32" s="96" t="e">
        <f t="shared" si="24"/>
        <v>#NUM!</v>
      </c>
      <c r="AJ32" s="96" t="e">
        <f t="shared" si="25"/>
        <v>#N/A</v>
      </c>
    </row>
    <row r="33" spans="1:36" ht="12.95" customHeight="1" x14ac:dyDescent="0.15">
      <c r="A33" s="95"/>
      <c r="B33" s="115"/>
      <c r="C33" s="115"/>
      <c r="D33" s="95"/>
      <c r="E33" s="95"/>
      <c r="F33" s="4" t="str">
        <f t="shared" si="0"/>
        <v/>
      </c>
      <c r="G33" s="95"/>
      <c r="H33" s="95"/>
      <c r="I33" s="95"/>
      <c r="J33" s="1" t="s">
        <v>15</v>
      </c>
      <c r="K33" s="96" t="e">
        <f t="shared" si="1"/>
        <v>#NUM!</v>
      </c>
      <c r="L33" s="96" t="e">
        <f t="shared" si="2"/>
        <v>#NUM!</v>
      </c>
      <c r="M33" s="96" t="e">
        <f t="shared" si="3"/>
        <v>#NUM!</v>
      </c>
      <c r="N33" s="96" t="e">
        <f t="shared" si="4"/>
        <v>#NUM!</v>
      </c>
      <c r="O33" s="96" t="e">
        <f t="shared" si="5"/>
        <v>#NUM!</v>
      </c>
      <c r="P33" s="96" t="e">
        <f t="shared" si="26"/>
        <v>#N/A</v>
      </c>
      <c r="Q33" s="96" t="e">
        <f t="shared" si="6"/>
        <v>#NUM!</v>
      </c>
      <c r="R33" s="96" t="e">
        <f t="shared" si="7"/>
        <v>#NUM!</v>
      </c>
      <c r="S33" s="96" t="e">
        <f t="shared" si="8"/>
        <v>#NUM!</v>
      </c>
      <c r="T33" s="96" t="e">
        <f t="shared" si="9"/>
        <v>#NUM!</v>
      </c>
      <c r="U33" s="96" t="e">
        <f t="shared" si="10"/>
        <v>#N/A</v>
      </c>
      <c r="V33" s="96" t="e">
        <f t="shared" si="11"/>
        <v>#NUM!</v>
      </c>
      <c r="W33" s="96" t="e">
        <f t="shared" si="12"/>
        <v>#NUM!</v>
      </c>
      <c r="X33" s="96" t="e">
        <f t="shared" si="13"/>
        <v>#NUM!</v>
      </c>
      <c r="Y33" s="96" t="e">
        <f t="shared" si="14"/>
        <v>#NUM!</v>
      </c>
      <c r="Z33" s="96" t="e">
        <f t="shared" si="15"/>
        <v>#N/A</v>
      </c>
      <c r="AA33" s="96" t="e">
        <f t="shared" si="16"/>
        <v>#NUM!</v>
      </c>
      <c r="AB33" s="96" t="e">
        <f t="shared" si="17"/>
        <v>#NUM!</v>
      </c>
      <c r="AC33" s="96" t="e">
        <f t="shared" si="18"/>
        <v>#NUM!</v>
      </c>
      <c r="AD33" s="96" t="e">
        <f t="shared" si="19"/>
        <v>#NUM!</v>
      </c>
      <c r="AE33" s="96" t="e">
        <f t="shared" si="20"/>
        <v>#NUM!</v>
      </c>
      <c r="AF33" s="96" t="e">
        <f t="shared" si="21"/>
        <v>#N/A</v>
      </c>
      <c r="AG33" s="96" t="e">
        <f t="shared" si="22"/>
        <v>#NUM!</v>
      </c>
      <c r="AH33" s="96" t="e">
        <f t="shared" si="23"/>
        <v>#NUM!</v>
      </c>
      <c r="AI33" s="96" t="e">
        <f t="shared" si="24"/>
        <v>#NUM!</v>
      </c>
      <c r="AJ33" s="96" t="e">
        <f t="shared" si="25"/>
        <v>#N/A</v>
      </c>
    </row>
    <row r="34" spans="1:36" ht="12.95" customHeight="1" x14ac:dyDescent="0.15">
      <c r="A34" s="95"/>
      <c r="B34" s="115"/>
      <c r="C34" s="115"/>
      <c r="D34" s="95"/>
      <c r="E34" s="95"/>
      <c r="F34" s="4" t="str">
        <f t="shared" si="0"/>
        <v/>
      </c>
      <c r="G34" s="95"/>
      <c r="H34" s="95"/>
      <c r="I34" s="95"/>
      <c r="K34" s="96" t="e">
        <f t="shared" si="1"/>
        <v>#NUM!</v>
      </c>
      <c r="L34" s="96" t="e">
        <f t="shared" si="2"/>
        <v>#NUM!</v>
      </c>
      <c r="M34" s="96" t="e">
        <f t="shared" si="3"/>
        <v>#NUM!</v>
      </c>
      <c r="N34" s="96" t="e">
        <f t="shared" si="4"/>
        <v>#NUM!</v>
      </c>
      <c r="O34" s="96" t="e">
        <f t="shared" si="5"/>
        <v>#NUM!</v>
      </c>
      <c r="P34" s="96" t="e">
        <f t="shared" si="26"/>
        <v>#N/A</v>
      </c>
      <c r="Q34" s="96" t="e">
        <f t="shared" si="6"/>
        <v>#NUM!</v>
      </c>
      <c r="R34" s="96" t="e">
        <f t="shared" si="7"/>
        <v>#NUM!</v>
      </c>
      <c r="S34" s="96" t="e">
        <f t="shared" si="8"/>
        <v>#NUM!</v>
      </c>
      <c r="T34" s="96" t="e">
        <f t="shared" si="9"/>
        <v>#NUM!</v>
      </c>
      <c r="U34" s="96" t="e">
        <f t="shared" si="10"/>
        <v>#N/A</v>
      </c>
      <c r="V34" s="96" t="e">
        <f t="shared" si="11"/>
        <v>#NUM!</v>
      </c>
      <c r="W34" s="96" t="e">
        <f t="shared" si="12"/>
        <v>#NUM!</v>
      </c>
      <c r="X34" s="96" t="e">
        <f t="shared" si="13"/>
        <v>#NUM!</v>
      </c>
      <c r="Y34" s="96" t="e">
        <f t="shared" si="14"/>
        <v>#NUM!</v>
      </c>
      <c r="Z34" s="96" t="e">
        <f t="shared" si="15"/>
        <v>#N/A</v>
      </c>
      <c r="AA34" s="96" t="e">
        <f t="shared" si="16"/>
        <v>#NUM!</v>
      </c>
      <c r="AB34" s="96" t="e">
        <f t="shared" si="17"/>
        <v>#NUM!</v>
      </c>
      <c r="AC34" s="96" t="e">
        <f t="shared" si="18"/>
        <v>#NUM!</v>
      </c>
      <c r="AD34" s="96" t="e">
        <f t="shared" si="19"/>
        <v>#NUM!</v>
      </c>
      <c r="AE34" s="96" t="e">
        <f t="shared" si="20"/>
        <v>#NUM!</v>
      </c>
      <c r="AF34" s="96" t="e">
        <f t="shared" si="21"/>
        <v>#N/A</v>
      </c>
      <c r="AG34" s="96" t="e">
        <f t="shared" si="22"/>
        <v>#NUM!</v>
      </c>
      <c r="AH34" s="96" t="e">
        <f t="shared" si="23"/>
        <v>#NUM!</v>
      </c>
      <c r="AI34" s="96" t="e">
        <f t="shared" si="24"/>
        <v>#NUM!</v>
      </c>
      <c r="AJ34" s="96" t="e">
        <f t="shared" si="25"/>
        <v>#N/A</v>
      </c>
    </row>
    <row r="35" spans="1:36" ht="12.95" customHeight="1" x14ac:dyDescent="0.15">
      <c r="A35" s="95"/>
      <c r="B35" s="115"/>
      <c r="C35" s="115"/>
      <c r="D35" s="95"/>
      <c r="E35" s="95"/>
      <c r="F35" s="4" t="str">
        <f t="shared" si="0"/>
        <v/>
      </c>
      <c r="G35" s="95"/>
      <c r="H35" s="95"/>
      <c r="I35" s="95"/>
      <c r="K35" s="96" t="e">
        <f t="shared" si="1"/>
        <v>#NUM!</v>
      </c>
      <c r="L35" s="96" t="e">
        <f t="shared" si="2"/>
        <v>#NUM!</v>
      </c>
      <c r="M35" s="96" t="e">
        <f t="shared" si="3"/>
        <v>#NUM!</v>
      </c>
      <c r="N35" s="96" t="e">
        <f t="shared" si="4"/>
        <v>#NUM!</v>
      </c>
      <c r="O35" s="96" t="e">
        <f t="shared" si="5"/>
        <v>#NUM!</v>
      </c>
      <c r="P35" s="96" t="e">
        <f t="shared" si="26"/>
        <v>#N/A</v>
      </c>
      <c r="Q35" s="96" t="e">
        <f t="shared" si="6"/>
        <v>#NUM!</v>
      </c>
      <c r="R35" s="96" t="e">
        <f t="shared" si="7"/>
        <v>#NUM!</v>
      </c>
      <c r="S35" s="96" t="e">
        <f t="shared" si="8"/>
        <v>#NUM!</v>
      </c>
      <c r="T35" s="96" t="e">
        <f t="shared" si="9"/>
        <v>#NUM!</v>
      </c>
      <c r="U35" s="96" t="e">
        <f t="shared" si="10"/>
        <v>#N/A</v>
      </c>
      <c r="V35" s="96" t="e">
        <f t="shared" si="11"/>
        <v>#NUM!</v>
      </c>
      <c r="W35" s="96" t="e">
        <f t="shared" si="12"/>
        <v>#NUM!</v>
      </c>
      <c r="X35" s="96" t="e">
        <f t="shared" si="13"/>
        <v>#NUM!</v>
      </c>
      <c r="Y35" s="96" t="e">
        <f t="shared" si="14"/>
        <v>#NUM!</v>
      </c>
      <c r="Z35" s="96" t="e">
        <f t="shared" si="15"/>
        <v>#N/A</v>
      </c>
      <c r="AA35" s="96" t="e">
        <f t="shared" si="16"/>
        <v>#NUM!</v>
      </c>
      <c r="AB35" s="96" t="e">
        <f t="shared" si="17"/>
        <v>#NUM!</v>
      </c>
      <c r="AC35" s="96" t="e">
        <f t="shared" si="18"/>
        <v>#NUM!</v>
      </c>
      <c r="AD35" s="96" t="e">
        <f t="shared" si="19"/>
        <v>#NUM!</v>
      </c>
      <c r="AE35" s="96" t="e">
        <f t="shared" si="20"/>
        <v>#NUM!</v>
      </c>
      <c r="AF35" s="96" t="e">
        <f t="shared" si="21"/>
        <v>#N/A</v>
      </c>
      <c r="AG35" s="96" t="e">
        <f t="shared" si="22"/>
        <v>#NUM!</v>
      </c>
      <c r="AH35" s="96" t="e">
        <f t="shared" si="23"/>
        <v>#NUM!</v>
      </c>
      <c r="AI35" s="96" t="e">
        <f t="shared" si="24"/>
        <v>#NUM!</v>
      </c>
      <c r="AJ35" s="96" t="e">
        <f t="shared" si="25"/>
        <v>#N/A</v>
      </c>
    </row>
    <row r="36" spans="1:36" ht="12.95" customHeight="1" x14ac:dyDescent="0.15">
      <c r="A36" s="95"/>
      <c r="B36" s="115"/>
      <c r="C36" s="115"/>
      <c r="D36" s="95"/>
      <c r="E36" s="95"/>
      <c r="F36" s="4" t="str">
        <f t="shared" si="0"/>
        <v/>
      </c>
      <c r="G36" s="95"/>
      <c r="H36" s="95"/>
      <c r="I36" s="95"/>
      <c r="K36" s="96" t="e">
        <f t="shared" si="1"/>
        <v>#NUM!</v>
      </c>
      <c r="L36" s="96" t="e">
        <f t="shared" si="2"/>
        <v>#NUM!</v>
      </c>
      <c r="M36" s="96" t="e">
        <f t="shared" si="3"/>
        <v>#NUM!</v>
      </c>
      <c r="N36" s="96" t="e">
        <f t="shared" si="4"/>
        <v>#NUM!</v>
      </c>
      <c r="O36" s="96" t="e">
        <f t="shared" si="5"/>
        <v>#NUM!</v>
      </c>
      <c r="P36" s="96" t="e">
        <f t="shared" si="26"/>
        <v>#N/A</v>
      </c>
      <c r="Q36" s="96" t="e">
        <f t="shared" si="6"/>
        <v>#NUM!</v>
      </c>
      <c r="R36" s="96" t="e">
        <f t="shared" si="7"/>
        <v>#NUM!</v>
      </c>
      <c r="S36" s="96" t="e">
        <f t="shared" si="8"/>
        <v>#NUM!</v>
      </c>
      <c r="T36" s="96" t="e">
        <f t="shared" si="9"/>
        <v>#NUM!</v>
      </c>
      <c r="U36" s="96" t="e">
        <f t="shared" si="10"/>
        <v>#N/A</v>
      </c>
      <c r="V36" s="96" t="e">
        <f t="shared" si="11"/>
        <v>#NUM!</v>
      </c>
      <c r="W36" s="96" t="e">
        <f t="shared" si="12"/>
        <v>#NUM!</v>
      </c>
      <c r="X36" s="96" t="e">
        <f t="shared" si="13"/>
        <v>#NUM!</v>
      </c>
      <c r="Y36" s="96" t="e">
        <f t="shared" si="14"/>
        <v>#NUM!</v>
      </c>
      <c r="Z36" s="96" t="e">
        <f t="shared" si="15"/>
        <v>#N/A</v>
      </c>
      <c r="AA36" s="96" t="e">
        <f t="shared" si="16"/>
        <v>#NUM!</v>
      </c>
      <c r="AB36" s="96" t="e">
        <f t="shared" si="17"/>
        <v>#NUM!</v>
      </c>
      <c r="AC36" s="96" t="e">
        <f t="shared" si="18"/>
        <v>#NUM!</v>
      </c>
      <c r="AD36" s="96" t="e">
        <f t="shared" si="19"/>
        <v>#NUM!</v>
      </c>
      <c r="AE36" s="96" t="e">
        <f t="shared" si="20"/>
        <v>#NUM!</v>
      </c>
      <c r="AF36" s="96" t="e">
        <f t="shared" si="21"/>
        <v>#N/A</v>
      </c>
      <c r="AG36" s="96" t="e">
        <f t="shared" si="22"/>
        <v>#NUM!</v>
      </c>
      <c r="AH36" s="96" t="e">
        <f t="shared" si="23"/>
        <v>#NUM!</v>
      </c>
      <c r="AI36" s="96" t="e">
        <f t="shared" si="24"/>
        <v>#NUM!</v>
      </c>
      <c r="AJ36" s="96" t="e">
        <f t="shared" si="25"/>
        <v>#N/A</v>
      </c>
    </row>
    <row r="37" spans="1:36" ht="12.95" customHeight="1" x14ac:dyDescent="0.15">
      <c r="A37" s="95"/>
      <c r="B37" s="115"/>
      <c r="C37" s="115"/>
      <c r="D37" s="95"/>
      <c r="E37" s="95"/>
      <c r="F37" s="4" t="str">
        <f t="shared" si="0"/>
        <v/>
      </c>
      <c r="G37" s="95"/>
      <c r="H37" s="95"/>
      <c r="I37" s="95"/>
      <c r="K37" s="96" t="e">
        <f t="shared" si="1"/>
        <v>#NUM!</v>
      </c>
      <c r="L37" s="96" t="e">
        <f t="shared" si="2"/>
        <v>#NUM!</v>
      </c>
      <c r="M37" s="96" t="e">
        <f t="shared" si="3"/>
        <v>#NUM!</v>
      </c>
      <c r="N37" s="96" t="e">
        <f t="shared" si="4"/>
        <v>#NUM!</v>
      </c>
      <c r="O37" s="96" t="e">
        <f t="shared" si="5"/>
        <v>#NUM!</v>
      </c>
      <c r="P37" s="96" t="e">
        <f t="shared" si="26"/>
        <v>#N/A</v>
      </c>
      <c r="Q37" s="96" t="e">
        <f t="shared" si="6"/>
        <v>#NUM!</v>
      </c>
      <c r="R37" s="96" t="e">
        <f t="shared" si="7"/>
        <v>#NUM!</v>
      </c>
      <c r="S37" s="96" t="e">
        <f t="shared" si="8"/>
        <v>#NUM!</v>
      </c>
      <c r="T37" s="96" t="e">
        <f t="shared" si="9"/>
        <v>#NUM!</v>
      </c>
      <c r="U37" s="96" t="e">
        <f t="shared" si="10"/>
        <v>#N/A</v>
      </c>
      <c r="V37" s="96" t="e">
        <f t="shared" si="11"/>
        <v>#NUM!</v>
      </c>
      <c r="W37" s="96" t="e">
        <f t="shared" si="12"/>
        <v>#NUM!</v>
      </c>
      <c r="X37" s="96" t="e">
        <f t="shared" si="13"/>
        <v>#NUM!</v>
      </c>
      <c r="Y37" s="96" t="e">
        <f t="shared" si="14"/>
        <v>#NUM!</v>
      </c>
      <c r="Z37" s="96" t="e">
        <f t="shared" si="15"/>
        <v>#N/A</v>
      </c>
      <c r="AA37" s="96" t="e">
        <f t="shared" si="16"/>
        <v>#NUM!</v>
      </c>
      <c r="AB37" s="96" t="e">
        <f t="shared" si="17"/>
        <v>#NUM!</v>
      </c>
      <c r="AC37" s="96" t="e">
        <f t="shared" si="18"/>
        <v>#NUM!</v>
      </c>
      <c r="AD37" s="96" t="e">
        <f t="shared" si="19"/>
        <v>#NUM!</v>
      </c>
      <c r="AE37" s="96" t="e">
        <f t="shared" si="20"/>
        <v>#NUM!</v>
      </c>
      <c r="AF37" s="96" t="e">
        <f t="shared" si="21"/>
        <v>#N/A</v>
      </c>
      <c r="AG37" s="96" t="e">
        <f t="shared" si="22"/>
        <v>#NUM!</v>
      </c>
      <c r="AH37" s="96" t="e">
        <f t="shared" si="23"/>
        <v>#NUM!</v>
      </c>
      <c r="AI37" s="96" t="e">
        <f t="shared" si="24"/>
        <v>#NUM!</v>
      </c>
      <c r="AJ37" s="96" t="e">
        <f t="shared" si="25"/>
        <v>#N/A</v>
      </c>
    </row>
    <row r="38" spans="1:36" ht="12.95" customHeight="1" x14ac:dyDescent="0.15">
      <c r="A38" s="95"/>
      <c r="B38" s="115"/>
      <c r="C38" s="115"/>
      <c r="D38" s="95"/>
      <c r="E38" s="95"/>
      <c r="F38" s="4" t="str">
        <f t="shared" si="0"/>
        <v/>
      </c>
      <c r="G38" s="95"/>
      <c r="H38" s="95"/>
      <c r="I38" s="95"/>
      <c r="K38" s="96" t="e">
        <f t="shared" si="1"/>
        <v>#NUM!</v>
      </c>
      <c r="L38" s="96" t="e">
        <f t="shared" si="2"/>
        <v>#NUM!</v>
      </c>
      <c r="M38" s="96" t="e">
        <f t="shared" si="3"/>
        <v>#NUM!</v>
      </c>
      <c r="N38" s="96" t="e">
        <f t="shared" si="4"/>
        <v>#NUM!</v>
      </c>
      <c r="O38" s="96" t="e">
        <f t="shared" si="5"/>
        <v>#NUM!</v>
      </c>
      <c r="P38" s="96" t="e">
        <f t="shared" si="26"/>
        <v>#N/A</v>
      </c>
      <c r="Q38" s="96" t="e">
        <f t="shared" si="6"/>
        <v>#NUM!</v>
      </c>
      <c r="R38" s="96" t="e">
        <f t="shared" si="7"/>
        <v>#NUM!</v>
      </c>
      <c r="S38" s="96" t="e">
        <f t="shared" si="8"/>
        <v>#NUM!</v>
      </c>
      <c r="T38" s="96" t="e">
        <f t="shared" si="9"/>
        <v>#NUM!</v>
      </c>
      <c r="U38" s="96" t="e">
        <f t="shared" si="10"/>
        <v>#N/A</v>
      </c>
      <c r="V38" s="96" t="e">
        <f t="shared" si="11"/>
        <v>#NUM!</v>
      </c>
      <c r="W38" s="96" t="e">
        <f t="shared" si="12"/>
        <v>#NUM!</v>
      </c>
      <c r="X38" s="96" t="e">
        <f t="shared" si="13"/>
        <v>#NUM!</v>
      </c>
      <c r="Y38" s="96" t="e">
        <f t="shared" si="14"/>
        <v>#NUM!</v>
      </c>
      <c r="Z38" s="96" t="e">
        <f t="shared" si="15"/>
        <v>#N/A</v>
      </c>
      <c r="AA38" s="96" t="e">
        <f t="shared" si="16"/>
        <v>#NUM!</v>
      </c>
      <c r="AB38" s="96" t="e">
        <f t="shared" si="17"/>
        <v>#NUM!</v>
      </c>
      <c r="AC38" s="96" t="e">
        <f t="shared" si="18"/>
        <v>#NUM!</v>
      </c>
      <c r="AD38" s="96" t="e">
        <f t="shared" si="19"/>
        <v>#NUM!</v>
      </c>
      <c r="AE38" s="96" t="e">
        <f t="shared" si="20"/>
        <v>#NUM!</v>
      </c>
      <c r="AF38" s="96" t="e">
        <f t="shared" si="21"/>
        <v>#N/A</v>
      </c>
      <c r="AG38" s="96" t="e">
        <f t="shared" si="22"/>
        <v>#NUM!</v>
      </c>
      <c r="AH38" s="96" t="e">
        <f t="shared" si="23"/>
        <v>#NUM!</v>
      </c>
      <c r="AI38" s="96" t="e">
        <f t="shared" si="24"/>
        <v>#NUM!</v>
      </c>
      <c r="AJ38" s="96" t="e">
        <f t="shared" si="25"/>
        <v>#N/A</v>
      </c>
    </row>
    <row r="39" spans="1:36" ht="12.95" customHeight="1" x14ac:dyDescent="0.15">
      <c r="A39" s="95"/>
      <c r="B39" s="115"/>
      <c r="C39" s="115"/>
      <c r="D39" s="95"/>
      <c r="E39" s="95"/>
      <c r="F39" s="4" t="str">
        <f t="shared" si="0"/>
        <v/>
      </c>
      <c r="G39" s="95"/>
      <c r="H39" s="95"/>
      <c r="I39" s="95"/>
      <c r="K39" s="96" t="e">
        <f t="shared" si="1"/>
        <v>#NUM!</v>
      </c>
      <c r="L39" s="96" t="e">
        <f t="shared" si="2"/>
        <v>#NUM!</v>
      </c>
      <c r="M39" s="96" t="e">
        <f t="shared" si="3"/>
        <v>#NUM!</v>
      </c>
      <c r="N39" s="96" t="e">
        <f t="shared" si="4"/>
        <v>#NUM!</v>
      </c>
      <c r="O39" s="96" t="e">
        <f t="shared" si="5"/>
        <v>#NUM!</v>
      </c>
      <c r="P39" s="96" t="e">
        <f t="shared" si="26"/>
        <v>#N/A</v>
      </c>
      <c r="Q39" s="96" t="e">
        <f t="shared" si="6"/>
        <v>#NUM!</v>
      </c>
      <c r="R39" s="96" t="e">
        <f t="shared" si="7"/>
        <v>#NUM!</v>
      </c>
      <c r="S39" s="96" t="e">
        <f t="shared" si="8"/>
        <v>#NUM!</v>
      </c>
      <c r="T39" s="96" t="e">
        <f t="shared" si="9"/>
        <v>#NUM!</v>
      </c>
      <c r="U39" s="96" t="e">
        <f t="shared" si="10"/>
        <v>#N/A</v>
      </c>
      <c r="V39" s="96" t="e">
        <f t="shared" si="11"/>
        <v>#NUM!</v>
      </c>
      <c r="W39" s="96" t="e">
        <f t="shared" si="12"/>
        <v>#NUM!</v>
      </c>
      <c r="X39" s="96" t="e">
        <f t="shared" si="13"/>
        <v>#NUM!</v>
      </c>
      <c r="Y39" s="96" t="e">
        <f t="shared" si="14"/>
        <v>#NUM!</v>
      </c>
      <c r="Z39" s="96" t="e">
        <f t="shared" si="15"/>
        <v>#N/A</v>
      </c>
      <c r="AA39" s="96" t="e">
        <f t="shared" si="16"/>
        <v>#NUM!</v>
      </c>
      <c r="AB39" s="96" t="e">
        <f t="shared" si="17"/>
        <v>#NUM!</v>
      </c>
      <c r="AC39" s="96" t="e">
        <f t="shared" si="18"/>
        <v>#NUM!</v>
      </c>
      <c r="AD39" s="96" t="e">
        <f t="shared" si="19"/>
        <v>#NUM!</v>
      </c>
      <c r="AE39" s="96" t="e">
        <f t="shared" si="20"/>
        <v>#NUM!</v>
      </c>
      <c r="AF39" s="96" t="e">
        <f t="shared" si="21"/>
        <v>#N/A</v>
      </c>
      <c r="AG39" s="96" t="e">
        <f t="shared" si="22"/>
        <v>#NUM!</v>
      </c>
      <c r="AH39" s="96" t="e">
        <f t="shared" si="23"/>
        <v>#NUM!</v>
      </c>
      <c r="AI39" s="96" t="e">
        <f t="shared" si="24"/>
        <v>#NUM!</v>
      </c>
      <c r="AJ39" s="96" t="e">
        <f t="shared" si="25"/>
        <v>#N/A</v>
      </c>
    </row>
    <row r="40" spans="1:36" ht="12.95" customHeight="1" x14ac:dyDescent="0.15">
      <c r="A40" s="95"/>
      <c r="B40" s="115"/>
      <c r="C40" s="115"/>
      <c r="D40" s="95"/>
      <c r="E40" s="95"/>
      <c r="F40" s="4" t="str">
        <f t="shared" si="0"/>
        <v/>
      </c>
      <c r="G40" s="95"/>
      <c r="H40" s="95"/>
      <c r="I40" s="95"/>
      <c r="K40" s="96" t="e">
        <f t="shared" si="1"/>
        <v>#NUM!</v>
      </c>
      <c r="L40" s="96" t="e">
        <f t="shared" si="2"/>
        <v>#NUM!</v>
      </c>
      <c r="M40" s="96" t="e">
        <f t="shared" si="3"/>
        <v>#NUM!</v>
      </c>
      <c r="N40" s="96" t="e">
        <f t="shared" si="4"/>
        <v>#NUM!</v>
      </c>
      <c r="O40" s="96" t="e">
        <f t="shared" si="5"/>
        <v>#NUM!</v>
      </c>
      <c r="P40" s="96" t="e">
        <f t="shared" si="26"/>
        <v>#N/A</v>
      </c>
      <c r="Q40" s="96" t="e">
        <f t="shared" si="6"/>
        <v>#NUM!</v>
      </c>
      <c r="R40" s="96" t="e">
        <f t="shared" si="7"/>
        <v>#NUM!</v>
      </c>
      <c r="S40" s="96" t="e">
        <f t="shared" si="8"/>
        <v>#NUM!</v>
      </c>
      <c r="T40" s="96" t="e">
        <f t="shared" si="9"/>
        <v>#NUM!</v>
      </c>
      <c r="U40" s="96" t="e">
        <f t="shared" si="10"/>
        <v>#N/A</v>
      </c>
      <c r="V40" s="96" t="e">
        <f t="shared" si="11"/>
        <v>#NUM!</v>
      </c>
      <c r="W40" s="96" t="e">
        <f t="shared" si="12"/>
        <v>#NUM!</v>
      </c>
      <c r="X40" s="96" t="e">
        <f t="shared" si="13"/>
        <v>#NUM!</v>
      </c>
      <c r="Y40" s="96" t="e">
        <f t="shared" si="14"/>
        <v>#NUM!</v>
      </c>
      <c r="Z40" s="96" t="e">
        <f t="shared" si="15"/>
        <v>#N/A</v>
      </c>
      <c r="AA40" s="96" t="e">
        <f t="shared" si="16"/>
        <v>#NUM!</v>
      </c>
      <c r="AB40" s="96" t="e">
        <f t="shared" si="17"/>
        <v>#NUM!</v>
      </c>
      <c r="AC40" s="96" t="e">
        <f t="shared" si="18"/>
        <v>#NUM!</v>
      </c>
      <c r="AD40" s="96" t="e">
        <f t="shared" si="19"/>
        <v>#NUM!</v>
      </c>
      <c r="AE40" s="96" t="e">
        <f t="shared" si="20"/>
        <v>#NUM!</v>
      </c>
      <c r="AF40" s="96" t="e">
        <f t="shared" si="21"/>
        <v>#N/A</v>
      </c>
      <c r="AG40" s="96" t="e">
        <f t="shared" si="22"/>
        <v>#NUM!</v>
      </c>
      <c r="AH40" s="96" t="e">
        <f t="shared" si="23"/>
        <v>#NUM!</v>
      </c>
      <c r="AI40" s="96" t="e">
        <f t="shared" si="24"/>
        <v>#NUM!</v>
      </c>
      <c r="AJ40" s="96" t="e">
        <f t="shared" si="25"/>
        <v>#N/A</v>
      </c>
    </row>
    <row r="41" spans="1:36" ht="12.95" customHeight="1" x14ac:dyDescent="0.15">
      <c r="A41" s="95"/>
      <c r="B41" s="115"/>
      <c r="C41" s="115"/>
      <c r="D41" s="95"/>
      <c r="E41" s="95"/>
      <c r="F41" s="4" t="str">
        <f t="shared" si="0"/>
        <v/>
      </c>
      <c r="G41" s="95"/>
      <c r="H41" s="95"/>
      <c r="I41" s="95"/>
      <c r="K41" s="96" t="e">
        <f t="shared" si="1"/>
        <v>#NUM!</v>
      </c>
      <c r="L41" s="96" t="e">
        <f t="shared" si="2"/>
        <v>#NUM!</v>
      </c>
      <c r="M41" s="96" t="e">
        <f t="shared" si="3"/>
        <v>#NUM!</v>
      </c>
      <c r="N41" s="96" t="e">
        <f t="shared" si="4"/>
        <v>#NUM!</v>
      </c>
      <c r="O41" s="96" t="e">
        <f t="shared" si="5"/>
        <v>#NUM!</v>
      </c>
      <c r="P41" s="96" t="e">
        <f t="shared" si="26"/>
        <v>#N/A</v>
      </c>
      <c r="Q41" s="96" t="e">
        <f t="shared" si="6"/>
        <v>#NUM!</v>
      </c>
      <c r="R41" s="96" t="e">
        <f t="shared" si="7"/>
        <v>#NUM!</v>
      </c>
      <c r="S41" s="96" t="e">
        <f t="shared" si="8"/>
        <v>#NUM!</v>
      </c>
      <c r="T41" s="96" t="e">
        <f t="shared" si="9"/>
        <v>#NUM!</v>
      </c>
      <c r="U41" s="96" t="e">
        <f t="shared" si="10"/>
        <v>#N/A</v>
      </c>
      <c r="V41" s="96" t="e">
        <f t="shared" si="11"/>
        <v>#NUM!</v>
      </c>
      <c r="W41" s="96" t="e">
        <f t="shared" si="12"/>
        <v>#NUM!</v>
      </c>
      <c r="X41" s="96" t="e">
        <f t="shared" si="13"/>
        <v>#NUM!</v>
      </c>
      <c r="Y41" s="96" t="e">
        <f t="shared" si="14"/>
        <v>#NUM!</v>
      </c>
      <c r="Z41" s="96" t="e">
        <f t="shared" si="15"/>
        <v>#N/A</v>
      </c>
      <c r="AA41" s="96" t="e">
        <f t="shared" si="16"/>
        <v>#NUM!</v>
      </c>
      <c r="AB41" s="96" t="e">
        <f t="shared" si="17"/>
        <v>#NUM!</v>
      </c>
      <c r="AC41" s="96" t="e">
        <f t="shared" si="18"/>
        <v>#NUM!</v>
      </c>
      <c r="AD41" s="96" t="e">
        <f t="shared" si="19"/>
        <v>#NUM!</v>
      </c>
      <c r="AE41" s="96" t="e">
        <f t="shared" si="20"/>
        <v>#NUM!</v>
      </c>
      <c r="AF41" s="96" t="e">
        <f t="shared" si="21"/>
        <v>#N/A</v>
      </c>
      <c r="AG41" s="96" t="e">
        <f t="shared" si="22"/>
        <v>#NUM!</v>
      </c>
      <c r="AH41" s="96" t="e">
        <f t="shared" si="23"/>
        <v>#NUM!</v>
      </c>
      <c r="AI41" s="96" t="e">
        <f t="shared" si="24"/>
        <v>#NUM!</v>
      </c>
      <c r="AJ41" s="96" t="e">
        <f t="shared" si="25"/>
        <v>#N/A</v>
      </c>
    </row>
    <row r="42" spans="1:36" ht="12.95" customHeight="1" x14ac:dyDescent="0.15">
      <c r="A42" s="95"/>
      <c r="B42" s="115"/>
      <c r="C42" s="115"/>
      <c r="D42" s="95"/>
      <c r="E42" s="95"/>
      <c r="F42" s="4" t="str">
        <f t="shared" si="0"/>
        <v/>
      </c>
      <c r="G42" s="95"/>
      <c r="H42" s="95"/>
      <c r="I42" s="95"/>
      <c r="K42" s="96" t="e">
        <f t="shared" si="1"/>
        <v>#NUM!</v>
      </c>
      <c r="L42" s="96" t="e">
        <f t="shared" si="2"/>
        <v>#NUM!</v>
      </c>
      <c r="M42" s="96" t="e">
        <f t="shared" si="3"/>
        <v>#NUM!</v>
      </c>
      <c r="N42" s="96" t="e">
        <f t="shared" si="4"/>
        <v>#NUM!</v>
      </c>
      <c r="O42" s="96" t="e">
        <f t="shared" si="5"/>
        <v>#NUM!</v>
      </c>
      <c r="P42" s="96" t="e">
        <f t="shared" si="26"/>
        <v>#N/A</v>
      </c>
      <c r="Q42" s="96" t="e">
        <f t="shared" si="6"/>
        <v>#NUM!</v>
      </c>
      <c r="R42" s="96" t="e">
        <f t="shared" si="7"/>
        <v>#NUM!</v>
      </c>
      <c r="S42" s="96" t="e">
        <f t="shared" si="8"/>
        <v>#NUM!</v>
      </c>
      <c r="T42" s="96" t="e">
        <f t="shared" si="9"/>
        <v>#NUM!</v>
      </c>
      <c r="U42" s="96" t="e">
        <f t="shared" si="10"/>
        <v>#N/A</v>
      </c>
      <c r="V42" s="96" t="e">
        <f t="shared" si="11"/>
        <v>#NUM!</v>
      </c>
      <c r="W42" s="96" t="e">
        <f t="shared" si="12"/>
        <v>#NUM!</v>
      </c>
      <c r="X42" s="96" t="e">
        <f t="shared" si="13"/>
        <v>#NUM!</v>
      </c>
      <c r="Y42" s="96" t="e">
        <f t="shared" si="14"/>
        <v>#NUM!</v>
      </c>
      <c r="Z42" s="96" t="e">
        <f t="shared" si="15"/>
        <v>#N/A</v>
      </c>
      <c r="AA42" s="96" t="e">
        <f t="shared" si="16"/>
        <v>#NUM!</v>
      </c>
      <c r="AB42" s="96" t="e">
        <f t="shared" si="17"/>
        <v>#NUM!</v>
      </c>
      <c r="AC42" s="96" t="e">
        <f t="shared" si="18"/>
        <v>#NUM!</v>
      </c>
      <c r="AD42" s="96" t="e">
        <f t="shared" si="19"/>
        <v>#NUM!</v>
      </c>
      <c r="AE42" s="96" t="e">
        <f t="shared" si="20"/>
        <v>#NUM!</v>
      </c>
      <c r="AF42" s="96" t="e">
        <f t="shared" si="21"/>
        <v>#N/A</v>
      </c>
      <c r="AG42" s="96" t="e">
        <f t="shared" si="22"/>
        <v>#NUM!</v>
      </c>
      <c r="AH42" s="96" t="e">
        <f t="shared" si="23"/>
        <v>#NUM!</v>
      </c>
      <c r="AI42" s="96" t="e">
        <f t="shared" si="24"/>
        <v>#NUM!</v>
      </c>
      <c r="AJ42" s="96" t="e">
        <f t="shared" si="25"/>
        <v>#N/A</v>
      </c>
    </row>
    <row r="43" spans="1:36" ht="12.95" customHeight="1" x14ac:dyDescent="0.15">
      <c r="A43" s="95"/>
      <c r="B43" s="115"/>
      <c r="C43" s="115"/>
      <c r="D43" s="95"/>
      <c r="E43" s="95"/>
      <c r="F43" s="4" t="str">
        <f t="shared" si="0"/>
        <v/>
      </c>
      <c r="G43" s="95"/>
      <c r="H43" s="95"/>
      <c r="I43" s="95"/>
      <c r="K43" s="96" t="e">
        <f t="shared" si="1"/>
        <v>#NUM!</v>
      </c>
      <c r="L43" s="96" t="e">
        <f t="shared" si="2"/>
        <v>#NUM!</v>
      </c>
      <c r="M43" s="96" t="e">
        <f t="shared" si="3"/>
        <v>#NUM!</v>
      </c>
      <c r="N43" s="96" t="e">
        <f t="shared" si="4"/>
        <v>#NUM!</v>
      </c>
      <c r="O43" s="96" t="e">
        <f t="shared" si="5"/>
        <v>#NUM!</v>
      </c>
      <c r="P43" s="96" t="e">
        <f t="shared" si="26"/>
        <v>#N/A</v>
      </c>
      <c r="Q43" s="96" t="e">
        <f t="shared" si="6"/>
        <v>#NUM!</v>
      </c>
      <c r="R43" s="96" t="e">
        <f t="shared" si="7"/>
        <v>#NUM!</v>
      </c>
      <c r="S43" s="96" t="e">
        <f t="shared" si="8"/>
        <v>#NUM!</v>
      </c>
      <c r="T43" s="96" t="e">
        <f t="shared" si="9"/>
        <v>#NUM!</v>
      </c>
      <c r="U43" s="96" t="e">
        <f t="shared" si="10"/>
        <v>#N/A</v>
      </c>
      <c r="V43" s="96" t="e">
        <f t="shared" si="11"/>
        <v>#NUM!</v>
      </c>
      <c r="W43" s="96" t="e">
        <f t="shared" si="12"/>
        <v>#NUM!</v>
      </c>
      <c r="X43" s="96" t="e">
        <f t="shared" si="13"/>
        <v>#NUM!</v>
      </c>
      <c r="Y43" s="96" t="e">
        <f t="shared" si="14"/>
        <v>#NUM!</v>
      </c>
      <c r="Z43" s="96" t="e">
        <f t="shared" si="15"/>
        <v>#N/A</v>
      </c>
      <c r="AA43" s="96" t="e">
        <f t="shared" si="16"/>
        <v>#NUM!</v>
      </c>
      <c r="AB43" s="96" t="e">
        <f t="shared" si="17"/>
        <v>#NUM!</v>
      </c>
      <c r="AC43" s="96" t="e">
        <f t="shared" si="18"/>
        <v>#NUM!</v>
      </c>
      <c r="AD43" s="96" t="e">
        <f t="shared" si="19"/>
        <v>#NUM!</v>
      </c>
      <c r="AE43" s="96" t="e">
        <f t="shared" si="20"/>
        <v>#NUM!</v>
      </c>
      <c r="AF43" s="96" t="e">
        <f t="shared" si="21"/>
        <v>#N/A</v>
      </c>
      <c r="AG43" s="96" t="e">
        <f t="shared" si="22"/>
        <v>#NUM!</v>
      </c>
      <c r="AH43" s="96" t="e">
        <f t="shared" si="23"/>
        <v>#NUM!</v>
      </c>
      <c r="AI43" s="96" t="e">
        <f t="shared" si="24"/>
        <v>#NUM!</v>
      </c>
      <c r="AJ43" s="9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5" t="s">
        <v>18</v>
      </c>
      <c r="D46" s="95" t="s">
        <v>19</v>
      </c>
      <c r="E46" s="95" t="s">
        <v>20</v>
      </c>
      <c r="F46" s="10"/>
      <c r="G46" s="5" t="s">
        <v>21</v>
      </c>
      <c r="H46" s="12"/>
      <c r="I46" s="112" t="s">
        <v>236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3.4699999999999998</v>
      </c>
      <c r="D50" s="16">
        <f>SUMIF(G4:G43,"*下層*",F4:F43)</f>
        <v>0</v>
      </c>
      <c r="E50" s="4">
        <f>SUM(F4:F43)</f>
        <v>3.4699999999999998</v>
      </c>
      <c r="F50" s="13"/>
      <c r="G50" s="17">
        <f>C50*100</f>
        <v>347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形状比＝84、Sr＝17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5" t="s">
        <v>18</v>
      </c>
      <c r="D53" s="95" t="s">
        <v>19</v>
      </c>
      <c r="E53" s="95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14</v>
      </c>
      <c r="D55" s="14" t="str">
        <f>IF(D54&gt;0,ROUND(SUMIF(H4:H43,"▲",E4:E43)/D54,0),"")</f>
        <v/>
      </c>
      <c r="E55" s="14">
        <f>ROUND(SUMIF(H4:H43,"*",E4:E43)/E54,0)</f>
        <v>14</v>
      </c>
      <c r="F55" s="13"/>
      <c r="G55" s="15">
        <f>C55</f>
        <v>14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1.54</v>
      </c>
      <c r="D57" s="16">
        <f>SUMIF(H4:H43,"▲",F4:F43)</f>
        <v>0</v>
      </c>
      <c r="E57" s="16">
        <f>SUM(C57:D57)</f>
        <v>1.54</v>
      </c>
      <c r="F57" s="13"/>
      <c r="G57" s="19">
        <f>C57*100</f>
        <v>154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5" t="s">
        <v>18</v>
      </c>
      <c r="D60" s="95" t="s">
        <v>19</v>
      </c>
      <c r="E60" s="95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76.900000000000006</v>
      </c>
      <c r="D61" s="20" t="str">
        <f>IF(D47&gt;0,ROUND(D54/D47*100,1),"")</f>
        <v/>
      </c>
      <c r="E61" s="20">
        <f>ROUND(E54/E47*100,1)</f>
        <v>76.900000000000006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44.4</v>
      </c>
      <c r="D62" s="20" t="str">
        <f>IF(D47&gt;0,ROUND(D57/D50*100,1),"")</f>
        <v/>
      </c>
      <c r="E62" s="20">
        <f>ROUND(E57/E50*100,1)</f>
        <v>44.4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5" t="s">
        <v>18</v>
      </c>
      <c r="D65" s="95" t="s">
        <v>19</v>
      </c>
      <c r="E65" s="9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1.9299999999999997</v>
      </c>
      <c r="D69" s="16" t="str">
        <f>IF(D66&gt;0,D50-D57,"")</f>
        <v/>
      </c>
      <c r="E69" s="4">
        <f>SUM(C69:D69)</f>
        <v>1.9299999999999997</v>
      </c>
      <c r="F69" s="13"/>
      <c r="G69" s="17">
        <f>C69*100</f>
        <v>192.99999999999997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形状比＝69、Sr＝29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03" priority="16" stopIfTrue="1">
      <formula>AND(($H4="スギ"),(#REF!&lt;12))</formula>
    </cfRule>
  </conditionalFormatting>
  <conditionalFormatting sqref="L4:L43">
    <cfRule type="expression" dxfId="302" priority="15" stopIfTrue="1">
      <formula>AND(($H4="スギ"),(#REF!&lt;22),(#REF!&gt;=12))</formula>
    </cfRule>
  </conditionalFormatting>
  <conditionalFormatting sqref="M4:M43">
    <cfRule type="expression" dxfId="301" priority="14" stopIfTrue="1">
      <formula>AND(($H4="スギ"),(#REF!&lt;32),(#REF!&gt;=22))</formula>
    </cfRule>
  </conditionalFormatting>
  <conditionalFormatting sqref="N4:N43">
    <cfRule type="expression" dxfId="300" priority="13" stopIfTrue="1">
      <formula>AND(($H4="スギ"),(#REF!&lt;42),(#REF!&gt;=32))</formula>
    </cfRule>
  </conditionalFormatting>
  <conditionalFormatting sqref="U4:U43 Z4:AF43 AJ4:AJ43 O4:P43">
    <cfRule type="expression" dxfId="299" priority="12" stopIfTrue="1">
      <formula>AND(($H4="スギ"),(#REF!&gt;=42))</formula>
    </cfRule>
  </conditionalFormatting>
  <conditionalFormatting sqref="Q4:Q43 AA4:AA43">
    <cfRule type="expression" dxfId="298" priority="11" stopIfTrue="1">
      <formula>AND(($H4="ヒノキ"),(#REF!&lt;12))</formula>
    </cfRule>
  </conditionalFormatting>
  <conditionalFormatting sqref="R4:R43 AB4:AE43">
    <cfRule type="expression" dxfId="297" priority="10" stopIfTrue="1">
      <formula>AND(($H4="ヒノキ"),(#REF!&lt;22),(#REF!&gt;=12))</formula>
    </cfRule>
  </conditionalFormatting>
  <conditionalFormatting sqref="S4:S43">
    <cfRule type="expression" dxfId="296" priority="9" stopIfTrue="1">
      <formula>AND(($H4="ヒノキ"),(#REF!&lt;32),(#REF!&gt;=22))</formula>
    </cfRule>
  </conditionalFormatting>
  <conditionalFormatting sqref="T4:U43 Z4:AF43 AJ4:AJ43">
    <cfRule type="expression" dxfId="295" priority="8" stopIfTrue="1">
      <formula>AND(($H4="ヒノキ"),(#REF!&gt;=32))</formula>
    </cfRule>
  </conditionalFormatting>
  <conditionalFormatting sqref="V4:V43 AA4:AA43">
    <cfRule type="expression" dxfId="294" priority="7" stopIfTrue="1">
      <formula>AND(($H4="アカマツ"),(#REF!&lt;12))</formula>
    </cfRule>
  </conditionalFormatting>
  <conditionalFormatting sqref="W4:W43 AB4:AB43">
    <cfRule type="expression" dxfId="293" priority="6" stopIfTrue="1">
      <formula>AND(($H4="アカマツ"),(#REF!&lt;22),(#REF!&gt;=12))</formula>
    </cfRule>
  </conditionalFormatting>
  <conditionalFormatting sqref="X4:X43 AC4:AC43">
    <cfRule type="expression" dxfId="292" priority="5" stopIfTrue="1">
      <formula>AND(($H4="アカマツ"),(#REF!&lt;42),(#REF!&gt;=22))</formula>
    </cfRule>
  </conditionalFormatting>
  <conditionalFormatting sqref="Y4:AF43 AJ4:AJ43">
    <cfRule type="expression" dxfId="291" priority="4" stopIfTrue="1">
      <formula>AND(($H4="アカマツ"),(#REF!&gt;=42))</formula>
    </cfRule>
  </conditionalFormatting>
  <conditionalFormatting sqref="AG4:AG43">
    <cfRule type="expression" dxfId="290" priority="3" stopIfTrue="1">
      <formula>AND(($H4&lt;&gt;"スギ"),($H4&lt;&gt;"ヒノキ"),($H4&lt;&gt;"アカマツ"),(#REF!&lt;12))</formula>
    </cfRule>
  </conditionalFormatting>
  <conditionalFormatting sqref="AH4:AH43">
    <cfRule type="expression" dxfId="2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E3E42-F9A1-4176-BE44-249D911083DF}">
  <sheetPr>
    <tabColor rgb="FFFF0000"/>
  </sheetPr>
  <dimension ref="A1:U96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100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101</v>
      </c>
      <c r="E2" s="50" t="s">
        <v>102</v>
      </c>
      <c r="F2" s="50" t="s">
        <v>103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104</v>
      </c>
      <c r="E3" s="23" t="s">
        <v>49</v>
      </c>
      <c r="F3" s="23" t="s">
        <v>105</v>
      </c>
      <c r="G3" s="23"/>
      <c r="H3" s="23"/>
      <c r="I3" s="23"/>
      <c r="J3" s="23"/>
    </row>
    <row r="5" spans="1:21" ht="14.25" x14ac:dyDescent="0.15">
      <c r="A5" s="134" t="str">
        <f>D1</f>
        <v>S-2広葉樹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No.2</v>
      </c>
      <c r="E9" s="26" t="str">
        <f t="shared" si="0"/>
        <v>No.3</v>
      </c>
      <c r="F9" s="26" t="str">
        <f t="shared" si="0"/>
        <v>No.4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13</v>
      </c>
      <c r="D10" s="91">
        <f t="shared" ref="D10:J10" ca="1" si="1">IF(D$2&lt;&gt;"",INDIRECT(D$2&amp;"!C47"),"")</f>
        <v>10</v>
      </c>
      <c r="E10" s="91">
        <f t="shared" ca="1" si="1"/>
        <v>14</v>
      </c>
      <c r="F10" s="91">
        <f t="shared" ca="1" si="1"/>
        <v>14</v>
      </c>
      <c r="G10" s="91" t="str">
        <f t="shared" ca="1" si="1"/>
        <v/>
      </c>
      <c r="H10" s="91" t="str">
        <f t="shared" ca="1" si="1"/>
        <v/>
      </c>
      <c r="I10" s="91" t="str">
        <f t="shared" ca="1" si="1"/>
        <v/>
      </c>
      <c r="J10" s="91" t="str">
        <f t="shared" ca="1" si="1"/>
        <v/>
      </c>
      <c r="K10" s="28">
        <f ca="1">C10*100</f>
        <v>1300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13</v>
      </c>
      <c r="D11" s="91">
        <f t="shared" ref="D11:J11" ca="1" si="2">IF(D$2&lt;&gt;"",INDIRECT(D$2&amp;"!C48"),"")</f>
        <v>12</v>
      </c>
      <c r="E11" s="91">
        <f t="shared" ca="1" si="2"/>
        <v>13</v>
      </c>
      <c r="F11" s="91">
        <f t="shared" ca="1" si="2"/>
        <v>14</v>
      </c>
      <c r="G11" s="91" t="str">
        <f t="shared" ca="1" si="2"/>
        <v/>
      </c>
      <c r="H11" s="91" t="str">
        <f t="shared" ca="1" si="2"/>
        <v/>
      </c>
      <c r="I11" s="91" t="str">
        <f t="shared" ca="1" si="2"/>
        <v/>
      </c>
      <c r="J11" s="91" t="str">
        <f t="shared" ca="1" si="2"/>
        <v/>
      </c>
      <c r="K11" s="29">
        <f ca="1">C11</f>
        <v>13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17</v>
      </c>
      <c r="D12" s="91">
        <f t="shared" ref="D12:J12" ca="1" si="3">IF(D$2&lt;&gt;"",INDIRECT(D$2&amp;"!C49"),"")</f>
        <v>16</v>
      </c>
      <c r="E12" s="91">
        <f t="shared" ca="1" si="3"/>
        <v>16</v>
      </c>
      <c r="F12" s="91">
        <f t="shared" ca="1" si="3"/>
        <v>19</v>
      </c>
      <c r="G12" s="91" t="str">
        <f t="shared" ca="1" si="3"/>
        <v/>
      </c>
      <c r="H12" s="91" t="str">
        <f t="shared" ca="1" si="3"/>
        <v/>
      </c>
      <c r="I12" s="91" t="str">
        <f t="shared" ca="1" si="3"/>
        <v/>
      </c>
      <c r="J12" s="91" t="str">
        <f t="shared" ca="1" si="3"/>
        <v/>
      </c>
      <c r="K12" s="29">
        <f ca="1">C12</f>
        <v>17</v>
      </c>
    </row>
    <row r="13" spans="1:21" ht="12.75" customHeight="1" x14ac:dyDescent="0.15">
      <c r="A13" s="108" t="s">
        <v>25</v>
      </c>
      <c r="B13" s="109"/>
      <c r="C13" s="4">
        <f ca="1">ROUND(AVERAGE(D13:J13),3)</f>
        <v>2.3530000000000002</v>
      </c>
      <c r="D13" s="30">
        <f t="shared" ref="D13:J13" ca="1" si="4">IF(D$2&lt;&gt;"",INDIRECT(D$2&amp;"!C50"),"")</f>
        <v>1.53</v>
      </c>
      <c r="E13" s="30">
        <f t="shared" ca="1" si="4"/>
        <v>2.56</v>
      </c>
      <c r="F13" s="30">
        <f t="shared" ca="1" si="4"/>
        <v>2.97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235.3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形状比＝76、Sr＝21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No.2</v>
      </c>
      <c r="E17" s="26" t="str">
        <f t="shared" si="5"/>
        <v>No.3</v>
      </c>
      <c r="F17" s="26" t="str">
        <f t="shared" si="5"/>
        <v>No.4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0</v>
      </c>
      <c r="D18" s="91">
        <f t="shared" ref="D18:J18" ca="1" si="6">IF(D$2&lt;&gt;"",INDIRECT(D$2&amp;"!D47"),"")</f>
        <v>0</v>
      </c>
      <c r="E18" s="91">
        <f t="shared" ca="1" si="6"/>
        <v>0</v>
      </c>
      <c r="F18" s="91">
        <f t="shared" ca="1" si="6"/>
        <v>0</v>
      </c>
      <c r="G18" s="91" t="str">
        <f t="shared" ca="1" si="6"/>
        <v/>
      </c>
      <c r="H18" s="91" t="str">
        <f t="shared" ca="1" si="6"/>
        <v/>
      </c>
      <c r="I18" s="91" t="str">
        <f t="shared" ca="1" si="6"/>
        <v/>
      </c>
      <c r="J18" s="91" t="str">
        <f t="shared" ca="1" si="6"/>
        <v/>
      </c>
    </row>
    <row r="19" spans="1:21" ht="12.75" customHeight="1" x14ac:dyDescent="0.15">
      <c r="A19" s="108" t="s">
        <v>23</v>
      </c>
      <c r="B19" s="109"/>
      <c r="C19" s="14" t="str">
        <f ca="1">IF($C$18=0,"",ROUND(AVERAGE(D19:J19),0))</f>
        <v/>
      </c>
      <c r="D19" s="91" t="str">
        <f t="shared" ref="D19:J19" ca="1" si="7">IF(D$2&lt;&gt;"",INDIRECT(D$2&amp;"!D48"),"")</f>
        <v/>
      </c>
      <c r="E19" s="91" t="str">
        <f t="shared" ca="1" si="7"/>
        <v/>
      </c>
      <c r="F19" s="91" t="str">
        <f t="shared" ca="1" si="7"/>
        <v/>
      </c>
      <c r="G19" s="91" t="str">
        <f t="shared" ca="1" si="7"/>
        <v/>
      </c>
      <c r="H19" s="91" t="str">
        <f t="shared" ca="1" si="7"/>
        <v/>
      </c>
      <c r="I19" s="91" t="str">
        <f t="shared" ca="1" si="7"/>
        <v/>
      </c>
      <c r="J19" s="91" t="str">
        <f t="shared" ca="1" si="7"/>
        <v/>
      </c>
    </row>
    <row r="20" spans="1:21" ht="12.75" customHeight="1" x14ac:dyDescent="0.15">
      <c r="A20" s="108" t="s">
        <v>24</v>
      </c>
      <c r="B20" s="109"/>
      <c r="C20" s="14" t="str">
        <f ca="1">IF($C$18=0,"",ROUND(AVERAGE(D20:J20),0))</f>
        <v/>
      </c>
      <c r="D20" s="91" t="str">
        <f t="shared" ref="D20:J20" ca="1" si="8">IF(D$2&lt;&gt;"",INDIRECT(D$2&amp;"!D49"),"")</f>
        <v/>
      </c>
      <c r="E20" s="91" t="str">
        <f t="shared" ca="1" si="8"/>
        <v/>
      </c>
      <c r="F20" s="91" t="str">
        <f t="shared" ca="1" si="8"/>
        <v/>
      </c>
      <c r="G20" s="91" t="str">
        <f t="shared" ca="1" si="8"/>
        <v/>
      </c>
      <c r="H20" s="91" t="str">
        <f t="shared" ca="1" si="8"/>
        <v/>
      </c>
      <c r="I20" s="91" t="str">
        <f t="shared" ca="1" si="8"/>
        <v/>
      </c>
      <c r="J20" s="91" t="str">
        <f t="shared" ca="1" si="8"/>
        <v/>
      </c>
    </row>
    <row r="21" spans="1:21" ht="12.75" customHeight="1" x14ac:dyDescent="0.15">
      <c r="A21" s="108" t="s">
        <v>25</v>
      </c>
      <c r="B21" s="109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No.2</v>
      </c>
      <c r="E24" s="26" t="str">
        <f t="shared" si="10"/>
        <v>No.3</v>
      </c>
      <c r="F24" s="26" t="str">
        <f t="shared" si="10"/>
        <v>No.4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13</v>
      </c>
      <c r="D25" s="91">
        <f t="shared" ref="D25:J25" ca="1" si="11">IF(D$2&lt;&gt;"",INDIRECT(D$2&amp;"!E47"),"")</f>
        <v>10</v>
      </c>
      <c r="E25" s="91">
        <f t="shared" ca="1" si="11"/>
        <v>14</v>
      </c>
      <c r="F25" s="91">
        <f t="shared" ca="1" si="11"/>
        <v>14</v>
      </c>
      <c r="G25" s="91" t="str">
        <f t="shared" ca="1" si="11"/>
        <v/>
      </c>
      <c r="H25" s="91" t="str">
        <f t="shared" ca="1" si="11"/>
        <v/>
      </c>
      <c r="I25" s="91" t="str">
        <f t="shared" ca="1" si="11"/>
        <v/>
      </c>
      <c r="J25" s="91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13</v>
      </c>
      <c r="D26" s="91">
        <f t="shared" ref="D26:J26" ca="1" si="12">IF(D$2&lt;&gt;"",INDIRECT(D$2&amp;"!E48"),"")</f>
        <v>12</v>
      </c>
      <c r="E26" s="91">
        <f t="shared" ca="1" si="12"/>
        <v>13</v>
      </c>
      <c r="F26" s="91">
        <f t="shared" ca="1" si="12"/>
        <v>14</v>
      </c>
      <c r="G26" s="91" t="str">
        <f t="shared" ca="1" si="12"/>
        <v/>
      </c>
      <c r="H26" s="91" t="str">
        <f t="shared" ca="1" si="12"/>
        <v/>
      </c>
      <c r="I26" s="91" t="str">
        <f t="shared" ca="1" si="12"/>
        <v/>
      </c>
      <c r="J26" s="91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17</v>
      </c>
      <c r="D27" s="91">
        <f t="shared" ref="D27:J27" ca="1" si="13">IF(D$2&lt;&gt;"",INDIRECT(D$2&amp;"!E49"),"")</f>
        <v>16</v>
      </c>
      <c r="E27" s="91">
        <f t="shared" ca="1" si="13"/>
        <v>16</v>
      </c>
      <c r="F27" s="91">
        <f t="shared" ca="1" si="13"/>
        <v>19</v>
      </c>
      <c r="G27" s="91" t="str">
        <f t="shared" ca="1" si="13"/>
        <v/>
      </c>
      <c r="H27" s="91" t="str">
        <f t="shared" ca="1" si="13"/>
        <v/>
      </c>
      <c r="I27" s="91" t="str">
        <f t="shared" ca="1" si="13"/>
        <v/>
      </c>
      <c r="J27" s="91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2.3530000000000002</v>
      </c>
      <c r="D28" s="30">
        <f t="shared" ref="D28:J28" ca="1" si="14">IF(D$2&lt;&gt;"",INDIRECT(D$2&amp;"!E50"),"")</f>
        <v>1.53</v>
      </c>
      <c r="E28" s="30">
        <f t="shared" ca="1" si="14"/>
        <v>2.56</v>
      </c>
      <c r="F28" s="30">
        <f t="shared" ca="1" si="14"/>
        <v>2.97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No.2</v>
      </c>
      <c r="E32" s="26" t="str">
        <f t="shared" si="15"/>
        <v>No.3</v>
      </c>
      <c r="F32" s="26" t="str">
        <f t="shared" si="15"/>
        <v>No.4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10</v>
      </c>
      <c r="D33" s="91">
        <f t="shared" ref="D33:J33" ca="1" si="16">IF(D$2&lt;&gt;"",INDIRECT(D$2&amp;"!C54"),"")</f>
        <v>7</v>
      </c>
      <c r="E33" s="91">
        <f t="shared" ca="1" si="16"/>
        <v>12</v>
      </c>
      <c r="F33" s="91">
        <f t="shared" ca="1" si="16"/>
        <v>10</v>
      </c>
      <c r="G33" s="91" t="str">
        <f t="shared" ca="1" si="16"/>
        <v/>
      </c>
      <c r="H33" s="91" t="str">
        <f t="shared" ca="1" si="16"/>
        <v/>
      </c>
      <c r="I33" s="91" t="str">
        <f t="shared" ca="1" si="16"/>
        <v/>
      </c>
      <c r="J33" s="91" t="str">
        <f t="shared" ca="1" si="16"/>
        <v/>
      </c>
      <c r="K33" s="28">
        <f ca="1">C33*100</f>
        <v>1000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12</v>
      </c>
      <c r="D34" s="91">
        <f t="shared" ref="D34:J34" ca="1" si="17">IF(D$2&lt;&gt;"",INDIRECT(D$2&amp;"!C55"),"")</f>
        <v>11</v>
      </c>
      <c r="E34" s="91">
        <f t="shared" ca="1" si="17"/>
        <v>12</v>
      </c>
      <c r="F34" s="91">
        <f t="shared" ca="1" si="17"/>
        <v>13</v>
      </c>
      <c r="G34" s="91" t="str">
        <f t="shared" ca="1" si="17"/>
        <v/>
      </c>
      <c r="H34" s="91" t="str">
        <f t="shared" ca="1" si="17"/>
        <v/>
      </c>
      <c r="I34" s="91" t="str">
        <f t="shared" ca="1" si="17"/>
        <v/>
      </c>
      <c r="J34" s="91" t="str">
        <f t="shared" ca="1" si="17"/>
        <v/>
      </c>
      <c r="K34" s="29">
        <f ca="1">C34</f>
        <v>12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15</v>
      </c>
      <c r="D35" s="91">
        <f t="shared" ref="D35:J35" ca="1" si="18">IF(D$2&lt;&gt;"",INDIRECT(D$2&amp;"!C56"),"")</f>
        <v>13</v>
      </c>
      <c r="E35" s="91">
        <f t="shared" ca="1" si="18"/>
        <v>14</v>
      </c>
      <c r="F35" s="91">
        <f t="shared" ca="1" si="18"/>
        <v>18</v>
      </c>
      <c r="G35" s="91" t="str">
        <f t="shared" ca="1" si="18"/>
        <v/>
      </c>
      <c r="H35" s="91" t="str">
        <f t="shared" ca="1" si="18"/>
        <v/>
      </c>
      <c r="I35" s="91" t="str">
        <f t="shared" ca="1" si="18"/>
        <v/>
      </c>
      <c r="J35" s="91" t="str">
        <f t="shared" ca="1" si="18"/>
        <v/>
      </c>
      <c r="K35" s="29">
        <f ca="1">C35</f>
        <v>15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1.45</v>
      </c>
      <c r="D36" s="30">
        <f t="shared" ref="D36:J36" ca="1" si="19">IF(D$2&lt;&gt;"",INDIRECT(D$2&amp;"!C57"),"")</f>
        <v>0.76</v>
      </c>
      <c r="E36" s="30">
        <f t="shared" ca="1" si="19"/>
        <v>1.6800000000000002</v>
      </c>
      <c r="F36" s="30">
        <f t="shared" ca="1" si="19"/>
        <v>1.9100000000000001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145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No.2</v>
      </c>
      <c r="E39" s="26" t="str">
        <f t="shared" si="20"/>
        <v>No.3</v>
      </c>
      <c r="F39" s="26" t="str">
        <f t="shared" si="20"/>
        <v>No.4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0</v>
      </c>
      <c r="D40" s="91">
        <f t="shared" ref="D40:J40" ca="1" si="21">IF(D$2&lt;&gt;"",INDIRECT(D$2&amp;"!D54"),"")</f>
        <v>0</v>
      </c>
      <c r="E40" s="91">
        <f t="shared" ca="1" si="21"/>
        <v>0</v>
      </c>
      <c r="F40" s="91">
        <f t="shared" ca="1" si="21"/>
        <v>0</v>
      </c>
      <c r="G40" s="91" t="str">
        <f t="shared" ca="1" si="21"/>
        <v/>
      </c>
      <c r="H40" s="91" t="str">
        <f t="shared" ca="1" si="21"/>
        <v/>
      </c>
      <c r="I40" s="91" t="str">
        <f t="shared" ca="1" si="21"/>
        <v/>
      </c>
      <c r="J40" s="91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 t="str">
        <f ca="1">IF($C$18=0,"",ROUND(AVERAGE(D41:J41),0))</f>
        <v/>
      </c>
      <c r="D41" s="91" t="str">
        <f t="shared" ref="D41:J41" ca="1" si="22">IF(D$2&lt;&gt;"",INDIRECT(D$2&amp;"!D55"),"")</f>
        <v/>
      </c>
      <c r="E41" s="91" t="str">
        <f t="shared" ca="1" si="22"/>
        <v/>
      </c>
      <c r="F41" s="91" t="str">
        <f t="shared" ca="1" si="22"/>
        <v/>
      </c>
      <c r="G41" s="91" t="str">
        <f t="shared" ca="1" si="22"/>
        <v/>
      </c>
      <c r="H41" s="91" t="str">
        <f t="shared" ca="1" si="22"/>
        <v/>
      </c>
      <c r="I41" s="91" t="str">
        <f t="shared" ca="1" si="22"/>
        <v/>
      </c>
      <c r="J41" s="91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 t="str">
        <f ca="1">IF($C$18=0,"",ROUND(AVERAGE(D42:J42),0))</f>
        <v/>
      </c>
      <c r="D42" s="91" t="str">
        <f t="shared" ref="D42:J42" ca="1" si="23">IF(D$2&lt;&gt;"",INDIRECT(D$2&amp;"!D56"),"")</f>
        <v/>
      </c>
      <c r="E42" s="91" t="str">
        <f t="shared" ca="1" si="23"/>
        <v/>
      </c>
      <c r="F42" s="91" t="str">
        <f t="shared" ca="1" si="23"/>
        <v/>
      </c>
      <c r="G42" s="91" t="str">
        <f t="shared" ca="1" si="23"/>
        <v/>
      </c>
      <c r="H42" s="91" t="str">
        <f t="shared" ca="1" si="23"/>
        <v/>
      </c>
      <c r="I42" s="91" t="str">
        <f t="shared" ca="1" si="23"/>
        <v/>
      </c>
      <c r="J42" s="91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No.2</v>
      </c>
      <c r="E46" s="26" t="str">
        <f t="shared" si="25"/>
        <v>No.3</v>
      </c>
      <c r="F46" s="26" t="str">
        <f t="shared" si="25"/>
        <v>No.4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10</v>
      </c>
      <c r="D47" s="91">
        <f t="shared" ref="D47:J47" ca="1" si="26">IF(D$2&lt;&gt;"",INDIRECT(D$2&amp;"!E54"),"")</f>
        <v>7</v>
      </c>
      <c r="E47" s="91">
        <f t="shared" ca="1" si="26"/>
        <v>12</v>
      </c>
      <c r="F47" s="91">
        <f t="shared" ca="1" si="26"/>
        <v>10</v>
      </c>
      <c r="G47" s="91" t="str">
        <f t="shared" ca="1" si="26"/>
        <v/>
      </c>
      <c r="H47" s="91" t="str">
        <f t="shared" ca="1" si="26"/>
        <v/>
      </c>
      <c r="I47" s="91" t="str">
        <f t="shared" ca="1" si="26"/>
        <v/>
      </c>
      <c r="J47" s="91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12</v>
      </c>
      <c r="D48" s="91">
        <f t="shared" ref="D48:J48" ca="1" si="27">IF(D$2&lt;&gt;"",INDIRECT(D$2&amp;"!E55"),"")</f>
        <v>11</v>
      </c>
      <c r="E48" s="91">
        <f t="shared" ca="1" si="27"/>
        <v>12</v>
      </c>
      <c r="F48" s="91">
        <f t="shared" ca="1" si="27"/>
        <v>13</v>
      </c>
      <c r="G48" s="91" t="str">
        <f t="shared" ca="1" si="27"/>
        <v/>
      </c>
      <c r="H48" s="91" t="str">
        <f t="shared" ca="1" si="27"/>
        <v/>
      </c>
      <c r="I48" s="91" t="str">
        <f t="shared" ca="1" si="27"/>
        <v/>
      </c>
      <c r="J48" s="91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15</v>
      </c>
      <c r="D49" s="91">
        <f t="shared" ref="D49:J49" ca="1" si="28">IF(D$2&lt;&gt;"",INDIRECT(D$2&amp;"!E56"),"")</f>
        <v>13</v>
      </c>
      <c r="E49" s="91">
        <f t="shared" ca="1" si="28"/>
        <v>14</v>
      </c>
      <c r="F49" s="91">
        <f t="shared" ca="1" si="28"/>
        <v>18</v>
      </c>
      <c r="G49" s="91" t="str">
        <f t="shared" ca="1" si="28"/>
        <v/>
      </c>
      <c r="H49" s="91" t="str">
        <f t="shared" ca="1" si="28"/>
        <v/>
      </c>
      <c r="I49" s="91" t="str">
        <f t="shared" ca="1" si="28"/>
        <v/>
      </c>
      <c r="J49" s="91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1.45</v>
      </c>
      <c r="D50" s="30">
        <f t="shared" ref="D50:J50" ca="1" si="29">IF(D$2&lt;&gt;"",INDIRECT(D$2&amp;"!E57"),"")</f>
        <v>0.76</v>
      </c>
      <c r="E50" s="30">
        <f t="shared" ca="1" si="29"/>
        <v>1.6800000000000002</v>
      </c>
      <c r="F50" s="30">
        <f t="shared" ca="1" si="29"/>
        <v>1.9100000000000001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76.900000000000006</v>
      </c>
      <c r="D54" s="14" t="str">
        <f ca="1">IF($C$18=0,"",ROUND((C40/C18*100),1))</f>
        <v/>
      </c>
      <c r="E54" s="35">
        <f ca="1">ROUND((C47/C25*100),1)</f>
        <v>76.900000000000006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61.6</v>
      </c>
      <c r="D55" s="14" t="str">
        <f ca="1">IF($C$18=0,"",ROUND((C43/C21)*100,1))</f>
        <v/>
      </c>
      <c r="E55" s="35">
        <f ca="1">ROUND((C50/C28)*100,1)</f>
        <v>61.6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No.2</v>
      </c>
      <c r="E59" s="26" t="str">
        <f t="shared" si="30"/>
        <v>No.3</v>
      </c>
      <c r="F59" s="26" t="str">
        <f t="shared" si="30"/>
        <v>No.4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3</v>
      </c>
      <c r="D60" s="91">
        <f t="shared" ref="D60:J60" ca="1" si="31">IF(D$2&lt;&gt;"",INDIRECT(D$2&amp;"!C66"),"")</f>
        <v>3</v>
      </c>
      <c r="E60" s="91">
        <f t="shared" ca="1" si="31"/>
        <v>2</v>
      </c>
      <c r="F60" s="91">
        <f t="shared" ca="1" si="31"/>
        <v>4</v>
      </c>
      <c r="G60" s="91" t="str">
        <f t="shared" ca="1" si="31"/>
        <v/>
      </c>
      <c r="H60" s="91" t="str">
        <f t="shared" ca="1" si="31"/>
        <v/>
      </c>
      <c r="I60" s="91" t="str">
        <f t="shared" ca="1" si="31"/>
        <v/>
      </c>
      <c r="J60" s="91" t="str">
        <f t="shared" ca="1" si="31"/>
        <v/>
      </c>
      <c r="K60" s="28">
        <f ca="1">C60*100</f>
        <v>300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17</v>
      </c>
      <c r="D61" s="91">
        <f t="shared" ref="D61:J61" ca="1" si="32">IF(D$2&lt;&gt;"",INDIRECT(D$2&amp;"!C67"),"")</f>
        <v>16</v>
      </c>
      <c r="E61" s="91">
        <f t="shared" ca="1" si="32"/>
        <v>20</v>
      </c>
      <c r="F61" s="91">
        <f t="shared" ca="1" si="32"/>
        <v>16</v>
      </c>
      <c r="G61" s="91" t="str">
        <f t="shared" ca="1" si="32"/>
        <v/>
      </c>
      <c r="H61" s="91" t="str">
        <f t="shared" ca="1" si="32"/>
        <v/>
      </c>
      <c r="I61" s="91" t="str">
        <f t="shared" ca="1" si="32"/>
        <v/>
      </c>
      <c r="J61" s="91" t="str">
        <f t="shared" ca="1" si="32"/>
        <v/>
      </c>
      <c r="K61" s="29">
        <f ca="1">C61</f>
        <v>17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23</v>
      </c>
      <c r="D62" s="91">
        <f t="shared" ref="D62:J62" ca="1" si="33">IF(D$2&lt;&gt;"",INDIRECT(D$2&amp;"!C68"),"")</f>
        <v>21</v>
      </c>
      <c r="E62" s="91">
        <f t="shared" ca="1" si="33"/>
        <v>25</v>
      </c>
      <c r="F62" s="91">
        <f t="shared" ca="1" si="33"/>
        <v>22</v>
      </c>
      <c r="G62" s="91" t="str">
        <f t="shared" ca="1" si="33"/>
        <v/>
      </c>
      <c r="H62" s="91" t="str">
        <f t="shared" ca="1" si="33"/>
        <v/>
      </c>
      <c r="I62" s="91" t="str">
        <f t="shared" ca="1" si="33"/>
        <v/>
      </c>
      <c r="J62" s="91" t="str">
        <f t="shared" ca="1" si="33"/>
        <v/>
      </c>
      <c r="K62" s="29">
        <f ca="1">C62</f>
        <v>23</v>
      </c>
    </row>
    <row r="63" spans="1:21" ht="12.75" customHeight="1" x14ac:dyDescent="0.15">
      <c r="A63" s="108" t="s">
        <v>25</v>
      </c>
      <c r="B63" s="109"/>
      <c r="C63" s="4">
        <f ca="1">ROUND(AVERAGE(D63:J63),3)</f>
        <v>0.90300000000000002</v>
      </c>
      <c r="D63" s="30">
        <f t="shared" ref="D63:J63" ca="1" si="34">IF(D$2&lt;&gt;"",INDIRECT(D$2&amp;"!C69"),"")</f>
        <v>0.77</v>
      </c>
      <c r="E63" s="30">
        <f t="shared" ca="1" si="34"/>
        <v>0.87999999999999989</v>
      </c>
      <c r="F63" s="30">
        <f t="shared" ca="1" si="34"/>
        <v>1.06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90.3</v>
      </c>
    </row>
    <row r="64" spans="1:21" ht="12.75" customHeight="1" x14ac:dyDescent="0.15">
      <c r="K64" s="18" t="str">
        <f ca="1">"形状比＝"&amp;ROUND(K61/K62*100,0)&amp;"、Sr＝"&amp;ROUND((10000/K60)^0.5/K61*100,0)</f>
        <v>形状比＝74、Sr＝34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No.2</v>
      </c>
      <c r="E67" s="26" t="str">
        <f t="shared" si="35"/>
        <v>No.3</v>
      </c>
      <c r="F67" s="26" t="str">
        <f t="shared" si="35"/>
        <v>No.4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91">
        <f t="shared" ref="D68:J68" ca="1" si="36">IF(D$2&lt;&gt;"",INDIRECT(D$2&amp;"!D66"),"")</f>
        <v>0</v>
      </c>
      <c r="E68" s="91">
        <f t="shared" ca="1" si="36"/>
        <v>0</v>
      </c>
      <c r="F68" s="91">
        <f t="shared" ca="1" si="36"/>
        <v>0</v>
      </c>
      <c r="G68" s="91" t="str">
        <f t="shared" ca="1" si="36"/>
        <v/>
      </c>
      <c r="H68" s="91" t="str">
        <f t="shared" ca="1" si="36"/>
        <v/>
      </c>
      <c r="I68" s="91" t="str">
        <f t="shared" ca="1" si="36"/>
        <v/>
      </c>
      <c r="J68" s="91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91" t="str">
        <f t="shared" ref="D69:J69" ca="1" si="37">IF(D$2&lt;&gt;"",INDIRECT(D$2&amp;"!D67"),"")</f>
        <v/>
      </c>
      <c r="E69" s="91" t="str">
        <f t="shared" ca="1" si="37"/>
        <v/>
      </c>
      <c r="F69" s="91" t="str">
        <f t="shared" ca="1" si="37"/>
        <v/>
      </c>
      <c r="G69" s="91" t="str">
        <f t="shared" ca="1" si="37"/>
        <v/>
      </c>
      <c r="H69" s="91" t="str">
        <f t="shared" ca="1" si="37"/>
        <v/>
      </c>
      <c r="I69" s="91" t="str">
        <f t="shared" ca="1" si="37"/>
        <v/>
      </c>
      <c r="J69" s="91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91" t="str">
        <f t="shared" ref="D70:J70" ca="1" si="38">IF(D$2&lt;&gt;"",INDIRECT(D$2&amp;"!D68"),"")</f>
        <v/>
      </c>
      <c r="E70" s="91" t="str">
        <f t="shared" ca="1" si="38"/>
        <v/>
      </c>
      <c r="F70" s="91" t="str">
        <f t="shared" ca="1" si="38"/>
        <v/>
      </c>
      <c r="G70" s="91" t="str">
        <f t="shared" ca="1" si="38"/>
        <v/>
      </c>
      <c r="H70" s="91" t="str">
        <f t="shared" ca="1" si="38"/>
        <v/>
      </c>
      <c r="I70" s="91" t="str">
        <f t="shared" ca="1" si="38"/>
        <v/>
      </c>
      <c r="J70" s="91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No.2</v>
      </c>
      <c r="E74" s="26" t="str">
        <f t="shared" si="40"/>
        <v>No.3</v>
      </c>
      <c r="F74" s="26" t="str">
        <f t="shared" si="40"/>
        <v>No.4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3</v>
      </c>
      <c r="D75" s="91">
        <f t="shared" ref="D75:J75" ca="1" si="41">IF(D$2&lt;&gt;"",INDIRECT(D$2&amp;"!E66"),"")</f>
        <v>3</v>
      </c>
      <c r="E75" s="91">
        <f t="shared" ca="1" si="41"/>
        <v>2</v>
      </c>
      <c r="F75" s="91">
        <f t="shared" ca="1" si="41"/>
        <v>4</v>
      </c>
      <c r="G75" s="91" t="str">
        <f t="shared" ca="1" si="41"/>
        <v/>
      </c>
      <c r="H75" s="91" t="str">
        <f t="shared" ca="1" si="41"/>
        <v/>
      </c>
      <c r="I75" s="91" t="str">
        <f t="shared" ca="1" si="41"/>
        <v/>
      </c>
      <c r="J75" s="91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17</v>
      </c>
      <c r="D76" s="91">
        <f t="shared" ref="D76:J76" ca="1" si="42">IF(D$2&lt;&gt;"",INDIRECT(D$2&amp;"!E67"),"")</f>
        <v>16</v>
      </c>
      <c r="E76" s="91">
        <f t="shared" ca="1" si="42"/>
        <v>20</v>
      </c>
      <c r="F76" s="91">
        <f t="shared" ca="1" si="42"/>
        <v>16</v>
      </c>
      <c r="G76" s="91" t="str">
        <f t="shared" ca="1" si="42"/>
        <v/>
      </c>
      <c r="H76" s="91" t="str">
        <f t="shared" ca="1" si="42"/>
        <v/>
      </c>
      <c r="I76" s="91" t="str">
        <f t="shared" ca="1" si="42"/>
        <v/>
      </c>
      <c r="J76" s="91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23</v>
      </c>
      <c r="D77" s="91">
        <f t="shared" ref="D77:J77" ca="1" si="43">IF(D$2&lt;&gt;"",INDIRECT(D$2&amp;"!E68"),"")</f>
        <v>21</v>
      </c>
      <c r="E77" s="91">
        <f t="shared" ca="1" si="43"/>
        <v>25</v>
      </c>
      <c r="F77" s="91">
        <f t="shared" ca="1" si="43"/>
        <v>22</v>
      </c>
      <c r="G77" s="91" t="str">
        <f t="shared" ca="1" si="43"/>
        <v/>
      </c>
      <c r="H77" s="91" t="str">
        <f t="shared" ca="1" si="43"/>
        <v/>
      </c>
      <c r="I77" s="91" t="str">
        <f t="shared" ca="1" si="43"/>
        <v/>
      </c>
      <c r="J77" s="91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0.90300000000000002</v>
      </c>
      <c r="D78" s="30">
        <f t="shared" ref="D78:J78" ca="1" si="44">IF(D$2&lt;&gt;"",INDIRECT(D$2&amp;"!E69"),"")</f>
        <v>0.77</v>
      </c>
      <c r="E78" s="30">
        <f t="shared" ca="1" si="44"/>
        <v>0.87999999999999989</v>
      </c>
      <c r="F78" s="30">
        <f t="shared" ca="1" si="44"/>
        <v>1.06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299</v>
      </c>
    </row>
    <row r="93" spans="1:11" x14ac:dyDescent="0.15">
      <c r="B93" s="10" t="s">
        <v>300</v>
      </c>
    </row>
    <row r="94" spans="1:11" x14ac:dyDescent="0.15">
      <c r="B94" s="10" t="s">
        <v>301</v>
      </c>
    </row>
    <row r="96" spans="1:11" x14ac:dyDescent="0.15">
      <c r="B96" s="10" t="s">
        <v>302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2ABED-F819-464B-B77E-554E39CE6CDE}">
  <sheetPr>
    <tabColor rgb="FFFF0000"/>
  </sheetPr>
  <dimension ref="A1:U95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228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231</v>
      </c>
      <c r="E2" s="50" t="s">
        <v>232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229</v>
      </c>
      <c r="E3" s="23" t="s">
        <v>230</v>
      </c>
      <c r="F3" s="23"/>
      <c r="G3" s="23"/>
      <c r="H3" s="23"/>
      <c r="I3" s="23"/>
      <c r="J3" s="23"/>
    </row>
    <row r="5" spans="1:21" ht="14.25" x14ac:dyDescent="0.15">
      <c r="A5" s="134" t="str">
        <f>D1</f>
        <v>S-23広葉樹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No.39</v>
      </c>
      <c r="E9" s="26" t="str">
        <f t="shared" si="0"/>
        <v>No.40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13</v>
      </c>
      <c r="D10" s="95">
        <f t="shared" ref="D10:J10" ca="1" si="1">IF(D$2&lt;&gt;"",INDIRECT(D$2&amp;"!C47"),"")</f>
        <v>13</v>
      </c>
      <c r="E10" s="95">
        <f t="shared" ca="1" si="1"/>
        <v>13</v>
      </c>
      <c r="F10" s="95" t="str">
        <f t="shared" ca="1" si="1"/>
        <v/>
      </c>
      <c r="G10" s="95" t="str">
        <f t="shared" ca="1" si="1"/>
        <v/>
      </c>
      <c r="H10" s="95" t="str">
        <f t="shared" ca="1" si="1"/>
        <v/>
      </c>
      <c r="I10" s="95" t="str">
        <f t="shared" ca="1" si="1"/>
        <v/>
      </c>
      <c r="J10" s="95" t="str">
        <f t="shared" ca="1" si="1"/>
        <v/>
      </c>
      <c r="K10" s="28">
        <f ca="1">C10*100</f>
        <v>1300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17</v>
      </c>
      <c r="D11" s="95">
        <f t="shared" ref="D11:J11" ca="1" si="2">IF(D$2&lt;&gt;"",INDIRECT(D$2&amp;"!C48"),"")</f>
        <v>17</v>
      </c>
      <c r="E11" s="95">
        <f t="shared" ca="1" si="2"/>
        <v>16</v>
      </c>
      <c r="F11" s="95" t="str">
        <f t="shared" ca="1" si="2"/>
        <v/>
      </c>
      <c r="G11" s="95" t="str">
        <f t="shared" ca="1" si="2"/>
        <v/>
      </c>
      <c r="H11" s="95" t="str">
        <f t="shared" ca="1" si="2"/>
        <v/>
      </c>
      <c r="I11" s="95" t="str">
        <f t="shared" ca="1" si="2"/>
        <v/>
      </c>
      <c r="J11" s="95" t="str">
        <f t="shared" ca="1" si="2"/>
        <v/>
      </c>
      <c r="K11" s="29">
        <f ca="1">C11</f>
        <v>17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19</v>
      </c>
      <c r="D12" s="95">
        <f t="shared" ref="D12:J12" ca="1" si="3">IF(D$2&lt;&gt;"",INDIRECT(D$2&amp;"!C49"),"")</f>
        <v>18</v>
      </c>
      <c r="E12" s="95">
        <f t="shared" ca="1" si="3"/>
        <v>19</v>
      </c>
      <c r="F12" s="95" t="str">
        <f t="shared" ca="1" si="3"/>
        <v/>
      </c>
      <c r="G12" s="95" t="str">
        <f t="shared" ca="1" si="3"/>
        <v/>
      </c>
      <c r="H12" s="95" t="str">
        <f t="shared" ca="1" si="3"/>
        <v/>
      </c>
      <c r="I12" s="95" t="str">
        <f t="shared" ca="1" si="3"/>
        <v/>
      </c>
      <c r="J12" s="95" t="str">
        <f t="shared" ca="1" si="3"/>
        <v/>
      </c>
      <c r="K12" s="29">
        <f ca="1">C12</f>
        <v>19</v>
      </c>
    </row>
    <row r="13" spans="1:21" ht="12.75" customHeight="1" x14ac:dyDescent="0.15">
      <c r="A13" s="108" t="s">
        <v>25</v>
      </c>
      <c r="B13" s="109"/>
      <c r="C13" s="4">
        <f ca="1">ROUND(AVERAGE(D13:J13),3)</f>
        <v>3.625</v>
      </c>
      <c r="D13" s="30">
        <f t="shared" ref="D13:J13" ca="1" si="4">IF(D$2&lt;&gt;"",INDIRECT(D$2&amp;"!C50"),"")</f>
        <v>3.78</v>
      </c>
      <c r="E13" s="30">
        <f t="shared" ca="1" si="4"/>
        <v>3.4699999999999998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362.5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形状比＝89、Sr＝16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No.39</v>
      </c>
      <c r="E17" s="26" t="str">
        <f t="shared" si="5"/>
        <v>No.40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0</v>
      </c>
      <c r="D18" s="95">
        <f t="shared" ref="D18:J18" ca="1" si="6">IF(D$2&lt;&gt;"",INDIRECT(D$2&amp;"!D47"),"")</f>
        <v>0</v>
      </c>
      <c r="E18" s="95">
        <f t="shared" ca="1" si="6"/>
        <v>0</v>
      </c>
      <c r="F18" s="95" t="str">
        <f t="shared" ca="1" si="6"/>
        <v/>
      </c>
      <c r="G18" s="95" t="str">
        <f t="shared" ca="1" si="6"/>
        <v/>
      </c>
      <c r="H18" s="95" t="str">
        <f t="shared" ca="1" si="6"/>
        <v/>
      </c>
      <c r="I18" s="95" t="str">
        <f t="shared" ca="1" si="6"/>
        <v/>
      </c>
      <c r="J18" s="95" t="str">
        <f t="shared" ca="1" si="6"/>
        <v/>
      </c>
    </row>
    <row r="19" spans="1:21" ht="12.75" customHeight="1" x14ac:dyDescent="0.15">
      <c r="A19" s="108" t="s">
        <v>23</v>
      </c>
      <c r="B19" s="109"/>
      <c r="C19" s="14" t="str">
        <f ca="1">IF($C$18=0,"",ROUND(AVERAGE(D19:J19),0))</f>
        <v/>
      </c>
      <c r="D19" s="95" t="str">
        <f t="shared" ref="D19:J19" ca="1" si="7">IF(D$2&lt;&gt;"",INDIRECT(D$2&amp;"!D48"),"")</f>
        <v/>
      </c>
      <c r="E19" s="95" t="str">
        <f t="shared" ca="1" si="7"/>
        <v/>
      </c>
      <c r="F19" s="95" t="str">
        <f t="shared" ca="1" si="7"/>
        <v/>
      </c>
      <c r="G19" s="95" t="str">
        <f t="shared" ca="1" si="7"/>
        <v/>
      </c>
      <c r="H19" s="95" t="str">
        <f t="shared" ca="1" si="7"/>
        <v/>
      </c>
      <c r="I19" s="95" t="str">
        <f t="shared" ca="1" si="7"/>
        <v/>
      </c>
      <c r="J19" s="95" t="str">
        <f t="shared" ca="1" si="7"/>
        <v/>
      </c>
    </row>
    <row r="20" spans="1:21" ht="12.75" customHeight="1" x14ac:dyDescent="0.15">
      <c r="A20" s="108" t="s">
        <v>24</v>
      </c>
      <c r="B20" s="109"/>
      <c r="C20" s="14" t="str">
        <f ca="1">IF($C$18=0,"",ROUND(AVERAGE(D20:J20),0))</f>
        <v/>
      </c>
      <c r="D20" s="95" t="str">
        <f t="shared" ref="D20:J20" ca="1" si="8">IF(D$2&lt;&gt;"",INDIRECT(D$2&amp;"!D49"),"")</f>
        <v/>
      </c>
      <c r="E20" s="95" t="str">
        <f t="shared" ca="1" si="8"/>
        <v/>
      </c>
      <c r="F20" s="95" t="str">
        <f t="shared" ca="1" si="8"/>
        <v/>
      </c>
      <c r="G20" s="95" t="str">
        <f t="shared" ca="1" si="8"/>
        <v/>
      </c>
      <c r="H20" s="95" t="str">
        <f t="shared" ca="1" si="8"/>
        <v/>
      </c>
      <c r="I20" s="95" t="str">
        <f t="shared" ca="1" si="8"/>
        <v/>
      </c>
      <c r="J20" s="95" t="str">
        <f t="shared" ca="1" si="8"/>
        <v/>
      </c>
    </row>
    <row r="21" spans="1:21" ht="12.75" customHeight="1" x14ac:dyDescent="0.15">
      <c r="A21" s="108" t="s">
        <v>25</v>
      </c>
      <c r="B21" s="109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No.39</v>
      </c>
      <c r="E24" s="26" t="str">
        <f t="shared" si="10"/>
        <v>No.40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13</v>
      </c>
      <c r="D25" s="95">
        <f t="shared" ref="D25:J25" ca="1" si="11">IF(D$2&lt;&gt;"",INDIRECT(D$2&amp;"!E47"),"")</f>
        <v>13</v>
      </c>
      <c r="E25" s="95">
        <f t="shared" ca="1" si="11"/>
        <v>13</v>
      </c>
      <c r="F25" s="95" t="str">
        <f t="shared" ca="1" si="11"/>
        <v/>
      </c>
      <c r="G25" s="95" t="str">
        <f t="shared" ca="1" si="11"/>
        <v/>
      </c>
      <c r="H25" s="95" t="str">
        <f t="shared" ca="1" si="11"/>
        <v/>
      </c>
      <c r="I25" s="95" t="str">
        <f t="shared" ca="1" si="11"/>
        <v/>
      </c>
      <c r="J25" s="95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17</v>
      </c>
      <c r="D26" s="95">
        <f t="shared" ref="D26:J26" ca="1" si="12">IF(D$2&lt;&gt;"",INDIRECT(D$2&amp;"!E48"),"")</f>
        <v>17</v>
      </c>
      <c r="E26" s="95">
        <f t="shared" ca="1" si="12"/>
        <v>16</v>
      </c>
      <c r="F26" s="95" t="str">
        <f t="shared" ca="1" si="12"/>
        <v/>
      </c>
      <c r="G26" s="95" t="str">
        <f t="shared" ca="1" si="12"/>
        <v/>
      </c>
      <c r="H26" s="95" t="str">
        <f t="shared" ca="1" si="12"/>
        <v/>
      </c>
      <c r="I26" s="95" t="str">
        <f t="shared" ca="1" si="12"/>
        <v/>
      </c>
      <c r="J26" s="95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19</v>
      </c>
      <c r="D27" s="95">
        <f t="shared" ref="D27:J27" ca="1" si="13">IF(D$2&lt;&gt;"",INDIRECT(D$2&amp;"!E49"),"")</f>
        <v>18</v>
      </c>
      <c r="E27" s="95">
        <f t="shared" ca="1" si="13"/>
        <v>19</v>
      </c>
      <c r="F27" s="95" t="str">
        <f t="shared" ca="1" si="13"/>
        <v/>
      </c>
      <c r="G27" s="95" t="str">
        <f t="shared" ca="1" si="13"/>
        <v/>
      </c>
      <c r="H27" s="95" t="str">
        <f t="shared" ca="1" si="13"/>
        <v/>
      </c>
      <c r="I27" s="95" t="str">
        <f t="shared" ca="1" si="13"/>
        <v/>
      </c>
      <c r="J27" s="95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3.625</v>
      </c>
      <c r="D28" s="30">
        <f t="shared" ref="D28:J28" ca="1" si="14">IF(D$2&lt;&gt;"",INDIRECT(D$2&amp;"!E50"),"")</f>
        <v>3.78</v>
      </c>
      <c r="E28" s="30">
        <f t="shared" ca="1" si="14"/>
        <v>3.4699999999999998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No.39</v>
      </c>
      <c r="E32" s="26" t="str">
        <f t="shared" si="15"/>
        <v>No.40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10</v>
      </c>
      <c r="D33" s="95">
        <f t="shared" ref="D33:J33" ca="1" si="16">IF(D$2&lt;&gt;"",INDIRECT(D$2&amp;"!C54"),"")</f>
        <v>9</v>
      </c>
      <c r="E33" s="95">
        <f t="shared" ca="1" si="16"/>
        <v>10</v>
      </c>
      <c r="F33" s="95" t="str">
        <f t="shared" ca="1" si="16"/>
        <v/>
      </c>
      <c r="G33" s="95" t="str">
        <f t="shared" ca="1" si="16"/>
        <v/>
      </c>
      <c r="H33" s="95" t="str">
        <f t="shared" ca="1" si="16"/>
        <v/>
      </c>
      <c r="I33" s="95" t="str">
        <f t="shared" ca="1" si="16"/>
        <v/>
      </c>
      <c r="J33" s="95" t="str">
        <f t="shared" ca="1" si="16"/>
        <v/>
      </c>
      <c r="K33" s="28">
        <f ca="1">C33*100</f>
        <v>1000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15</v>
      </c>
      <c r="D34" s="95">
        <f t="shared" ref="D34:J34" ca="1" si="17">IF(D$2&lt;&gt;"",INDIRECT(D$2&amp;"!C55"),"")</f>
        <v>16</v>
      </c>
      <c r="E34" s="95">
        <f t="shared" ca="1" si="17"/>
        <v>14</v>
      </c>
      <c r="F34" s="95" t="str">
        <f t="shared" ca="1" si="17"/>
        <v/>
      </c>
      <c r="G34" s="95" t="str">
        <f t="shared" ca="1" si="17"/>
        <v/>
      </c>
      <c r="H34" s="95" t="str">
        <f t="shared" ca="1" si="17"/>
        <v/>
      </c>
      <c r="I34" s="95" t="str">
        <f t="shared" ca="1" si="17"/>
        <v/>
      </c>
      <c r="J34" s="95" t="str">
        <f t="shared" ca="1" si="17"/>
        <v/>
      </c>
      <c r="K34" s="29">
        <f ca="1">C34</f>
        <v>15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16</v>
      </c>
      <c r="D35" s="95">
        <f t="shared" ref="D35:J35" ca="1" si="18">IF(D$2&lt;&gt;"",INDIRECT(D$2&amp;"!C56"),"")</f>
        <v>15</v>
      </c>
      <c r="E35" s="95">
        <f t="shared" ca="1" si="18"/>
        <v>16</v>
      </c>
      <c r="F35" s="95" t="str">
        <f t="shared" ca="1" si="18"/>
        <v/>
      </c>
      <c r="G35" s="95" t="str">
        <f t="shared" ca="1" si="18"/>
        <v/>
      </c>
      <c r="H35" s="95" t="str">
        <f t="shared" ca="1" si="18"/>
        <v/>
      </c>
      <c r="I35" s="95" t="str">
        <f t="shared" ca="1" si="18"/>
        <v/>
      </c>
      <c r="J35" s="95" t="str">
        <f t="shared" ca="1" si="18"/>
        <v/>
      </c>
      <c r="K35" s="29">
        <f ca="1">C35</f>
        <v>16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1.5549999999999999</v>
      </c>
      <c r="D36" s="30">
        <f t="shared" ref="D36:J36" ca="1" si="19">IF(D$2&lt;&gt;"",INDIRECT(D$2&amp;"!C57"),"")</f>
        <v>1.5699999999999998</v>
      </c>
      <c r="E36" s="30">
        <f t="shared" ca="1" si="19"/>
        <v>1.54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155.5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No.39</v>
      </c>
      <c r="E39" s="26" t="str">
        <f t="shared" si="20"/>
        <v>No.40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0</v>
      </c>
      <c r="D40" s="95">
        <f t="shared" ref="D40:J40" ca="1" si="21">IF(D$2&lt;&gt;"",INDIRECT(D$2&amp;"!D54"),"")</f>
        <v>0</v>
      </c>
      <c r="E40" s="95">
        <f t="shared" ca="1" si="21"/>
        <v>0</v>
      </c>
      <c r="F40" s="95" t="str">
        <f t="shared" ca="1" si="21"/>
        <v/>
      </c>
      <c r="G40" s="95" t="str">
        <f t="shared" ca="1" si="21"/>
        <v/>
      </c>
      <c r="H40" s="95" t="str">
        <f t="shared" ca="1" si="21"/>
        <v/>
      </c>
      <c r="I40" s="95" t="str">
        <f t="shared" ca="1" si="21"/>
        <v/>
      </c>
      <c r="J40" s="95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 t="str">
        <f ca="1">IF($C$18=0,"",ROUND(AVERAGE(D41:J41),0))</f>
        <v/>
      </c>
      <c r="D41" s="95" t="str">
        <f t="shared" ref="D41:J41" ca="1" si="22">IF(D$2&lt;&gt;"",INDIRECT(D$2&amp;"!D55"),"")</f>
        <v/>
      </c>
      <c r="E41" s="95" t="str">
        <f t="shared" ca="1" si="22"/>
        <v/>
      </c>
      <c r="F41" s="95" t="str">
        <f t="shared" ca="1" si="22"/>
        <v/>
      </c>
      <c r="G41" s="95" t="str">
        <f t="shared" ca="1" si="22"/>
        <v/>
      </c>
      <c r="H41" s="95" t="str">
        <f t="shared" ca="1" si="22"/>
        <v/>
      </c>
      <c r="I41" s="95" t="str">
        <f t="shared" ca="1" si="22"/>
        <v/>
      </c>
      <c r="J41" s="95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 t="str">
        <f ca="1">IF($C$18=0,"",ROUND(AVERAGE(D42:J42),0))</f>
        <v/>
      </c>
      <c r="D42" s="95" t="str">
        <f t="shared" ref="D42:J42" ca="1" si="23">IF(D$2&lt;&gt;"",INDIRECT(D$2&amp;"!D56"),"")</f>
        <v/>
      </c>
      <c r="E42" s="95" t="str">
        <f t="shared" ca="1" si="23"/>
        <v/>
      </c>
      <c r="F42" s="95" t="str">
        <f t="shared" ca="1" si="23"/>
        <v/>
      </c>
      <c r="G42" s="95" t="str">
        <f t="shared" ca="1" si="23"/>
        <v/>
      </c>
      <c r="H42" s="95" t="str">
        <f t="shared" ca="1" si="23"/>
        <v/>
      </c>
      <c r="I42" s="95" t="str">
        <f t="shared" ca="1" si="23"/>
        <v/>
      </c>
      <c r="J42" s="95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No.39</v>
      </c>
      <c r="E46" s="26" t="str">
        <f t="shared" si="25"/>
        <v>No.40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10</v>
      </c>
      <c r="D47" s="95">
        <f t="shared" ref="D47:J47" ca="1" si="26">IF(D$2&lt;&gt;"",INDIRECT(D$2&amp;"!E54"),"")</f>
        <v>9</v>
      </c>
      <c r="E47" s="95">
        <f t="shared" ca="1" si="26"/>
        <v>10</v>
      </c>
      <c r="F47" s="95" t="str">
        <f t="shared" ca="1" si="26"/>
        <v/>
      </c>
      <c r="G47" s="95" t="str">
        <f t="shared" ca="1" si="26"/>
        <v/>
      </c>
      <c r="H47" s="95" t="str">
        <f t="shared" ca="1" si="26"/>
        <v/>
      </c>
      <c r="I47" s="95" t="str">
        <f t="shared" ca="1" si="26"/>
        <v/>
      </c>
      <c r="J47" s="95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15</v>
      </c>
      <c r="D48" s="95">
        <f t="shared" ref="D48:J48" ca="1" si="27">IF(D$2&lt;&gt;"",INDIRECT(D$2&amp;"!E55"),"")</f>
        <v>16</v>
      </c>
      <c r="E48" s="95">
        <f t="shared" ca="1" si="27"/>
        <v>14</v>
      </c>
      <c r="F48" s="95" t="str">
        <f t="shared" ca="1" si="27"/>
        <v/>
      </c>
      <c r="G48" s="95" t="str">
        <f t="shared" ca="1" si="27"/>
        <v/>
      </c>
      <c r="H48" s="95" t="str">
        <f t="shared" ca="1" si="27"/>
        <v/>
      </c>
      <c r="I48" s="95" t="str">
        <f t="shared" ca="1" si="27"/>
        <v/>
      </c>
      <c r="J48" s="95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16</v>
      </c>
      <c r="D49" s="95">
        <f t="shared" ref="D49:J49" ca="1" si="28">IF(D$2&lt;&gt;"",INDIRECT(D$2&amp;"!E56"),"")</f>
        <v>15</v>
      </c>
      <c r="E49" s="95">
        <f t="shared" ca="1" si="28"/>
        <v>16</v>
      </c>
      <c r="F49" s="95" t="str">
        <f t="shared" ca="1" si="28"/>
        <v/>
      </c>
      <c r="G49" s="95" t="str">
        <f t="shared" ca="1" si="28"/>
        <v/>
      </c>
      <c r="H49" s="95" t="str">
        <f t="shared" ca="1" si="28"/>
        <v/>
      </c>
      <c r="I49" s="95" t="str">
        <f t="shared" ca="1" si="28"/>
        <v/>
      </c>
      <c r="J49" s="95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1.5549999999999999</v>
      </c>
      <c r="D50" s="30">
        <f t="shared" ref="D50:J50" ca="1" si="29">IF(D$2&lt;&gt;"",INDIRECT(D$2&amp;"!E57"),"")</f>
        <v>1.5699999999999998</v>
      </c>
      <c r="E50" s="30">
        <f t="shared" ca="1" si="29"/>
        <v>1.54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76.900000000000006</v>
      </c>
      <c r="D54" s="14" t="str">
        <f ca="1">IF($C$18=0,"",ROUND((C40/C18*100),1))</f>
        <v/>
      </c>
      <c r="E54" s="35">
        <f ca="1">ROUND((C47/C25*100),1)</f>
        <v>76.900000000000006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42.9</v>
      </c>
      <c r="D55" s="14" t="str">
        <f ca="1">IF($C$18=0,"",ROUND((C43/C21)*100,1))</f>
        <v/>
      </c>
      <c r="E55" s="35">
        <f ca="1">ROUND((C50/C28)*100,1)</f>
        <v>42.9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No.39</v>
      </c>
      <c r="E59" s="26" t="str">
        <f t="shared" si="30"/>
        <v>No.40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3</v>
      </c>
      <c r="D60" s="95">
        <f t="shared" ref="D60:J60" ca="1" si="31">IF(D$2&lt;&gt;"",INDIRECT(D$2&amp;"!C66"),"")</f>
        <v>4</v>
      </c>
      <c r="E60" s="95">
        <f t="shared" ca="1" si="31"/>
        <v>3</v>
      </c>
      <c r="F60" s="95" t="str">
        <f t="shared" ca="1" si="31"/>
        <v/>
      </c>
      <c r="G60" s="95" t="str">
        <f t="shared" ca="1" si="31"/>
        <v/>
      </c>
      <c r="H60" s="95" t="str">
        <f t="shared" ca="1" si="31"/>
        <v/>
      </c>
      <c r="I60" s="95" t="str">
        <f t="shared" ca="1" si="31"/>
        <v/>
      </c>
      <c r="J60" s="95" t="str">
        <f t="shared" ca="1" si="31"/>
        <v/>
      </c>
      <c r="K60" s="28">
        <f ca="1">C60*100</f>
        <v>300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20</v>
      </c>
      <c r="D61" s="95">
        <f t="shared" ref="D61:J61" ca="1" si="32">IF(D$2&lt;&gt;"",INDIRECT(D$2&amp;"!C67"),"")</f>
        <v>20</v>
      </c>
      <c r="E61" s="95">
        <f t="shared" ca="1" si="32"/>
        <v>20</v>
      </c>
      <c r="F61" s="95" t="str">
        <f t="shared" ca="1" si="32"/>
        <v/>
      </c>
      <c r="G61" s="95" t="str">
        <f t="shared" ca="1" si="32"/>
        <v/>
      </c>
      <c r="H61" s="95" t="str">
        <f t="shared" ca="1" si="32"/>
        <v/>
      </c>
      <c r="I61" s="95" t="str">
        <f t="shared" ca="1" si="32"/>
        <v/>
      </c>
      <c r="J61" s="95" t="str">
        <f t="shared" ca="1" si="32"/>
        <v/>
      </c>
      <c r="K61" s="29">
        <f ca="1">C61</f>
        <v>20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27</v>
      </c>
      <c r="D62" s="95">
        <f t="shared" ref="D62:J62" ca="1" si="33">IF(D$2&lt;&gt;"",INDIRECT(D$2&amp;"!C68"),"")</f>
        <v>25</v>
      </c>
      <c r="E62" s="95">
        <f t="shared" ca="1" si="33"/>
        <v>29</v>
      </c>
      <c r="F62" s="95" t="str">
        <f t="shared" ca="1" si="33"/>
        <v/>
      </c>
      <c r="G62" s="95" t="str">
        <f t="shared" ca="1" si="33"/>
        <v/>
      </c>
      <c r="H62" s="95" t="str">
        <f t="shared" ca="1" si="33"/>
        <v/>
      </c>
      <c r="I62" s="95" t="str">
        <f t="shared" ca="1" si="33"/>
        <v/>
      </c>
      <c r="J62" s="95" t="str">
        <f t="shared" ca="1" si="33"/>
        <v/>
      </c>
      <c r="K62" s="29">
        <f ca="1">C62</f>
        <v>27</v>
      </c>
    </row>
    <row r="63" spans="1:21" ht="12.75" customHeight="1" x14ac:dyDescent="0.15">
      <c r="A63" s="108" t="s">
        <v>25</v>
      </c>
      <c r="B63" s="109"/>
      <c r="C63" s="4">
        <f ca="1">ROUND(AVERAGE(D63:J63),3)</f>
        <v>2.0699999999999998</v>
      </c>
      <c r="D63" s="30">
        <f t="shared" ref="D63:J63" ca="1" si="34">IF(D$2&lt;&gt;"",INDIRECT(D$2&amp;"!C69"),"")</f>
        <v>2.21</v>
      </c>
      <c r="E63" s="30">
        <f t="shared" ca="1" si="34"/>
        <v>1.9299999999999997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206.99999999999997</v>
      </c>
    </row>
    <row r="64" spans="1:21" ht="12.75" customHeight="1" x14ac:dyDescent="0.15">
      <c r="K64" s="18" t="str">
        <f ca="1">"形状比＝"&amp;ROUND(K61/K62*100,0)&amp;"、Sr＝"&amp;ROUND((10000/K60)^0.5/K61*100,0)</f>
        <v>形状比＝74、Sr＝29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No.39</v>
      </c>
      <c r="E67" s="26" t="str">
        <f t="shared" si="35"/>
        <v>No.40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95">
        <f t="shared" ref="D68:J68" ca="1" si="36">IF(D$2&lt;&gt;"",INDIRECT(D$2&amp;"!D66"),"")</f>
        <v>0</v>
      </c>
      <c r="E68" s="95">
        <f t="shared" ca="1" si="36"/>
        <v>0</v>
      </c>
      <c r="F68" s="95" t="str">
        <f t="shared" ca="1" si="36"/>
        <v/>
      </c>
      <c r="G68" s="95" t="str">
        <f t="shared" ca="1" si="36"/>
        <v/>
      </c>
      <c r="H68" s="95" t="str">
        <f t="shared" ca="1" si="36"/>
        <v/>
      </c>
      <c r="I68" s="95" t="str">
        <f t="shared" ca="1" si="36"/>
        <v/>
      </c>
      <c r="J68" s="95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95" t="str">
        <f t="shared" ref="D69:J69" ca="1" si="37">IF(D$2&lt;&gt;"",INDIRECT(D$2&amp;"!D67"),"")</f>
        <v/>
      </c>
      <c r="E69" s="95" t="str">
        <f t="shared" ca="1" si="37"/>
        <v/>
      </c>
      <c r="F69" s="95" t="str">
        <f t="shared" ca="1" si="37"/>
        <v/>
      </c>
      <c r="G69" s="95" t="str">
        <f t="shared" ca="1" si="37"/>
        <v/>
      </c>
      <c r="H69" s="95" t="str">
        <f t="shared" ca="1" si="37"/>
        <v/>
      </c>
      <c r="I69" s="95" t="str">
        <f t="shared" ca="1" si="37"/>
        <v/>
      </c>
      <c r="J69" s="95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95" t="str">
        <f t="shared" ref="D70:J70" ca="1" si="38">IF(D$2&lt;&gt;"",INDIRECT(D$2&amp;"!D68"),"")</f>
        <v/>
      </c>
      <c r="E70" s="95" t="str">
        <f t="shared" ca="1" si="38"/>
        <v/>
      </c>
      <c r="F70" s="95" t="str">
        <f t="shared" ca="1" si="38"/>
        <v/>
      </c>
      <c r="G70" s="95" t="str">
        <f t="shared" ca="1" si="38"/>
        <v/>
      </c>
      <c r="H70" s="95" t="str">
        <f t="shared" ca="1" si="38"/>
        <v/>
      </c>
      <c r="I70" s="95" t="str">
        <f t="shared" ca="1" si="38"/>
        <v/>
      </c>
      <c r="J70" s="95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No.39</v>
      </c>
      <c r="E74" s="26" t="str">
        <f t="shared" si="40"/>
        <v>No.40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3</v>
      </c>
      <c r="D75" s="95">
        <f t="shared" ref="D75:J75" ca="1" si="41">IF(D$2&lt;&gt;"",INDIRECT(D$2&amp;"!E66"),"")</f>
        <v>4</v>
      </c>
      <c r="E75" s="95">
        <f t="shared" ca="1" si="41"/>
        <v>3</v>
      </c>
      <c r="F75" s="95" t="str">
        <f t="shared" ca="1" si="41"/>
        <v/>
      </c>
      <c r="G75" s="95" t="str">
        <f t="shared" ca="1" si="41"/>
        <v/>
      </c>
      <c r="H75" s="95" t="str">
        <f t="shared" ca="1" si="41"/>
        <v/>
      </c>
      <c r="I75" s="95" t="str">
        <f t="shared" ca="1" si="41"/>
        <v/>
      </c>
      <c r="J75" s="95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20</v>
      </c>
      <c r="D76" s="95">
        <f t="shared" ref="D76:J76" ca="1" si="42">IF(D$2&lt;&gt;"",INDIRECT(D$2&amp;"!E67"),"")</f>
        <v>20</v>
      </c>
      <c r="E76" s="95">
        <f t="shared" ca="1" si="42"/>
        <v>20</v>
      </c>
      <c r="F76" s="95" t="str">
        <f t="shared" ca="1" si="42"/>
        <v/>
      </c>
      <c r="G76" s="95" t="str">
        <f t="shared" ca="1" si="42"/>
        <v/>
      </c>
      <c r="H76" s="95" t="str">
        <f t="shared" ca="1" si="42"/>
        <v/>
      </c>
      <c r="I76" s="95" t="str">
        <f t="shared" ca="1" si="42"/>
        <v/>
      </c>
      <c r="J76" s="95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27</v>
      </c>
      <c r="D77" s="95">
        <f t="shared" ref="D77:J77" ca="1" si="43">IF(D$2&lt;&gt;"",INDIRECT(D$2&amp;"!E68"),"")</f>
        <v>25</v>
      </c>
      <c r="E77" s="95">
        <f t="shared" ca="1" si="43"/>
        <v>29</v>
      </c>
      <c r="F77" s="95" t="str">
        <f t="shared" ca="1" si="43"/>
        <v/>
      </c>
      <c r="G77" s="95" t="str">
        <f t="shared" ca="1" si="43"/>
        <v/>
      </c>
      <c r="H77" s="95" t="str">
        <f t="shared" ca="1" si="43"/>
        <v/>
      </c>
      <c r="I77" s="95" t="str">
        <f t="shared" ca="1" si="43"/>
        <v/>
      </c>
      <c r="J77" s="95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2.0699999999999998</v>
      </c>
      <c r="D78" s="30">
        <f t="shared" ref="D78:J78" ca="1" si="44">IF(D$2&lt;&gt;"",INDIRECT(D$2&amp;"!E69"),"")</f>
        <v>2.21</v>
      </c>
      <c r="E78" s="30">
        <f t="shared" ca="1" si="44"/>
        <v>1.9299999999999997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336</v>
      </c>
    </row>
    <row r="93" spans="1:11" x14ac:dyDescent="0.15">
      <c r="B93" s="10" t="s">
        <v>337</v>
      </c>
    </row>
    <row r="95" spans="1:11" x14ac:dyDescent="0.15">
      <c r="B95" s="10" t="s">
        <v>338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AJ120"/>
  <sheetViews>
    <sheetView showGridLines="0" tabSelected="1" view="pageBreakPreview" topLeftCell="A34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242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41</v>
      </c>
      <c r="B4" s="143" t="s">
        <v>51</v>
      </c>
      <c r="C4" s="144"/>
      <c r="D4" s="77">
        <v>52</v>
      </c>
      <c r="E4" s="77">
        <v>28</v>
      </c>
      <c r="F4" s="4">
        <f t="shared" ref="F4:F43" si="0">IF(D4&gt;0,IF(B4="スギ",P4,IF(B4="ヒノキ",U4,IF(B4="アカマツ",Z4,IF(B4="カラマツ",AF4,AJ4)))),"")</f>
        <v>2.48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2.1800000000000002</v>
      </c>
      <c r="L4" s="78">
        <f t="shared" ref="L4:L43" si="2">ROUND(10^(-5+0.73504+1.83346*LOG(D4)+1.06569*LOG(E4)),2)</f>
        <v>2.65</v>
      </c>
      <c r="M4" s="78">
        <f t="shared" ref="M4:M43" si="3">ROUND(10^(-5+0.71514+1.74357*LOG(D4)+1.17719*LOG(E4)),2)</f>
        <v>2.57</v>
      </c>
      <c r="N4" s="78">
        <f t="shared" ref="N4:N43" si="4">ROUND(10^(-5+0.82956+1.76381*LOG(D4)+1.06412*LOG(E4)),2)</f>
        <v>2.4900000000000002</v>
      </c>
      <c r="O4" s="78">
        <f t="shared" ref="O4:O43" si="5">ROUND(10^(-5+0.88226+1.79204*LOG(D4)+0.99303*LOG(E4)),2)</f>
        <v>2.48</v>
      </c>
      <c r="P4" s="78">
        <f>HLOOKUP($D4,K$3:O$43,MATCH($A4,$A$3:$A$43,0),1)</f>
        <v>2.48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2.27</v>
      </c>
      <c r="R4" s="78">
        <f t="shared" ref="R4:R43" si="7">ROUND(10^(1.905709*LOG(D4)+1.011385*LOG(E4)-4.293729),2)</f>
        <v>2.75</v>
      </c>
      <c r="S4" s="78">
        <f t="shared" ref="S4:S43" si="8">ROUND(10^(1.771888*LOG(D4)+1.138415*LOG(E4)-4.271259),2)</f>
        <v>2.61</v>
      </c>
      <c r="T4" s="78">
        <f t="shared" ref="T4:T43" si="9">ROUND(10^(1.671519*LOG(D4)+1.363617*LOG(E4)-4.404407),2)</f>
        <v>2.74</v>
      </c>
      <c r="U4" s="78">
        <f t="shared" ref="U4:U43" si="10">HLOOKUP($D4,Q$3:T$43,MATCH($A4,$A$3:$A$43,0),1)</f>
        <v>2.74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2.85</v>
      </c>
      <c r="W4" s="78">
        <f t="shared" ref="W4:W43" si="12">ROUND(10^(-4.155639+1.847898*LOG(D4)+0.951955*LOG(E4)),2)</f>
        <v>2.4700000000000002</v>
      </c>
      <c r="X4" s="78">
        <f t="shared" ref="X4:X43" si="13">ROUND(10^(-4.194535+1.804172*LOG(D4)+1.034248*LOG(E4)),2)</f>
        <v>2.5</v>
      </c>
      <c r="Y4" s="78">
        <f t="shared" ref="Y4:Y43" si="14">ROUND(10^(-4.42347+2.006485*LOG(D4)+0.967757*LOG(E4)),2)</f>
        <v>2.63</v>
      </c>
      <c r="Z4" s="78">
        <f t="shared" ref="Z4:Z43" si="15">HLOOKUP($D4,V$3:Y$43,MATCH($A4,$A$3:$A$43,0),1)</f>
        <v>2.63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2.15</v>
      </c>
      <c r="AB4" s="78">
        <f t="shared" ref="AB4:AB43" si="17">ROUND(10^(1.979213*LOG(D4)+0.998347*LOG(E4)-4.369281),2)</f>
        <v>2.96</v>
      </c>
      <c r="AC4" s="78">
        <f t="shared" ref="AC4:AC43" si="18">ROUND(10^(1.904401*LOG(D4)+1.062478*LOG(E4)-4.348104),2)</f>
        <v>2.87</v>
      </c>
      <c r="AD4" s="78">
        <f t="shared" ref="AD4:AD43" si="19">ROUND(10^(1.640825*LOG(D4)+1.080387*LOG(E4)-3.976731),2)</f>
        <v>2.5299999999999998</v>
      </c>
      <c r="AE4" s="78">
        <f t="shared" ref="AE4:AE43" si="20">ROUND(10^(1.90887*LOG(D4)+1.088002*LOG(E4)-4.431495),2)</f>
        <v>2.62</v>
      </c>
      <c r="AF4" s="78">
        <f t="shared" ref="AF4:AF43" si="21">HLOOKUP($D4,AA$3:AE$43,MATCH($A4,$A$3:$A$43,0),1)</f>
        <v>2.62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2.2599999999999998</v>
      </c>
      <c r="AH4" s="78">
        <f t="shared" ref="AH4:AH43" si="23">ROUND(10^(1.93813902*LOG(D4)+0.96697002*LOG(E4)-4.32216295),2)</f>
        <v>2.5299999999999998</v>
      </c>
      <c r="AI4" s="78">
        <f t="shared" ref="AI4:AI43" si="24">ROUND(10^(1.82464098*LOG(D4)+0.97625989*LOG(E4)-4.15096808),2)</f>
        <v>2.4700000000000002</v>
      </c>
      <c r="AJ4" s="78">
        <f t="shared" ref="AJ4:AJ43" si="25">HLOOKUP($D4,AG$3:AI$43,MATCH($A4,$A$3:$A$43,0),1)</f>
        <v>2.4700000000000002</v>
      </c>
    </row>
    <row r="5" spans="1:36" ht="12.95" customHeight="1" x14ac:dyDescent="0.15">
      <c r="A5" s="77">
        <v>42</v>
      </c>
      <c r="B5" s="143" t="s">
        <v>51</v>
      </c>
      <c r="C5" s="144"/>
      <c r="D5" s="77">
        <v>26</v>
      </c>
      <c r="E5" s="77">
        <v>18</v>
      </c>
      <c r="F5" s="4">
        <f t="shared" si="0"/>
        <v>0.46</v>
      </c>
      <c r="G5" s="5"/>
      <c r="H5" s="77"/>
      <c r="I5" s="77"/>
      <c r="J5" s="1" t="s">
        <v>15</v>
      </c>
      <c r="K5" s="78">
        <f t="shared" si="1"/>
        <v>0.42</v>
      </c>
      <c r="L5" s="78">
        <f t="shared" si="2"/>
        <v>0.46</v>
      </c>
      <c r="M5" s="78">
        <f t="shared" si="3"/>
        <v>0.46</v>
      </c>
      <c r="N5" s="78">
        <f t="shared" si="4"/>
        <v>0.46</v>
      </c>
      <c r="O5" s="78">
        <f t="shared" si="5"/>
        <v>0.46</v>
      </c>
      <c r="P5" s="78">
        <f t="shared" ref="P5:P43" si="26">HLOOKUP($D5,K$3:O$43,MATCH(A5,$A$3:$A$43,0),1)</f>
        <v>0.46</v>
      </c>
      <c r="Q5" s="78">
        <f t="shared" si="6"/>
        <v>0.42</v>
      </c>
      <c r="R5" s="78">
        <f t="shared" si="7"/>
        <v>0.47</v>
      </c>
      <c r="S5" s="78">
        <f t="shared" si="8"/>
        <v>0.46</v>
      </c>
      <c r="T5" s="78">
        <f t="shared" si="9"/>
        <v>0.47</v>
      </c>
      <c r="U5" s="78">
        <f t="shared" si="10"/>
        <v>0.46</v>
      </c>
      <c r="V5" s="78">
        <f t="shared" si="11"/>
        <v>0.49</v>
      </c>
      <c r="W5" s="78">
        <f t="shared" si="12"/>
        <v>0.45</v>
      </c>
      <c r="X5" s="78">
        <f t="shared" si="13"/>
        <v>0.45</v>
      </c>
      <c r="Y5" s="78">
        <f t="shared" si="14"/>
        <v>0.43</v>
      </c>
      <c r="Z5" s="78">
        <f t="shared" si="15"/>
        <v>0.45</v>
      </c>
      <c r="AA5" s="78">
        <f t="shared" si="16"/>
        <v>0.4</v>
      </c>
      <c r="AB5" s="78">
        <f t="shared" si="17"/>
        <v>0.48</v>
      </c>
      <c r="AC5" s="78">
        <f t="shared" si="18"/>
        <v>0.48</v>
      </c>
      <c r="AD5" s="78">
        <f t="shared" si="19"/>
        <v>0.5</v>
      </c>
      <c r="AE5" s="78">
        <f t="shared" si="20"/>
        <v>0.43</v>
      </c>
      <c r="AF5" s="78">
        <f t="shared" si="21"/>
        <v>0.48</v>
      </c>
      <c r="AG5" s="78">
        <f t="shared" si="22"/>
        <v>0.41</v>
      </c>
      <c r="AH5" s="78">
        <f t="shared" si="23"/>
        <v>0.43</v>
      </c>
      <c r="AI5" s="78">
        <f t="shared" si="24"/>
        <v>0.45</v>
      </c>
      <c r="AJ5" s="78">
        <f t="shared" si="25"/>
        <v>0.43</v>
      </c>
    </row>
    <row r="6" spans="1:36" ht="12.95" customHeight="1" x14ac:dyDescent="0.15">
      <c r="A6" s="98">
        <v>43</v>
      </c>
      <c r="B6" s="143" t="s">
        <v>51</v>
      </c>
      <c r="C6" s="144"/>
      <c r="D6" s="77">
        <v>14</v>
      </c>
      <c r="E6" s="77">
        <v>10</v>
      </c>
      <c r="F6" s="4">
        <f t="shared" si="0"/>
        <v>0.08</v>
      </c>
      <c r="G6" s="5" t="s">
        <v>90</v>
      </c>
      <c r="H6" s="98" t="s">
        <v>52</v>
      </c>
      <c r="I6" s="5"/>
      <c r="J6" s="1" t="s">
        <v>15</v>
      </c>
      <c r="K6" s="78">
        <f t="shared" si="1"/>
        <v>0.08</v>
      </c>
      <c r="L6" s="78">
        <f t="shared" si="2"/>
        <v>0.08</v>
      </c>
      <c r="M6" s="78">
        <f t="shared" si="3"/>
        <v>0.08</v>
      </c>
      <c r="N6" s="78">
        <f t="shared" si="4"/>
        <v>0.08</v>
      </c>
      <c r="O6" s="78">
        <f t="shared" si="5"/>
        <v>0.08</v>
      </c>
      <c r="P6" s="78">
        <f t="shared" si="26"/>
        <v>0.08</v>
      </c>
      <c r="Q6" s="78">
        <f t="shared" si="6"/>
        <v>0.08</v>
      </c>
      <c r="R6" s="78">
        <f t="shared" si="7"/>
        <v>0.08</v>
      </c>
      <c r="S6" s="78">
        <f t="shared" si="8"/>
        <v>0.08</v>
      </c>
      <c r="T6" s="78">
        <f t="shared" si="9"/>
        <v>7.0000000000000007E-2</v>
      </c>
      <c r="U6" s="78">
        <f t="shared" si="10"/>
        <v>0.08</v>
      </c>
      <c r="V6" s="78">
        <f t="shared" si="11"/>
        <v>0.08</v>
      </c>
      <c r="W6" s="78">
        <f t="shared" si="12"/>
        <v>0.08</v>
      </c>
      <c r="X6" s="78">
        <f t="shared" si="13"/>
        <v>0.08</v>
      </c>
      <c r="Y6" s="78">
        <f t="shared" si="14"/>
        <v>7.0000000000000007E-2</v>
      </c>
      <c r="Z6" s="78">
        <f t="shared" si="15"/>
        <v>0.08</v>
      </c>
      <c r="AA6" s="78">
        <f t="shared" si="16"/>
        <v>7.0000000000000007E-2</v>
      </c>
      <c r="AB6" s="78">
        <f t="shared" si="17"/>
        <v>0.08</v>
      </c>
      <c r="AC6" s="78">
        <f t="shared" si="18"/>
        <v>0.08</v>
      </c>
      <c r="AD6" s="78">
        <f t="shared" si="19"/>
        <v>0.1</v>
      </c>
      <c r="AE6" s="78">
        <f t="shared" si="20"/>
        <v>7.0000000000000007E-2</v>
      </c>
      <c r="AF6" s="78">
        <f t="shared" si="21"/>
        <v>0.08</v>
      </c>
      <c r="AG6" s="78">
        <f t="shared" si="22"/>
        <v>7.0000000000000007E-2</v>
      </c>
      <c r="AH6" s="78">
        <f t="shared" si="23"/>
        <v>7.0000000000000007E-2</v>
      </c>
      <c r="AI6" s="78">
        <f t="shared" si="24"/>
        <v>0.08</v>
      </c>
      <c r="AJ6" s="78">
        <f t="shared" si="25"/>
        <v>7.0000000000000007E-2</v>
      </c>
    </row>
    <row r="7" spans="1:36" ht="12.95" customHeight="1" x14ac:dyDescent="0.15">
      <c r="A7" s="98">
        <v>44</v>
      </c>
      <c r="B7" s="143" t="s">
        <v>51</v>
      </c>
      <c r="C7" s="144"/>
      <c r="D7" s="77">
        <v>30</v>
      </c>
      <c r="E7" s="77">
        <v>24</v>
      </c>
      <c r="F7" s="4">
        <f>IF(D7&gt;0,IF(B7="スギ",P7,IF(B7="ヒノキ",U7,IF(B7="アカマツ",Z7,IF(B7="カラマツ",AF7,AJ7)))),"")</f>
        <v>0.82</v>
      </c>
      <c r="G7" s="77"/>
      <c r="H7" s="77"/>
      <c r="I7" s="103"/>
      <c r="J7" s="1" t="s">
        <v>15</v>
      </c>
      <c r="K7" s="78">
        <f t="shared" si="1"/>
        <v>0.72</v>
      </c>
      <c r="L7" s="78">
        <f t="shared" si="2"/>
        <v>0.82</v>
      </c>
      <c r="M7" s="78">
        <f t="shared" si="3"/>
        <v>0.82</v>
      </c>
      <c r="N7" s="78">
        <f t="shared" si="4"/>
        <v>0.8</v>
      </c>
      <c r="O7" s="78">
        <f t="shared" si="5"/>
        <v>0.79</v>
      </c>
      <c r="P7" s="78">
        <f t="shared" si="26"/>
        <v>0.82</v>
      </c>
      <c r="Q7" s="78">
        <f t="shared" si="6"/>
        <v>0.72</v>
      </c>
      <c r="R7" s="78">
        <f t="shared" si="7"/>
        <v>0.83</v>
      </c>
      <c r="S7" s="78">
        <f t="shared" si="8"/>
        <v>0.83</v>
      </c>
      <c r="T7" s="78">
        <f t="shared" si="9"/>
        <v>0.88</v>
      </c>
      <c r="U7" s="78">
        <f t="shared" si="10"/>
        <v>0.83</v>
      </c>
      <c r="V7" s="78">
        <f t="shared" si="11"/>
        <v>0.84</v>
      </c>
      <c r="W7" s="78">
        <f t="shared" si="12"/>
        <v>0.77</v>
      </c>
      <c r="X7" s="78">
        <f t="shared" si="13"/>
        <v>0.79</v>
      </c>
      <c r="Y7" s="78">
        <f t="shared" si="14"/>
        <v>0.75</v>
      </c>
      <c r="Z7" s="78">
        <f t="shared" si="15"/>
        <v>0.79</v>
      </c>
      <c r="AA7" s="78">
        <f t="shared" si="16"/>
        <v>0.69</v>
      </c>
      <c r="AB7" s="78">
        <f t="shared" si="17"/>
        <v>0.86</v>
      </c>
      <c r="AC7" s="78">
        <f t="shared" si="18"/>
        <v>0.85</v>
      </c>
      <c r="AD7" s="78">
        <f t="shared" si="19"/>
        <v>0.87</v>
      </c>
      <c r="AE7" s="78">
        <f t="shared" si="20"/>
        <v>0.78</v>
      </c>
      <c r="AF7" s="78">
        <f t="shared" si="21"/>
        <v>0.85</v>
      </c>
      <c r="AG7" s="78">
        <f t="shared" si="22"/>
        <v>0.68</v>
      </c>
      <c r="AH7" s="78">
        <f t="shared" si="23"/>
        <v>0.75</v>
      </c>
      <c r="AI7" s="78">
        <f t="shared" si="24"/>
        <v>0.78</v>
      </c>
      <c r="AJ7" s="78">
        <f t="shared" si="25"/>
        <v>0.75</v>
      </c>
    </row>
    <row r="8" spans="1:36" ht="12.95" customHeight="1" x14ac:dyDescent="0.15">
      <c r="A8" s="98">
        <v>45</v>
      </c>
      <c r="B8" s="143" t="s">
        <v>51</v>
      </c>
      <c r="C8" s="144"/>
      <c r="D8" s="77">
        <v>38</v>
      </c>
      <c r="E8" s="77">
        <v>24</v>
      </c>
      <c r="F8" s="4">
        <f t="shared" si="0"/>
        <v>1.22</v>
      </c>
      <c r="G8" s="5"/>
      <c r="H8" s="77"/>
      <c r="I8" s="5"/>
      <c r="J8" s="1" t="s">
        <v>15</v>
      </c>
      <c r="K8" s="78">
        <f t="shared" si="1"/>
        <v>1.08</v>
      </c>
      <c r="L8" s="78">
        <f t="shared" si="2"/>
        <v>1.27</v>
      </c>
      <c r="M8" s="78">
        <f t="shared" si="3"/>
        <v>1.24</v>
      </c>
      <c r="N8" s="78">
        <f t="shared" si="4"/>
        <v>1.22</v>
      </c>
      <c r="O8" s="78">
        <f t="shared" si="5"/>
        <v>1.21</v>
      </c>
      <c r="P8" s="78">
        <f t="shared" si="26"/>
        <v>1.22</v>
      </c>
      <c r="Q8" s="78">
        <f t="shared" si="6"/>
        <v>1.1100000000000001</v>
      </c>
      <c r="R8" s="78">
        <f t="shared" si="7"/>
        <v>1.3</v>
      </c>
      <c r="S8" s="78">
        <f t="shared" si="8"/>
        <v>1.26</v>
      </c>
      <c r="T8" s="78">
        <f t="shared" si="9"/>
        <v>1.31</v>
      </c>
      <c r="U8" s="78">
        <f t="shared" si="10"/>
        <v>1.31</v>
      </c>
      <c r="V8" s="78">
        <f t="shared" si="11"/>
        <v>1.34</v>
      </c>
      <c r="W8" s="78">
        <f t="shared" si="12"/>
        <v>1.2</v>
      </c>
      <c r="X8" s="78">
        <f t="shared" si="13"/>
        <v>1.21</v>
      </c>
      <c r="Y8" s="78">
        <f t="shared" si="14"/>
        <v>1.21</v>
      </c>
      <c r="Z8" s="78">
        <f t="shared" si="15"/>
        <v>1.21</v>
      </c>
      <c r="AA8" s="78">
        <f t="shared" si="16"/>
        <v>1.05</v>
      </c>
      <c r="AB8" s="78">
        <f t="shared" si="17"/>
        <v>1.37</v>
      </c>
      <c r="AC8" s="78">
        <f t="shared" si="18"/>
        <v>1.34</v>
      </c>
      <c r="AD8" s="78">
        <f t="shared" si="19"/>
        <v>1.28</v>
      </c>
      <c r="AE8" s="78">
        <f t="shared" si="20"/>
        <v>1.22</v>
      </c>
      <c r="AF8" s="78">
        <f t="shared" si="21"/>
        <v>1.28</v>
      </c>
      <c r="AG8" s="78">
        <f t="shared" si="22"/>
        <v>1.08</v>
      </c>
      <c r="AH8" s="78">
        <f t="shared" si="23"/>
        <v>1.19</v>
      </c>
      <c r="AI8" s="78">
        <f t="shared" si="24"/>
        <v>1.2</v>
      </c>
      <c r="AJ8" s="78">
        <f t="shared" si="25"/>
        <v>1.19</v>
      </c>
    </row>
    <row r="9" spans="1:36" ht="12.95" customHeight="1" x14ac:dyDescent="0.15">
      <c r="A9" s="98">
        <v>46</v>
      </c>
      <c r="B9" s="143" t="s">
        <v>51</v>
      </c>
      <c r="C9" s="144"/>
      <c r="D9" s="77">
        <v>20</v>
      </c>
      <c r="E9" s="77">
        <v>14</v>
      </c>
      <c r="F9" s="4">
        <f t="shared" si="0"/>
        <v>0.22</v>
      </c>
      <c r="G9" s="98" t="s">
        <v>59</v>
      </c>
      <c r="H9" s="98" t="s">
        <v>62</v>
      </c>
      <c r="I9" s="103" t="s">
        <v>59</v>
      </c>
      <c r="J9" s="1" t="s">
        <v>15</v>
      </c>
      <c r="K9" s="78">
        <f t="shared" si="1"/>
        <v>0.2</v>
      </c>
      <c r="L9" s="78">
        <f t="shared" si="2"/>
        <v>0.22</v>
      </c>
      <c r="M9" s="78">
        <f t="shared" si="3"/>
        <v>0.22</v>
      </c>
      <c r="N9" s="78">
        <f t="shared" si="4"/>
        <v>0.22</v>
      </c>
      <c r="O9" s="78">
        <f t="shared" si="5"/>
        <v>0.22</v>
      </c>
      <c r="P9" s="78">
        <f t="shared" si="26"/>
        <v>0.22</v>
      </c>
      <c r="Q9" s="78">
        <f t="shared" si="6"/>
        <v>0.2</v>
      </c>
      <c r="R9" s="78">
        <f t="shared" si="7"/>
        <v>0.22</v>
      </c>
      <c r="S9" s="78">
        <f t="shared" si="8"/>
        <v>0.22</v>
      </c>
      <c r="T9" s="78">
        <f t="shared" si="9"/>
        <v>0.22</v>
      </c>
      <c r="U9" s="78">
        <f t="shared" si="10"/>
        <v>0.22</v>
      </c>
      <c r="V9" s="78">
        <f t="shared" si="11"/>
        <v>0.23</v>
      </c>
      <c r="W9" s="78">
        <f t="shared" si="12"/>
        <v>0.22</v>
      </c>
      <c r="X9" s="78">
        <f t="shared" si="13"/>
        <v>0.22</v>
      </c>
      <c r="Y9" s="78">
        <f t="shared" si="14"/>
        <v>0.2</v>
      </c>
      <c r="Z9" s="78">
        <f t="shared" si="15"/>
        <v>0.22</v>
      </c>
      <c r="AA9" s="78">
        <f t="shared" si="16"/>
        <v>0.2</v>
      </c>
      <c r="AB9" s="78">
        <f t="shared" si="17"/>
        <v>0.22</v>
      </c>
      <c r="AC9" s="78">
        <f t="shared" si="18"/>
        <v>0.22</v>
      </c>
      <c r="AD9" s="78">
        <f t="shared" si="19"/>
        <v>0.25</v>
      </c>
      <c r="AE9" s="78">
        <f t="shared" si="20"/>
        <v>0.2</v>
      </c>
      <c r="AF9" s="78">
        <f t="shared" si="21"/>
        <v>0.22</v>
      </c>
      <c r="AG9" s="78">
        <f t="shared" si="22"/>
        <v>0.2</v>
      </c>
      <c r="AH9" s="78">
        <f t="shared" si="23"/>
        <v>0.2</v>
      </c>
      <c r="AI9" s="78">
        <f t="shared" si="24"/>
        <v>0.22</v>
      </c>
      <c r="AJ9" s="78">
        <f t="shared" si="25"/>
        <v>0.2</v>
      </c>
    </row>
    <row r="10" spans="1:36" ht="12.95" customHeight="1" x14ac:dyDescent="0.15">
      <c r="A10" s="98">
        <v>47</v>
      </c>
      <c r="B10" s="143" t="s">
        <v>53</v>
      </c>
      <c r="C10" s="144"/>
      <c r="D10" s="77">
        <v>46</v>
      </c>
      <c r="E10" s="77">
        <v>22</v>
      </c>
      <c r="F10" s="4">
        <f t="shared" si="0"/>
        <v>1.63</v>
      </c>
      <c r="G10" s="5" t="s">
        <v>67</v>
      </c>
      <c r="H10" s="77" t="s">
        <v>62</v>
      </c>
      <c r="I10" s="5" t="s">
        <v>67</v>
      </c>
      <c r="J10" s="1" t="s">
        <v>15</v>
      </c>
      <c r="K10" s="78">
        <f t="shared" si="1"/>
        <v>1.38</v>
      </c>
      <c r="L10" s="78">
        <f t="shared" si="2"/>
        <v>1.64</v>
      </c>
      <c r="M10" s="78">
        <f t="shared" si="3"/>
        <v>1.57</v>
      </c>
      <c r="N10" s="78">
        <f t="shared" si="4"/>
        <v>1.55</v>
      </c>
      <c r="O10" s="78">
        <f t="shared" si="5"/>
        <v>1.57</v>
      </c>
      <c r="P10" s="78">
        <f t="shared" si="26"/>
        <v>1.57</v>
      </c>
      <c r="Q10" s="78">
        <f t="shared" si="6"/>
        <v>1.43</v>
      </c>
      <c r="R10" s="78">
        <f t="shared" si="7"/>
        <v>1.71</v>
      </c>
      <c r="S10" s="78">
        <f t="shared" si="8"/>
        <v>1.6</v>
      </c>
      <c r="T10" s="78">
        <f t="shared" si="9"/>
        <v>1.6</v>
      </c>
      <c r="U10" s="78">
        <f t="shared" si="10"/>
        <v>1.6</v>
      </c>
      <c r="V10" s="78">
        <f t="shared" si="11"/>
        <v>1.79</v>
      </c>
      <c r="W10" s="78">
        <f t="shared" si="12"/>
        <v>1.57</v>
      </c>
      <c r="X10" s="78">
        <f t="shared" si="13"/>
        <v>1.56</v>
      </c>
      <c r="Y10" s="78">
        <f t="shared" si="14"/>
        <v>1.63</v>
      </c>
      <c r="Z10" s="78">
        <f t="shared" si="15"/>
        <v>1.63</v>
      </c>
      <c r="AA10" s="78">
        <f t="shared" si="16"/>
        <v>1.37</v>
      </c>
      <c r="AB10" s="78">
        <f t="shared" si="17"/>
        <v>1.83</v>
      </c>
      <c r="AC10" s="78">
        <f t="shared" si="18"/>
        <v>1.76</v>
      </c>
      <c r="AD10" s="78">
        <f t="shared" si="19"/>
        <v>1.59</v>
      </c>
      <c r="AE10" s="78">
        <f t="shared" si="20"/>
        <v>1.6</v>
      </c>
      <c r="AF10" s="78">
        <f t="shared" si="21"/>
        <v>1.6</v>
      </c>
      <c r="AG10" s="78">
        <f t="shared" si="22"/>
        <v>1.45</v>
      </c>
      <c r="AH10" s="78">
        <f t="shared" si="23"/>
        <v>1.58</v>
      </c>
      <c r="AI10" s="78">
        <f t="shared" si="24"/>
        <v>1.56</v>
      </c>
      <c r="AJ10" s="78">
        <f t="shared" si="25"/>
        <v>1.56</v>
      </c>
    </row>
    <row r="11" spans="1:36" ht="12.95" customHeight="1" x14ac:dyDescent="0.15">
      <c r="A11" s="98">
        <v>48</v>
      </c>
      <c r="B11" s="143" t="s">
        <v>51</v>
      </c>
      <c r="C11" s="144"/>
      <c r="D11" s="77">
        <v>12</v>
      </c>
      <c r="E11" s="77">
        <v>10</v>
      </c>
      <c r="F11" s="4">
        <f t="shared" si="0"/>
        <v>0.06</v>
      </c>
      <c r="G11" s="5" t="s">
        <v>90</v>
      </c>
      <c r="H11" s="77" t="s">
        <v>52</v>
      </c>
      <c r="I11" s="43"/>
      <c r="J11" s="1" t="s">
        <v>15</v>
      </c>
      <c r="K11" s="78">
        <f t="shared" si="1"/>
        <v>0.06</v>
      </c>
      <c r="L11" s="78">
        <f t="shared" si="2"/>
        <v>0.06</v>
      </c>
      <c r="M11" s="78">
        <f t="shared" si="3"/>
        <v>0.06</v>
      </c>
      <c r="N11" s="78">
        <f t="shared" si="4"/>
        <v>0.06</v>
      </c>
      <c r="O11" s="78">
        <f t="shared" si="5"/>
        <v>0.06</v>
      </c>
      <c r="P11" s="78">
        <f t="shared" si="26"/>
        <v>0.06</v>
      </c>
      <c r="Q11" s="78">
        <f t="shared" si="6"/>
        <v>0.06</v>
      </c>
      <c r="R11" s="78">
        <f t="shared" si="7"/>
        <v>0.06</v>
      </c>
      <c r="S11" s="78">
        <f t="shared" si="8"/>
        <v>0.06</v>
      </c>
      <c r="T11" s="78">
        <f t="shared" si="9"/>
        <v>0.06</v>
      </c>
      <c r="U11" s="78">
        <f t="shared" si="10"/>
        <v>0.06</v>
      </c>
      <c r="V11" s="78">
        <f t="shared" si="11"/>
        <v>0.06</v>
      </c>
      <c r="W11" s="78">
        <f t="shared" si="12"/>
        <v>0.06</v>
      </c>
      <c r="X11" s="78">
        <f t="shared" si="13"/>
        <v>0.06</v>
      </c>
      <c r="Y11" s="78">
        <f t="shared" si="14"/>
        <v>0.05</v>
      </c>
      <c r="Z11" s="78">
        <f t="shared" si="15"/>
        <v>0.06</v>
      </c>
      <c r="AA11" s="78">
        <f t="shared" si="16"/>
        <v>0.06</v>
      </c>
      <c r="AB11" s="78">
        <f t="shared" si="17"/>
        <v>0.06</v>
      </c>
      <c r="AC11" s="78">
        <f t="shared" si="18"/>
        <v>0.06</v>
      </c>
      <c r="AD11" s="78">
        <f t="shared" si="19"/>
        <v>7.0000000000000007E-2</v>
      </c>
      <c r="AE11" s="78">
        <f t="shared" si="20"/>
        <v>0.05</v>
      </c>
      <c r="AF11" s="78">
        <f t="shared" si="21"/>
        <v>0.06</v>
      </c>
      <c r="AG11" s="78">
        <f t="shared" si="22"/>
        <v>0.05</v>
      </c>
      <c r="AH11" s="78">
        <f t="shared" si="23"/>
        <v>0.05</v>
      </c>
      <c r="AI11" s="78">
        <f t="shared" si="24"/>
        <v>0.06</v>
      </c>
      <c r="AJ11" s="78">
        <f t="shared" si="25"/>
        <v>0.05</v>
      </c>
    </row>
    <row r="12" spans="1:36" ht="12.95" customHeight="1" x14ac:dyDescent="0.15">
      <c r="A12" s="98">
        <v>49</v>
      </c>
      <c r="B12" s="143" t="s">
        <v>53</v>
      </c>
      <c r="C12" s="144"/>
      <c r="D12" s="77">
        <v>34</v>
      </c>
      <c r="E12" s="77">
        <v>22</v>
      </c>
      <c r="F12" s="4">
        <f t="shared" si="0"/>
        <v>0.91</v>
      </c>
      <c r="G12" s="5"/>
      <c r="H12" s="77"/>
      <c r="I12" s="5"/>
      <c r="J12" s="1" t="s">
        <v>15</v>
      </c>
      <c r="K12" s="78">
        <f t="shared" si="1"/>
        <v>0.82</v>
      </c>
      <c r="L12" s="78">
        <f t="shared" si="2"/>
        <v>0.94</v>
      </c>
      <c r="M12" s="78">
        <f t="shared" si="3"/>
        <v>0.92</v>
      </c>
      <c r="N12" s="78">
        <f t="shared" si="4"/>
        <v>0.91</v>
      </c>
      <c r="O12" s="78">
        <f t="shared" si="5"/>
        <v>0.91</v>
      </c>
      <c r="P12" s="78">
        <f t="shared" si="26"/>
        <v>0.91</v>
      </c>
      <c r="Q12" s="78">
        <f t="shared" si="6"/>
        <v>0.83</v>
      </c>
      <c r="R12" s="78">
        <f t="shared" si="7"/>
        <v>0.96</v>
      </c>
      <c r="S12" s="78">
        <f t="shared" si="8"/>
        <v>0.93</v>
      </c>
      <c r="T12" s="78">
        <f t="shared" si="9"/>
        <v>0.97</v>
      </c>
      <c r="U12" s="78">
        <f t="shared" si="10"/>
        <v>0.97</v>
      </c>
      <c r="V12" s="78">
        <f t="shared" si="11"/>
        <v>0.99</v>
      </c>
      <c r="W12" s="78">
        <f t="shared" si="12"/>
        <v>0.9</v>
      </c>
      <c r="X12" s="78">
        <f t="shared" si="13"/>
        <v>0.91</v>
      </c>
      <c r="Y12" s="78">
        <f t="shared" si="14"/>
        <v>0.89</v>
      </c>
      <c r="Z12" s="78">
        <f t="shared" si="15"/>
        <v>0.91</v>
      </c>
      <c r="AA12" s="78">
        <f t="shared" si="16"/>
        <v>0.79</v>
      </c>
      <c r="AB12" s="78">
        <f t="shared" si="17"/>
        <v>1</v>
      </c>
      <c r="AC12" s="78">
        <f t="shared" si="18"/>
        <v>0.99</v>
      </c>
      <c r="AD12" s="78">
        <f t="shared" si="19"/>
        <v>0.97</v>
      </c>
      <c r="AE12" s="78">
        <f t="shared" si="20"/>
        <v>0.9</v>
      </c>
      <c r="AF12" s="78">
        <f t="shared" si="21"/>
        <v>0.97</v>
      </c>
      <c r="AG12" s="78">
        <f t="shared" si="22"/>
        <v>0.81</v>
      </c>
      <c r="AH12" s="78">
        <f t="shared" si="23"/>
        <v>0.88</v>
      </c>
      <c r="AI12" s="78">
        <f t="shared" si="24"/>
        <v>0.9</v>
      </c>
      <c r="AJ12" s="78">
        <f t="shared" si="25"/>
        <v>0.88</v>
      </c>
    </row>
    <row r="13" spans="1:36" ht="12.95" customHeight="1" x14ac:dyDescent="0.15">
      <c r="A13" s="98">
        <v>50</v>
      </c>
      <c r="B13" s="143" t="s">
        <v>51</v>
      </c>
      <c r="C13" s="144"/>
      <c r="D13" s="77">
        <v>36</v>
      </c>
      <c r="E13" s="77">
        <v>23</v>
      </c>
      <c r="F13" s="4">
        <f t="shared" si="0"/>
        <v>1.06</v>
      </c>
      <c r="G13" s="5"/>
      <c r="H13" s="77"/>
      <c r="I13" s="77"/>
      <c r="J13" s="1" t="s">
        <v>15</v>
      </c>
      <c r="K13" s="78">
        <f t="shared" si="1"/>
        <v>0.94</v>
      </c>
      <c r="L13" s="78">
        <f t="shared" si="2"/>
        <v>1.1000000000000001</v>
      </c>
      <c r="M13" s="78">
        <f t="shared" si="3"/>
        <v>1.08</v>
      </c>
      <c r="N13" s="78">
        <f t="shared" si="4"/>
        <v>1.06</v>
      </c>
      <c r="O13" s="78">
        <f t="shared" si="5"/>
        <v>1.06</v>
      </c>
      <c r="P13" s="78">
        <f t="shared" si="26"/>
        <v>1.06</v>
      </c>
      <c r="Q13" s="78">
        <f t="shared" si="6"/>
        <v>0.96</v>
      </c>
      <c r="R13" s="78">
        <f t="shared" si="7"/>
        <v>1.1200000000000001</v>
      </c>
      <c r="S13" s="78">
        <f t="shared" si="8"/>
        <v>1.0900000000000001</v>
      </c>
      <c r="T13" s="78">
        <f t="shared" si="9"/>
        <v>1.1299999999999999</v>
      </c>
      <c r="U13" s="78">
        <f t="shared" si="10"/>
        <v>1.1299999999999999</v>
      </c>
      <c r="V13" s="78">
        <f t="shared" si="11"/>
        <v>1.1599999999999999</v>
      </c>
      <c r="W13" s="78">
        <f t="shared" si="12"/>
        <v>1.04</v>
      </c>
      <c r="X13" s="78">
        <f t="shared" si="13"/>
        <v>1.05</v>
      </c>
      <c r="Y13" s="78">
        <f t="shared" si="14"/>
        <v>1.04</v>
      </c>
      <c r="Z13" s="78">
        <f t="shared" si="15"/>
        <v>1.05</v>
      </c>
      <c r="AA13" s="78">
        <f t="shared" si="16"/>
        <v>0.92</v>
      </c>
      <c r="AB13" s="78">
        <f t="shared" si="17"/>
        <v>1.18</v>
      </c>
      <c r="AC13" s="78">
        <f t="shared" si="18"/>
        <v>1.1499999999999999</v>
      </c>
      <c r="AD13" s="78">
        <f t="shared" si="19"/>
        <v>1.1200000000000001</v>
      </c>
      <c r="AE13" s="78">
        <f t="shared" si="20"/>
        <v>1.05</v>
      </c>
      <c r="AF13" s="78">
        <f t="shared" si="21"/>
        <v>1.1200000000000001</v>
      </c>
      <c r="AG13" s="78">
        <f t="shared" si="22"/>
        <v>0.94</v>
      </c>
      <c r="AH13" s="78">
        <f t="shared" si="23"/>
        <v>1.03</v>
      </c>
      <c r="AI13" s="78">
        <f t="shared" si="24"/>
        <v>1.04</v>
      </c>
      <c r="AJ13" s="78">
        <f t="shared" si="25"/>
        <v>1.03</v>
      </c>
    </row>
    <row r="14" spans="1:36" ht="12.95" customHeight="1" x14ac:dyDescent="0.15">
      <c r="A14" s="98">
        <v>51</v>
      </c>
      <c r="B14" s="143" t="s">
        <v>51</v>
      </c>
      <c r="C14" s="144"/>
      <c r="D14" s="77">
        <v>26</v>
      </c>
      <c r="E14" s="77">
        <v>24</v>
      </c>
      <c r="F14" s="4">
        <f t="shared" si="0"/>
        <v>0.64</v>
      </c>
      <c r="G14" s="5"/>
      <c r="H14" s="86"/>
      <c r="I14" s="77"/>
      <c r="J14" s="1" t="s">
        <v>15</v>
      </c>
      <c r="K14" s="78">
        <f t="shared" si="1"/>
        <v>0.56000000000000005</v>
      </c>
      <c r="L14" s="78">
        <f t="shared" si="2"/>
        <v>0.63</v>
      </c>
      <c r="M14" s="78">
        <f t="shared" si="3"/>
        <v>0.64</v>
      </c>
      <c r="N14" s="78">
        <f t="shared" si="4"/>
        <v>0.62</v>
      </c>
      <c r="O14" s="78">
        <f t="shared" si="5"/>
        <v>0.61</v>
      </c>
      <c r="P14" s="78">
        <f t="shared" si="26"/>
        <v>0.64</v>
      </c>
      <c r="Q14" s="78">
        <f t="shared" si="6"/>
        <v>0.56000000000000005</v>
      </c>
      <c r="R14" s="78">
        <f t="shared" si="7"/>
        <v>0.63</v>
      </c>
      <c r="S14" s="78">
        <f t="shared" si="8"/>
        <v>0.64</v>
      </c>
      <c r="T14" s="78">
        <f t="shared" si="9"/>
        <v>0.7</v>
      </c>
      <c r="U14" s="78">
        <f t="shared" si="10"/>
        <v>0.64</v>
      </c>
      <c r="V14" s="78">
        <f t="shared" si="11"/>
        <v>0.64</v>
      </c>
      <c r="W14" s="78">
        <f t="shared" si="12"/>
        <v>0.59</v>
      </c>
      <c r="X14" s="78">
        <f t="shared" si="13"/>
        <v>0.61</v>
      </c>
      <c r="Y14" s="78">
        <f t="shared" si="14"/>
        <v>0.56000000000000005</v>
      </c>
      <c r="Z14" s="78">
        <f t="shared" si="15"/>
        <v>0.61</v>
      </c>
      <c r="AA14" s="78">
        <f t="shared" si="16"/>
        <v>0.53</v>
      </c>
      <c r="AB14" s="78">
        <f t="shared" si="17"/>
        <v>0.64</v>
      </c>
      <c r="AC14" s="78">
        <f t="shared" si="18"/>
        <v>0.65</v>
      </c>
      <c r="AD14" s="78">
        <f t="shared" si="19"/>
        <v>0.69</v>
      </c>
      <c r="AE14" s="78">
        <f t="shared" si="20"/>
        <v>0.59</v>
      </c>
      <c r="AF14" s="78">
        <f t="shared" si="21"/>
        <v>0.65</v>
      </c>
      <c r="AG14" s="78">
        <f t="shared" si="22"/>
        <v>0.52</v>
      </c>
      <c r="AH14" s="78">
        <f t="shared" si="23"/>
        <v>0.56999999999999995</v>
      </c>
      <c r="AI14" s="78">
        <f t="shared" si="24"/>
        <v>0.6</v>
      </c>
      <c r="AJ14" s="78">
        <f t="shared" si="25"/>
        <v>0.56999999999999995</v>
      </c>
    </row>
    <row r="15" spans="1:36" ht="12.95" customHeight="1" x14ac:dyDescent="0.15">
      <c r="A15" s="98">
        <v>52</v>
      </c>
      <c r="B15" s="143" t="s">
        <v>51</v>
      </c>
      <c r="C15" s="144"/>
      <c r="D15" s="77">
        <v>36</v>
      </c>
      <c r="E15" s="77">
        <v>24</v>
      </c>
      <c r="F15" s="4">
        <f t="shared" si="0"/>
        <v>1.1000000000000001</v>
      </c>
      <c r="G15" s="77"/>
      <c r="H15" s="77"/>
      <c r="I15" s="77"/>
      <c r="J15" s="1" t="s">
        <v>15</v>
      </c>
      <c r="K15" s="78">
        <f t="shared" si="1"/>
        <v>0.98</v>
      </c>
      <c r="L15" s="78">
        <f t="shared" si="2"/>
        <v>1.1499999999999999</v>
      </c>
      <c r="M15" s="78">
        <f t="shared" si="3"/>
        <v>1.1299999999999999</v>
      </c>
      <c r="N15" s="78">
        <f t="shared" si="4"/>
        <v>1.1000000000000001</v>
      </c>
      <c r="O15" s="78">
        <f t="shared" si="5"/>
        <v>1.1000000000000001</v>
      </c>
      <c r="P15" s="78">
        <f t="shared" si="26"/>
        <v>1.1000000000000001</v>
      </c>
      <c r="Q15" s="78">
        <f t="shared" si="6"/>
        <v>1</v>
      </c>
      <c r="R15" s="78">
        <f t="shared" si="7"/>
        <v>1.17</v>
      </c>
      <c r="S15" s="78">
        <f t="shared" si="8"/>
        <v>1.1399999999999999</v>
      </c>
      <c r="T15" s="78">
        <f t="shared" si="9"/>
        <v>1.2</v>
      </c>
      <c r="U15" s="78">
        <f t="shared" si="10"/>
        <v>1.2</v>
      </c>
      <c r="V15" s="78">
        <f t="shared" si="11"/>
        <v>1.2</v>
      </c>
      <c r="W15" s="78">
        <f t="shared" si="12"/>
        <v>1.08</v>
      </c>
      <c r="X15" s="78">
        <f t="shared" si="13"/>
        <v>1.1000000000000001</v>
      </c>
      <c r="Y15" s="78">
        <f t="shared" si="14"/>
        <v>1.08</v>
      </c>
      <c r="Z15" s="78">
        <f t="shared" si="15"/>
        <v>1.1000000000000001</v>
      </c>
      <c r="AA15" s="78">
        <f t="shared" si="16"/>
        <v>0.96</v>
      </c>
      <c r="AB15" s="78">
        <f t="shared" si="17"/>
        <v>1.23</v>
      </c>
      <c r="AC15" s="78">
        <f t="shared" si="18"/>
        <v>1.21</v>
      </c>
      <c r="AD15" s="78">
        <f t="shared" si="19"/>
        <v>1.17</v>
      </c>
      <c r="AE15" s="78">
        <f t="shared" si="20"/>
        <v>1.1000000000000001</v>
      </c>
      <c r="AF15" s="78">
        <f t="shared" si="21"/>
        <v>1.17</v>
      </c>
      <c r="AG15" s="78">
        <f t="shared" si="22"/>
        <v>0.97</v>
      </c>
      <c r="AH15" s="78">
        <f t="shared" si="23"/>
        <v>1.07</v>
      </c>
      <c r="AI15" s="78">
        <f t="shared" si="24"/>
        <v>1.0900000000000001</v>
      </c>
      <c r="AJ15" s="78">
        <f t="shared" si="25"/>
        <v>1.07</v>
      </c>
    </row>
    <row r="16" spans="1:36" ht="12.95" customHeight="1" x14ac:dyDescent="0.15">
      <c r="A16" s="98">
        <v>53</v>
      </c>
      <c r="B16" s="143" t="s">
        <v>51</v>
      </c>
      <c r="C16" s="144"/>
      <c r="D16" s="77">
        <v>26</v>
      </c>
      <c r="E16" s="77">
        <v>18</v>
      </c>
      <c r="F16" s="4">
        <f t="shared" si="0"/>
        <v>0.46</v>
      </c>
      <c r="G16" s="98" t="s">
        <v>59</v>
      </c>
      <c r="H16" s="98" t="s">
        <v>62</v>
      </c>
      <c r="I16" s="103" t="s">
        <v>59</v>
      </c>
      <c r="J16" s="1" t="s">
        <v>15</v>
      </c>
      <c r="K16" s="78">
        <f t="shared" si="1"/>
        <v>0.42</v>
      </c>
      <c r="L16" s="78">
        <f t="shared" si="2"/>
        <v>0.46</v>
      </c>
      <c r="M16" s="78">
        <f t="shared" si="3"/>
        <v>0.46</v>
      </c>
      <c r="N16" s="78">
        <f t="shared" si="4"/>
        <v>0.46</v>
      </c>
      <c r="O16" s="78">
        <f t="shared" si="5"/>
        <v>0.46</v>
      </c>
      <c r="P16" s="78">
        <f t="shared" si="26"/>
        <v>0.46</v>
      </c>
      <c r="Q16" s="78">
        <f t="shared" si="6"/>
        <v>0.42</v>
      </c>
      <c r="R16" s="78">
        <f t="shared" si="7"/>
        <v>0.47</v>
      </c>
      <c r="S16" s="78">
        <f t="shared" si="8"/>
        <v>0.46</v>
      </c>
      <c r="T16" s="78">
        <f t="shared" si="9"/>
        <v>0.47</v>
      </c>
      <c r="U16" s="78">
        <f t="shared" si="10"/>
        <v>0.46</v>
      </c>
      <c r="V16" s="78">
        <f t="shared" si="11"/>
        <v>0.49</v>
      </c>
      <c r="W16" s="78">
        <f t="shared" si="12"/>
        <v>0.45</v>
      </c>
      <c r="X16" s="78">
        <f t="shared" si="13"/>
        <v>0.45</v>
      </c>
      <c r="Y16" s="78">
        <f t="shared" si="14"/>
        <v>0.43</v>
      </c>
      <c r="Z16" s="78">
        <f t="shared" si="15"/>
        <v>0.45</v>
      </c>
      <c r="AA16" s="78">
        <f t="shared" si="16"/>
        <v>0.4</v>
      </c>
      <c r="AB16" s="78">
        <f t="shared" si="17"/>
        <v>0.48</v>
      </c>
      <c r="AC16" s="78">
        <f t="shared" si="18"/>
        <v>0.48</v>
      </c>
      <c r="AD16" s="78">
        <f t="shared" si="19"/>
        <v>0.5</v>
      </c>
      <c r="AE16" s="78">
        <f t="shared" si="20"/>
        <v>0.43</v>
      </c>
      <c r="AF16" s="78">
        <f t="shared" si="21"/>
        <v>0.48</v>
      </c>
      <c r="AG16" s="78">
        <f t="shared" si="22"/>
        <v>0.41</v>
      </c>
      <c r="AH16" s="78">
        <f t="shared" si="23"/>
        <v>0.43</v>
      </c>
      <c r="AI16" s="78">
        <f t="shared" si="24"/>
        <v>0.45</v>
      </c>
      <c r="AJ16" s="78">
        <f t="shared" si="25"/>
        <v>0.43</v>
      </c>
    </row>
    <row r="17" spans="1:36" ht="12.95" customHeight="1" x14ac:dyDescent="0.15">
      <c r="A17" s="98">
        <v>54</v>
      </c>
      <c r="B17" s="143" t="s">
        <v>51</v>
      </c>
      <c r="C17" s="144"/>
      <c r="D17" s="77">
        <v>30</v>
      </c>
      <c r="E17" s="77">
        <v>23</v>
      </c>
      <c r="F17" s="4">
        <f t="shared" si="0"/>
        <v>0.78</v>
      </c>
      <c r="G17" s="77"/>
      <c r="H17" s="77"/>
      <c r="I17" s="77"/>
      <c r="J17" s="1" t="s">
        <v>15</v>
      </c>
      <c r="K17" s="78">
        <f t="shared" si="1"/>
        <v>0.69</v>
      </c>
      <c r="L17" s="78">
        <f t="shared" si="2"/>
        <v>0.78</v>
      </c>
      <c r="M17" s="78">
        <f t="shared" si="3"/>
        <v>0.78</v>
      </c>
      <c r="N17" s="78">
        <f t="shared" si="4"/>
        <v>0.77</v>
      </c>
      <c r="O17" s="78">
        <f t="shared" si="5"/>
        <v>0.76</v>
      </c>
      <c r="P17" s="78">
        <f t="shared" si="26"/>
        <v>0.78</v>
      </c>
      <c r="Q17" s="78">
        <f t="shared" si="6"/>
        <v>0.69</v>
      </c>
      <c r="R17" s="78">
        <f t="shared" si="7"/>
        <v>0.79</v>
      </c>
      <c r="S17" s="78">
        <f t="shared" si="8"/>
        <v>0.79</v>
      </c>
      <c r="T17" s="78">
        <f t="shared" si="9"/>
        <v>0.83</v>
      </c>
      <c r="U17" s="78">
        <f t="shared" si="10"/>
        <v>0.79</v>
      </c>
      <c r="V17" s="78">
        <f t="shared" si="11"/>
        <v>0.81</v>
      </c>
      <c r="W17" s="78">
        <f t="shared" si="12"/>
        <v>0.74</v>
      </c>
      <c r="X17" s="78">
        <f t="shared" si="13"/>
        <v>0.76</v>
      </c>
      <c r="Y17" s="78">
        <f t="shared" si="14"/>
        <v>0.72</v>
      </c>
      <c r="Z17" s="78">
        <f t="shared" si="15"/>
        <v>0.76</v>
      </c>
      <c r="AA17" s="78">
        <f t="shared" si="16"/>
        <v>0.66</v>
      </c>
      <c r="AB17" s="78">
        <f t="shared" si="17"/>
        <v>0.82</v>
      </c>
      <c r="AC17" s="78">
        <f t="shared" si="18"/>
        <v>0.82</v>
      </c>
      <c r="AD17" s="78">
        <f t="shared" si="19"/>
        <v>0.83</v>
      </c>
      <c r="AE17" s="78">
        <f t="shared" si="20"/>
        <v>0.74</v>
      </c>
      <c r="AF17" s="78">
        <f t="shared" si="21"/>
        <v>0.82</v>
      </c>
      <c r="AG17" s="78">
        <f t="shared" si="22"/>
        <v>0.66</v>
      </c>
      <c r="AH17" s="78">
        <f t="shared" si="23"/>
        <v>0.72</v>
      </c>
      <c r="AI17" s="78">
        <f t="shared" si="24"/>
        <v>0.75</v>
      </c>
      <c r="AJ17" s="78">
        <f t="shared" si="25"/>
        <v>0.72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77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77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269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2</v>
      </c>
      <c r="E47" s="14">
        <f>COUNTA(A4:A43)</f>
        <v>14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>
        <f>IF(D47&gt;0,ROUND(SUMIF(G4:G43,"*下層*",E4:E43)/D47,0),"")</f>
        <v>10</v>
      </c>
      <c r="E48" s="14">
        <f>ROUND(SUM(E4:E43)/E47,0)</f>
        <v>20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33</v>
      </c>
      <c r="D49" s="14">
        <f>IF(D47&gt;0,ROUND(SUMIF(G4:G43,"*下層*",D4:D43)/D47,0),"")</f>
        <v>13</v>
      </c>
      <c r="E49" s="14">
        <f>ROUND(SUM(D4:D43)/E47,0)</f>
        <v>30</v>
      </c>
      <c r="F49" s="13"/>
      <c r="G49" s="15">
        <f>C49</f>
        <v>33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11.78</v>
      </c>
      <c r="D50" s="16">
        <f>SUMIF(G4:G43,"*下層*",F4:F43)</f>
        <v>0.14000000000000001</v>
      </c>
      <c r="E50" s="4">
        <f>SUM(F4:F43)</f>
        <v>11.92</v>
      </c>
      <c r="F50" s="13"/>
      <c r="G50" s="17">
        <f>C50*100</f>
        <v>1178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形状比＝67、Sr＝13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2</v>
      </c>
      <c r="E54" s="14">
        <f>COUNTA(H4:H43)</f>
        <v>5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18</v>
      </c>
      <c r="D55" s="14">
        <f>IF(D54&gt;0,ROUND(SUMIF(H4:H43,"▲",E4:E43)/D54,0),"")</f>
        <v>10</v>
      </c>
      <c r="E55" s="14">
        <f>ROUND(SUMIF(H4:H43,"*",E4:E43)/E54,0)</f>
        <v>15</v>
      </c>
      <c r="F55" s="13"/>
      <c r="G55" s="15">
        <f>C55</f>
        <v>18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31</v>
      </c>
      <c r="D56" s="14">
        <f>IF(D54&gt;0,ROUND(SUMIF(H4:H43,"▲",D4:D43)/D54,0),"")</f>
        <v>13</v>
      </c>
      <c r="E56" s="14">
        <f>ROUND(SUMIF(H4:H43,"*",D4:D43)/E54,0)</f>
        <v>24</v>
      </c>
      <c r="F56" s="13"/>
      <c r="G56" s="15">
        <f>C56</f>
        <v>31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2.31</v>
      </c>
      <c r="D57" s="16">
        <f>SUMIF(H4:H43,"▲",F4:F43)</f>
        <v>0.14000000000000001</v>
      </c>
      <c r="E57" s="16">
        <f>SUM(C57:D57)</f>
        <v>2.4500000000000002</v>
      </c>
      <c r="F57" s="13"/>
      <c r="G57" s="19">
        <f>C57*100</f>
        <v>231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25</v>
      </c>
      <c r="D61" s="20">
        <f>IF(D47&gt;0,ROUND(D54/D47*100,1),"")</f>
        <v>100</v>
      </c>
      <c r="E61" s="20">
        <f>ROUND(E54/E47*100,1)</f>
        <v>35.700000000000003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19.600000000000001</v>
      </c>
      <c r="D62" s="20">
        <f>IF(D47&gt;0,ROUND(D57/D50*100,1),"")</f>
        <v>100</v>
      </c>
      <c r="E62" s="20">
        <f>ROUND(E57/E50*100,1)</f>
        <v>20.6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34</v>
      </c>
      <c r="D68" s="14" t="str">
        <f>IF(D66&gt;0,ROUND(SUMIFS(D4:D43,G4:G43,"*下層*",H4:H43,"")/D66,0),"")</f>
        <v/>
      </c>
      <c r="E68" s="14">
        <f>IF(E66&gt;0,ROUND(SUMIF(H4:H43,"",D4:D43)/E66,0),"")</f>
        <v>34</v>
      </c>
      <c r="F68" s="13"/>
      <c r="G68" s="15">
        <f>C68</f>
        <v>34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9.4699999999999989</v>
      </c>
      <c r="D69" s="16" t="str">
        <f>IF(D66&gt;0,D50-D57,"")</f>
        <v/>
      </c>
      <c r="E69" s="4">
        <f>SUM(C69:D69)</f>
        <v>9.4699999999999989</v>
      </c>
      <c r="F69" s="13"/>
      <c r="G69" s="17">
        <f>C69*100</f>
        <v>946.99999999999989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A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87" priority="16" stopIfTrue="1">
      <formula>AND(($H4="スギ"),(#REF!&lt;12))</formula>
    </cfRule>
  </conditionalFormatting>
  <conditionalFormatting sqref="L4:L43">
    <cfRule type="expression" dxfId="286" priority="15" stopIfTrue="1">
      <formula>AND(($H4="スギ"),(#REF!&lt;22),(#REF!&gt;=12))</formula>
    </cfRule>
  </conditionalFormatting>
  <conditionalFormatting sqref="M4:M43">
    <cfRule type="expression" dxfId="285" priority="14" stopIfTrue="1">
      <formula>AND(($H4="スギ"),(#REF!&lt;32),(#REF!&gt;=22))</formula>
    </cfRule>
  </conditionalFormatting>
  <conditionalFormatting sqref="N4:N43">
    <cfRule type="expression" dxfId="284" priority="13" stopIfTrue="1">
      <formula>AND(($H4="スギ"),(#REF!&lt;42),(#REF!&gt;=32))</formula>
    </cfRule>
  </conditionalFormatting>
  <conditionalFormatting sqref="U4:U43 Z4:AF43 AJ4:AJ43 O4:P43">
    <cfRule type="expression" dxfId="283" priority="12" stopIfTrue="1">
      <formula>AND(($H4="スギ"),(#REF!&gt;=42))</formula>
    </cfRule>
  </conditionalFormatting>
  <conditionalFormatting sqref="Q4:Q43 AA4:AA43">
    <cfRule type="expression" dxfId="282" priority="11" stopIfTrue="1">
      <formula>AND(($H4="ヒノキ"),(#REF!&lt;12))</formula>
    </cfRule>
  </conditionalFormatting>
  <conditionalFormatting sqref="R4:R43 AB4:AE43">
    <cfRule type="expression" dxfId="281" priority="10" stopIfTrue="1">
      <formula>AND(($H4="ヒノキ"),(#REF!&lt;22),(#REF!&gt;=12))</formula>
    </cfRule>
  </conditionalFormatting>
  <conditionalFormatting sqref="S4:S43">
    <cfRule type="expression" dxfId="280" priority="9" stopIfTrue="1">
      <formula>AND(($H4="ヒノキ"),(#REF!&lt;32),(#REF!&gt;=22))</formula>
    </cfRule>
  </conditionalFormatting>
  <conditionalFormatting sqref="T4:U43 Z4:AF43 AJ4:AJ43">
    <cfRule type="expression" dxfId="279" priority="8" stopIfTrue="1">
      <formula>AND(($H4="ヒノキ"),(#REF!&gt;=32))</formula>
    </cfRule>
  </conditionalFormatting>
  <conditionalFormatting sqref="V4:V43 AA4:AA43">
    <cfRule type="expression" dxfId="278" priority="7" stopIfTrue="1">
      <formula>AND(($H4="アカマツ"),(#REF!&lt;12))</formula>
    </cfRule>
  </conditionalFormatting>
  <conditionalFormatting sqref="W4:W43 AB4:AB43">
    <cfRule type="expression" dxfId="277" priority="6" stopIfTrue="1">
      <formula>AND(($H4="アカマツ"),(#REF!&lt;22),(#REF!&gt;=12))</formula>
    </cfRule>
  </conditionalFormatting>
  <conditionalFormatting sqref="X4:X43 AC4:AC43">
    <cfRule type="expression" dxfId="276" priority="5" stopIfTrue="1">
      <formula>AND(($H4="アカマツ"),(#REF!&lt;42),(#REF!&gt;=22))</formula>
    </cfRule>
  </conditionalFormatting>
  <conditionalFormatting sqref="Y4:AF43 AJ4:AJ43">
    <cfRule type="expression" dxfId="275" priority="4" stopIfTrue="1">
      <formula>AND(($H4="アカマツ"),(#REF!&gt;=42))</formula>
    </cfRule>
  </conditionalFormatting>
  <conditionalFormatting sqref="AG4:AG43">
    <cfRule type="expression" dxfId="274" priority="3" stopIfTrue="1">
      <formula>AND(($H4&lt;&gt;"スギ"),($H4&lt;&gt;"ヒノキ"),($H4&lt;&gt;"アカマツ"),(#REF!&lt;12))</formula>
    </cfRule>
  </conditionalFormatting>
  <conditionalFormatting sqref="AH4:AH43">
    <cfRule type="expression" dxfId="2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66FF"/>
  </sheetPr>
  <dimension ref="A1:AJ120"/>
  <sheetViews>
    <sheetView showGridLines="0" tabSelected="1" view="pageBreakPreview" topLeftCell="A34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339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61</v>
      </c>
      <c r="B4" s="115" t="s">
        <v>53</v>
      </c>
      <c r="C4" s="115"/>
      <c r="D4" s="77">
        <v>34</v>
      </c>
      <c r="E4" s="77">
        <v>21</v>
      </c>
      <c r="F4" s="4">
        <f t="shared" ref="F4:F43" si="0">IF(D4&gt;0,IF(B4="スギ",P4,IF(B4="ヒノキ",U4,IF(B4="アカマツ",Z4,IF(B4="カラマツ",AF4,AJ4)))),"")</f>
        <v>0.86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0.78</v>
      </c>
      <c r="L4" s="78">
        <f t="shared" ref="L4:L43" si="2">ROUND(10^(-5+0.73504+1.83346*LOG(D4)+1.06569*LOG(E4)),2)</f>
        <v>0.9</v>
      </c>
      <c r="M4" s="78">
        <f t="shared" ref="M4:M43" si="3">ROUND(10^(-5+0.71514+1.74357*LOG(D4)+1.17719*LOG(E4)),2)</f>
        <v>0.87</v>
      </c>
      <c r="N4" s="78">
        <f t="shared" ref="N4:N43" si="4">ROUND(10^(-5+0.82956+1.76381*LOG(D4)+1.06412*LOG(E4)),2)</f>
        <v>0.87</v>
      </c>
      <c r="O4" s="78">
        <f t="shared" ref="O4:O43" si="5">ROUND(10^(-5+0.88226+1.79204*LOG(D4)+0.99303*LOG(E4)),2)</f>
        <v>0.87</v>
      </c>
      <c r="P4" s="78">
        <f>HLOOKUP($D4,K$3:O$43,MATCH($A4,$A$3:$A$43,0),1)</f>
        <v>0.87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0.79</v>
      </c>
      <c r="R4" s="78">
        <f t="shared" ref="R4:R43" si="7">ROUND(10^(1.905709*LOG(D4)+1.011385*LOG(E4)-4.293729),2)</f>
        <v>0.92</v>
      </c>
      <c r="S4" s="78">
        <f t="shared" ref="S4:S43" si="8">ROUND(10^(1.771888*LOG(D4)+1.138415*LOG(E4)-4.271259),2)</f>
        <v>0.89</v>
      </c>
      <c r="T4" s="78">
        <f t="shared" ref="T4:T43" si="9">ROUND(10^(1.671519*LOG(D4)+1.363617*LOG(E4)-4.404407),2)</f>
        <v>0.91</v>
      </c>
      <c r="U4" s="78">
        <f t="shared" ref="U4:U43" si="10">HLOOKUP($D4,Q$3:T$43,MATCH($A4,$A$3:$A$43,0),1)</f>
        <v>0.91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0.95</v>
      </c>
      <c r="W4" s="78">
        <f t="shared" ref="W4:W43" si="12">ROUND(10^(-4.155639+1.847898*LOG(D4)+0.951955*LOG(E4)),2)</f>
        <v>0.86</v>
      </c>
      <c r="X4" s="78">
        <f t="shared" ref="X4:X43" si="13">ROUND(10^(-4.194535+1.804172*LOG(D4)+1.034248*LOG(E4)),2)</f>
        <v>0.86</v>
      </c>
      <c r="Y4" s="78">
        <f t="shared" ref="Y4:Y43" si="14">ROUND(10^(-4.42347+2.006485*LOG(D4)+0.967757*LOG(E4)),2)</f>
        <v>0.85</v>
      </c>
      <c r="Z4" s="78">
        <f t="shared" ref="Z4:Z43" si="15">HLOOKUP($D4,V$3:Y$43,MATCH($A4,$A$3:$A$43,0),1)</f>
        <v>0.86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0.76</v>
      </c>
      <c r="AB4" s="78">
        <f t="shared" ref="AB4:AB43" si="17">ROUND(10^(1.979213*LOG(D4)+0.998347*LOG(E4)-4.369281),2)</f>
        <v>0.96</v>
      </c>
      <c r="AC4" s="78">
        <f t="shared" ref="AC4:AC43" si="18">ROUND(10^(1.904401*LOG(D4)+1.062478*LOG(E4)-4.348104),2)</f>
        <v>0.94</v>
      </c>
      <c r="AD4" s="78">
        <f t="shared" ref="AD4:AD43" si="19">ROUND(10^(1.640825*LOG(D4)+1.080387*LOG(E4)-3.976731),2)</f>
        <v>0.92</v>
      </c>
      <c r="AE4" s="78">
        <f t="shared" ref="AE4:AE43" si="20">ROUND(10^(1.90887*LOG(D4)+1.088002*LOG(E4)-4.431495),2)</f>
        <v>0.85</v>
      </c>
      <c r="AF4" s="78">
        <f t="shared" ref="AF4:AF43" si="21">HLOOKUP($D4,AA$3:AE$43,MATCH($A4,$A$3:$A$43,0),1)</f>
        <v>0.92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0.78</v>
      </c>
      <c r="AH4" s="78">
        <f t="shared" ref="AH4:AH43" si="23">ROUND(10^(1.93813902*LOG(D4)+0.96697002*LOG(E4)-4.32216295),2)</f>
        <v>0.84</v>
      </c>
      <c r="AI4" s="78">
        <f t="shared" ref="AI4:AI43" si="24">ROUND(10^(1.82464098*LOG(D4)+0.97625989*LOG(E4)-4.15096808),2)</f>
        <v>0.86</v>
      </c>
      <c r="AJ4" s="78">
        <f t="shared" ref="AJ4:AJ43" si="25">HLOOKUP($D4,AG$3:AI$43,MATCH($A4,$A$3:$A$43,0),1)</f>
        <v>0.84</v>
      </c>
    </row>
    <row r="5" spans="1:36" ht="12.95" customHeight="1" x14ac:dyDescent="0.15">
      <c r="A5" s="77">
        <v>62</v>
      </c>
      <c r="B5" s="115" t="s">
        <v>53</v>
      </c>
      <c r="C5" s="115"/>
      <c r="D5" s="77">
        <v>36</v>
      </c>
      <c r="E5" s="77">
        <v>21</v>
      </c>
      <c r="F5" s="4">
        <f t="shared" si="0"/>
        <v>0.96</v>
      </c>
      <c r="G5" s="5" t="s">
        <v>59</v>
      </c>
      <c r="H5" s="98" t="s">
        <v>62</v>
      </c>
      <c r="I5" s="5" t="s">
        <v>59</v>
      </c>
      <c r="J5" s="1" t="s">
        <v>15</v>
      </c>
      <c r="K5" s="78">
        <f t="shared" si="1"/>
        <v>0.86</v>
      </c>
      <c r="L5" s="78">
        <f t="shared" si="2"/>
        <v>0.99</v>
      </c>
      <c r="M5" s="78">
        <f t="shared" si="3"/>
        <v>0.97</v>
      </c>
      <c r="N5" s="78">
        <f t="shared" si="4"/>
        <v>0.96</v>
      </c>
      <c r="O5" s="78">
        <f t="shared" si="5"/>
        <v>0.96</v>
      </c>
      <c r="P5" s="78">
        <f t="shared" ref="P5:P43" si="26">HLOOKUP($D5,K$3:O$43,MATCH(A5,$A$3:$A$43,0),1)</f>
        <v>0.96</v>
      </c>
      <c r="Q5" s="78">
        <f t="shared" si="6"/>
        <v>0.88</v>
      </c>
      <c r="R5" s="78">
        <f t="shared" si="7"/>
        <v>1.02</v>
      </c>
      <c r="S5" s="78">
        <f t="shared" si="8"/>
        <v>0.98</v>
      </c>
      <c r="T5" s="78">
        <f t="shared" si="9"/>
        <v>1</v>
      </c>
      <c r="U5" s="78">
        <f t="shared" si="10"/>
        <v>1</v>
      </c>
      <c r="V5" s="78">
        <f t="shared" si="11"/>
        <v>1.06</v>
      </c>
      <c r="W5" s="78">
        <f t="shared" si="12"/>
        <v>0.95</v>
      </c>
      <c r="X5" s="78">
        <f t="shared" si="13"/>
        <v>0.96</v>
      </c>
      <c r="Y5" s="78">
        <f t="shared" si="14"/>
        <v>0.95</v>
      </c>
      <c r="Z5" s="78">
        <f t="shared" si="15"/>
        <v>0.96</v>
      </c>
      <c r="AA5" s="78">
        <f t="shared" si="16"/>
        <v>0.84</v>
      </c>
      <c r="AB5" s="78">
        <f t="shared" si="17"/>
        <v>1.07</v>
      </c>
      <c r="AC5" s="78">
        <f t="shared" si="18"/>
        <v>1.05</v>
      </c>
      <c r="AD5" s="78">
        <f t="shared" si="19"/>
        <v>1.01</v>
      </c>
      <c r="AE5" s="78">
        <f t="shared" si="20"/>
        <v>0.95</v>
      </c>
      <c r="AF5" s="78">
        <f t="shared" si="21"/>
        <v>1.01</v>
      </c>
      <c r="AG5" s="78">
        <f t="shared" si="22"/>
        <v>0.87</v>
      </c>
      <c r="AH5" s="78">
        <f t="shared" si="23"/>
        <v>0.94</v>
      </c>
      <c r="AI5" s="78">
        <f t="shared" si="24"/>
        <v>0.95</v>
      </c>
      <c r="AJ5" s="78">
        <f t="shared" si="25"/>
        <v>0.94</v>
      </c>
    </row>
    <row r="6" spans="1:36" ht="12.95" customHeight="1" x14ac:dyDescent="0.15">
      <c r="A6" s="98">
        <v>63</v>
      </c>
      <c r="B6" s="115" t="s">
        <v>53</v>
      </c>
      <c r="C6" s="115"/>
      <c r="D6" s="77">
        <v>14</v>
      </c>
      <c r="E6" s="77">
        <v>12</v>
      </c>
      <c r="F6" s="4">
        <f t="shared" si="0"/>
        <v>0.1</v>
      </c>
      <c r="G6" s="5" t="s">
        <v>68</v>
      </c>
      <c r="H6" s="77" t="s">
        <v>62</v>
      </c>
      <c r="I6" s="5" t="s">
        <v>68</v>
      </c>
      <c r="J6" s="1" t="s">
        <v>15</v>
      </c>
      <c r="K6" s="78">
        <f t="shared" si="1"/>
        <v>0.09</v>
      </c>
      <c r="L6" s="78">
        <f t="shared" si="2"/>
        <v>0.1</v>
      </c>
      <c r="M6" s="78">
        <f t="shared" si="3"/>
        <v>0.1</v>
      </c>
      <c r="N6" s="78">
        <f t="shared" si="4"/>
        <v>0.1</v>
      </c>
      <c r="O6" s="78">
        <f t="shared" si="5"/>
        <v>0.1</v>
      </c>
      <c r="P6" s="78">
        <f t="shared" si="26"/>
        <v>0.1</v>
      </c>
      <c r="Q6" s="78">
        <f t="shared" si="6"/>
        <v>0.09</v>
      </c>
      <c r="R6" s="78">
        <f t="shared" si="7"/>
        <v>0.1</v>
      </c>
      <c r="S6" s="78">
        <f t="shared" si="8"/>
        <v>0.1</v>
      </c>
      <c r="T6" s="78">
        <f t="shared" si="9"/>
        <v>0.1</v>
      </c>
      <c r="U6" s="78">
        <f t="shared" si="10"/>
        <v>0.1</v>
      </c>
      <c r="V6" s="78">
        <f t="shared" si="11"/>
        <v>0.1</v>
      </c>
      <c r="W6" s="78">
        <f t="shared" si="12"/>
        <v>0.1</v>
      </c>
      <c r="X6" s="78">
        <f t="shared" si="13"/>
        <v>0.1</v>
      </c>
      <c r="Y6" s="78">
        <f t="shared" si="14"/>
        <v>0.08</v>
      </c>
      <c r="Z6" s="78">
        <f t="shared" si="15"/>
        <v>0.1</v>
      </c>
      <c r="AA6" s="78">
        <f t="shared" si="16"/>
        <v>0.09</v>
      </c>
      <c r="AB6" s="78">
        <f t="shared" si="17"/>
        <v>0.09</v>
      </c>
      <c r="AC6" s="78">
        <f t="shared" si="18"/>
        <v>0.1</v>
      </c>
      <c r="AD6" s="78">
        <f t="shared" si="19"/>
        <v>0.12</v>
      </c>
      <c r="AE6" s="78">
        <f t="shared" si="20"/>
        <v>0.09</v>
      </c>
      <c r="AF6" s="78">
        <f t="shared" si="21"/>
        <v>0.09</v>
      </c>
      <c r="AG6" s="78">
        <f t="shared" si="22"/>
        <v>0.09</v>
      </c>
      <c r="AH6" s="78">
        <f t="shared" si="23"/>
        <v>0.09</v>
      </c>
      <c r="AI6" s="78">
        <f t="shared" si="24"/>
        <v>0.1</v>
      </c>
      <c r="AJ6" s="78">
        <f t="shared" si="25"/>
        <v>0.09</v>
      </c>
    </row>
    <row r="7" spans="1:36" ht="12.95" customHeight="1" x14ac:dyDescent="0.15">
      <c r="A7" s="98">
        <v>64</v>
      </c>
      <c r="B7" s="115" t="s">
        <v>53</v>
      </c>
      <c r="C7" s="115"/>
      <c r="D7" s="77">
        <v>26</v>
      </c>
      <c r="E7" s="77">
        <v>12</v>
      </c>
      <c r="F7" s="4">
        <f t="shared" si="0"/>
        <v>0.3</v>
      </c>
      <c r="G7" s="5" t="s">
        <v>68</v>
      </c>
      <c r="H7" s="98" t="s">
        <v>62</v>
      </c>
      <c r="I7" s="5" t="s">
        <v>68</v>
      </c>
      <c r="J7" s="1" t="s">
        <v>15</v>
      </c>
      <c r="K7" s="78">
        <f t="shared" si="1"/>
        <v>0.28000000000000003</v>
      </c>
      <c r="L7" s="78">
        <f t="shared" si="2"/>
        <v>0.3</v>
      </c>
      <c r="M7" s="78">
        <f t="shared" si="3"/>
        <v>0.28000000000000003</v>
      </c>
      <c r="N7" s="78">
        <f t="shared" si="4"/>
        <v>0.3</v>
      </c>
      <c r="O7" s="78">
        <f t="shared" si="5"/>
        <v>0.31</v>
      </c>
      <c r="P7" s="78">
        <f t="shared" si="26"/>
        <v>0.28000000000000003</v>
      </c>
      <c r="Q7" s="78">
        <f t="shared" si="6"/>
        <v>0.28000000000000003</v>
      </c>
      <c r="R7" s="78">
        <f t="shared" si="7"/>
        <v>0.31</v>
      </c>
      <c r="S7" s="78">
        <f t="shared" si="8"/>
        <v>0.28999999999999998</v>
      </c>
      <c r="T7" s="78">
        <f t="shared" si="9"/>
        <v>0.27</v>
      </c>
      <c r="U7" s="78">
        <f t="shared" si="10"/>
        <v>0.28999999999999998</v>
      </c>
      <c r="V7" s="78">
        <f t="shared" si="11"/>
        <v>0.33</v>
      </c>
      <c r="W7" s="78">
        <f t="shared" si="12"/>
        <v>0.31</v>
      </c>
      <c r="X7" s="78">
        <f t="shared" si="13"/>
        <v>0.3</v>
      </c>
      <c r="Y7" s="78">
        <f t="shared" si="14"/>
        <v>0.28999999999999998</v>
      </c>
      <c r="Z7" s="78">
        <f t="shared" si="15"/>
        <v>0.3</v>
      </c>
      <c r="AA7" s="78">
        <f t="shared" si="16"/>
        <v>0.27</v>
      </c>
      <c r="AB7" s="78">
        <f t="shared" si="17"/>
        <v>0.32</v>
      </c>
      <c r="AC7" s="78">
        <f t="shared" si="18"/>
        <v>0.31</v>
      </c>
      <c r="AD7" s="78">
        <f t="shared" si="19"/>
        <v>0.32</v>
      </c>
      <c r="AE7" s="78">
        <f t="shared" si="20"/>
        <v>0.28000000000000003</v>
      </c>
      <c r="AF7" s="78">
        <f t="shared" si="21"/>
        <v>0.31</v>
      </c>
      <c r="AG7" s="78">
        <f t="shared" si="22"/>
        <v>0.28999999999999998</v>
      </c>
      <c r="AH7" s="78">
        <f t="shared" si="23"/>
        <v>0.28999999999999998</v>
      </c>
      <c r="AI7" s="78">
        <f t="shared" si="24"/>
        <v>0.31</v>
      </c>
      <c r="AJ7" s="78">
        <f t="shared" si="25"/>
        <v>0.28999999999999998</v>
      </c>
    </row>
    <row r="8" spans="1:36" ht="12.95" customHeight="1" x14ac:dyDescent="0.15">
      <c r="A8" s="98">
        <v>65</v>
      </c>
      <c r="B8" s="115" t="s">
        <v>270</v>
      </c>
      <c r="C8" s="115"/>
      <c r="D8" s="77">
        <v>14</v>
      </c>
      <c r="E8" s="77">
        <v>8</v>
      </c>
      <c r="F8" s="4">
        <f t="shared" si="0"/>
        <v>0.06</v>
      </c>
      <c r="G8" s="5" t="s">
        <v>307</v>
      </c>
      <c r="H8" s="98" t="s">
        <v>52</v>
      </c>
      <c r="I8" s="77"/>
      <c r="J8" s="1" t="s">
        <v>15</v>
      </c>
      <c r="K8" s="78">
        <f t="shared" si="1"/>
        <v>0.06</v>
      </c>
      <c r="L8" s="78">
        <f t="shared" si="2"/>
        <v>0.06</v>
      </c>
      <c r="M8" s="78">
        <f t="shared" si="3"/>
        <v>0.06</v>
      </c>
      <c r="N8" s="78">
        <f t="shared" si="4"/>
        <v>0.06</v>
      </c>
      <c r="O8" s="78">
        <f t="shared" si="5"/>
        <v>7.0000000000000007E-2</v>
      </c>
      <c r="P8" s="78">
        <f t="shared" si="26"/>
        <v>0.06</v>
      </c>
      <c r="Q8" s="78">
        <f t="shared" si="6"/>
        <v>0.06</v>
      </c>
      <c r="R8" s="78">
        <f t="shared" si="7"/>
        <v>0.06</v>
      </c>
      <c r="S8" s="78">
        <f t="shared" si="8"/>
        <v>0.06</v>
      </c>
      <c r="T8" s="78">
        <f t="shared" si="9"/>
        <v>0.06</v>
      </c>
      <c r="U8" s="78">
        <f t="shared" si="10"/>
        <v>0.06</v>
      </c>
      <c r="V8" s="78">
        <f t="shared" si="11"/>
        <v>7.0000000000000007E-2</v>
      </c>
      <c r="W8" s="78">
        <f t="shared" si="12"/>
        <v>7.0000000000000007E-2</v>
      </c>
      <c r="X8" s="78">
        <f t="shared" si="13"/>
        <v>0.06</v>
      </c>
      <c r="Y8" s="78">
        <f t="shared" si="14"/>
        <v>0.06</v>
      </c>
      <c r="Z8" s="78">
        <f t="shared" si="15"/>
        <v>7.0000000000000007E-2</v>
      </c>
      <c r="AA8" s="78">
        <f t="shared" si="16"/>
        <v>0.06</v>
      </c>
      <c r="AB8" s="78">
        <f t="shared" si="17"/>
        <v>0.06</v>
      </c>
      <c r="AC8" s="78">
        <f t="shared" si="18"/>
        <v>0.06</v>
      </c>
      <c r="AD8" s="78">
        <f t="shared" si="19"/>
        <v>0.08</v>
      </c>
      <c r="AE8" s="78">
        <f t="shared" si="20"/>
        <v>0.05</v>
      </c>
      <c r="AF8" s="78">
        <f t="shared" si="21"/>
        <v>0.06</v>
      </c>
      <c r="AG8" s="78">
        <f t="shared" si="22"/>
        <v>0.06</v>
      </c>
      <c r="AH8" s="78">
        <f t="shared" si="23"/>
        <v>0.06</v>
      </c>
      <c r="AI8" s="78">
        <f t="shared" si="24"/>
        <v>7.0000000000000007E-2</v>
      </c>
      <c r="AJ8" s="78">
        <f t="shared" si="25"/>
        <v>0.06</v>
      </c>
    </row>
    <row r="9" spans="1:36" ht="12.95" customHeight="1" x14ac:dyDescent="0.15">
      <c r="A9" s="98">
        <v>66</v>
      </c>
      <c r="B9" s="115" t="s">
        <v>270</v>
      </c>
      <c r="C9" s="115"/>
      <c r="D9" s="77">
        <v>20</v>
      </c>
      <c r="E9" s="77">
        <v>8</v>
      </c>
      <c r="F9" s="4">
        <f t="shared" si="0"/>
        <v>0.12</v>
      </c>
      <c r="G9" s="5" t="s">
        <v>307</v>
      </c>
      <c r="H9" s="98" t="s">
        <v>52</v>
      </c>
      <c r="I9" s="77"/>
      <c r="J9" s="1" t="s">
        <v>15</v>
      </c>
      <c r="K9" s="78">
        <f t="shared" si="1"/>
        <v>0.12</v>
      </c>
      <c r="L9" s="78">
        <f t="shared" si="2"/>
        <v>0.12</v>
      </c>
      <c r="M9" s="78">
        <f t="shared" si="3"/>
        <v>0.11</v>
      </c>
      <c r="N9" s="78">
        <f t="shared" si="4"/>
        <v>0.12</v>
      </c>
      <c r="O9" s="78">
        <f t="shared" si="5"/>
        <v>0.13</v>
      </c>
      <c r="P9" s="78">
        <f t="shared" si="26"/>
        <v>0.12</v>
      </c>
      <c r="Q9" s="78">
        <f t="shared" si="6"/>
        <v>0.12</v>
      </c>
      <c r="R9" s="78">
        <f t="shared" si="7"/>
        <v>0.13</v>
      </c>
      <c r="S9" s="78">
        <f t="shared" si="8"/>
        <v>0.12</v>
      </c>
      <c r="T9" s="78">
        <f t="shared" si="9"/>
        <v>0.1</v>
      </c>
      <c r="U9" s="78">
        <f t="shared" si="10"/>
        <v>0.13</v>
      </c>
      <c r="V9" s="78">
        <f t="shared" si="11"/>
        <v>0.14000000000000001</v>
      </c>
      <c r="W9" s="78">
        <f t="shared" si="12"/>
        <v>0.13</v>
      </c>
      <c r="X9" s="78">
        <f t="shared" si="13"/>
        <v>0.12</v>
      </c>
      <c r="Y9" s="78">
        <f t="shared" si="14"/>
        <v>0.12</v>
      </c>
      <c r="Z9" s="78">
        <f t="shared" si="15"/>
        <v>0.13</v>
      </c>
      <c r="AA9" s="78">
        <f t="shared" si="16"/>
        <v>0.12</v>
      </c>
      <c r="AB9" s="78">
        <f t="shared" si="17"/>
        <v>0.13</v>
      </c>
      <c r="AC9" s="78">
        <f t="shared" si="18"/>
        <v>0.12</v>
      </c>
      <c r="AD9" s="78">
        <f t="shared" si="19"/>
        <v>0.14000000000000001</v>
      </c>
      <c r="AE9" s="78">
        <f t="shared" si="20"/>
        <v>0.11</v>
      </c>
      <c r="AF9" s="78">
        <f t="shared" si="21"/>
        <v>0.13</v>
      </c>
      <c r="AG9" s="78">
        <f t="shared" si="22"/>
        <v>0.12</v>
      </c>
      <c r="AH9" s="78">
        <f t="shared" si="23"/>
        <v>0.12</v>
      </c>
      <c r="AI9" s="78">
        <f t="shared" si="24"/>
        <v>0.13</v>
      </c>
      <c r="AJ9" s="78">
        <f t="shared" si="25"/>
        <v>0.12</v>
      </c>
    </row>
    <row r="10" spans="1:36" ht="12.95" customHeight="1" x14ac:dyDescent="0.15">
      <c r="A10" s="98">
        <v>67</v>
      </c>
      <c r="B10" s="115" t="s">
        <v>56</v>
      </c>
      <c r="C10" s="115"/>
      <c r="D10" s="77">
        <v>32</v>
      </c>
      <c r="E10" s="77">
        <v>18</v>
      </c>
      <c r="F10" s="4">
        <f t="shared" si="0"/>
        <v>0.64</v>
      </c>
      <c r="G10" s="5"/>
      <c r="H10" s="98"/>
      <c r="I10" s="77"/>
      <c r="J10" s="1" t="s">
        <v>15</v>
      </c>
      <c r="K10" s="78">
        <f t="shared" si="1"/>
        <v>0.6</v>
      </c>
      <c r="L10" s="78">
        <f t="shared" si="2"/>
        <v>0.68</v>
      </c>
      <c r="M10" s="78">
        <f t="shared" si="3"/>
        <v>0.66</v>
      </c>
      <c r="N10" s="78">
        <f t="shared" si="4"/>
        <v>0.66</v>
      </c>
      <c r="O10" s="78">
        <f t="shared" si="5"/>
        <v>0.67</v>
      </c>
      <c r="P10" s="78">
        <f t="shared" si="26"/>
        <v>0.66</v>
      </c>
      <c r="Q10" s="78">
        <f t="shared" si="6"/>
        <v>0.61</v>
      </c>
      <c r="R10" s="78">
        <f t="shared" si="7"/>
        <v>0.7</v>
      </c>
      <c r="S10" s="78">
        <f t="shared" si="8"/>
        <v>0.67</v>
      </c>
      <c r="T10" s="78">
        <f t="shared" si="9"/>
        <v>0.67</v>
      </c>
      <c r="U10" s="78">
        <f t="shared" si="10"/>
        <v>0.67</v>
      </c>
      <c r="V10" s="78">
        <f t="shared" si="11"/>
        <v>0.73</v>
      </c>
      <c r="W10" s="78">
        <f t="shared" si="12"/>
        <v>0.66</v>
      </c>
      <c r="X10" s="78">
        <f t="shared" si="13"/>
        <v>0.66</v>
      </c>
      <c r="Y10" s="78">
        <f t="shared" si="14"/>
        <v>0.65</v>
      </c>
      <c r="Z10" s="78">
        <f t="shared" si="15"/>
        <v>0.66</v>
      </c>
      <c r="AA10" s="78">
        <f t="shared" si="16"/>
        <v>0.59</v>
      </c>
      <c r="AB10" s="78">
        <f t="shared" si="17"/>
        <v>0.73</v>
      </c>
      <c r="AC10" s="78">
        <f t="shared" si="18"/>
        <v>0.71</v>
      </c>
      <c r="AD10" s="78">
        <f t="shared" si="19"/>
        <v>0.71</v>
      </c>
      <c r="AE10" s="78">
        <f t="shared" si="20"/>
        <v>0.64</v>
      </c>
      <c r="AF10" s="78">
        <f t="shared" si="21"/>
        <v>0.71</v>
      </c>
      <c r="AG10" s="78">
        <f t="shared" si="22"/>
        <v>0.61</v>
      </c>
      <c r="AH10" s="78">
        <f t="shared" si="23"/>
        <v>0.64</v>
      </c>
      <c r="AI10" s="78">
        <f t="shared" si="24"/>
        <v>0.66</v>
      </c>
      <c r="AJ10" s="78">
        <f t="shared" si="25"/>
        <v>0.64</v>
      </c>
    </row>
    <row r="11" spans="1:36" ht="12.95" customHeight="1" x14ac:dyDescent="0.15">
      <c r="A11" s="98">
        <v>68</v>
      </c>
      <c r="B11" s="115" t="s">
        <v>80</v>
      </c>
      <c r="C11" s="115"/>
      <c r="D11" s="77">
        <v>10</v>
      </c>
      <c r="E11" s="77">
        <v>7</v>
      </c>
      <c r="F11" s="4">
        <f t="shared" si="0"/>
        <v>0.03</v>
      </c>
      <c r="G11" s="5" t="s">
        <v>90</v>
      </c>
      <c r="H11" s="98" t="s">
        <v>52</v>
      </c>
      <c r="I11" s="77"/>
      <c r="J11" s="1" t="s">
        <v>15</v>
      </c>
      <c r="K11" s="78">
        <f t="shared" si="1"/>
        <v>0.03</v>
      </c>
      <c r="L11" s="78">
        <f t="shared" si="2"/>
        <v>0.03</v>
      </c>
      <c r="M11" s="78">
        <f t="shared" si="3"/>
        <v>0.03</v>
      </c>
      <c r="N11" s="78">
        <f t="shared" si="4"/>
        <v>0.03</v>
      </c>
      <c r="O11" s="78">
        <f t="shared" si="5"/>
        <v>0.03</v>
      </c>
      <c r="P11" s="78">
        <f t="shared" si="26"/>
        <v>0.03</v>
      </c>
      <c r="Q11" s="78">
        <f t="shared" si="6"/>
        <v>0.03</v>
      </c>
      <c r="R11" s="78">
        <f t="shared" si="7"/>
        <v>0.03</v>
      </c>
      <c r="S11" s="78">
        <f t="shared" si="8"/>
        <v>0.03</v>
      </c>
      <c r="T11" s="78">
        <f t="shared" si="9"/>
        <v>0.03</v>
      </c>
      <c r="U11" s="78">
        <f t="shared" si="10"/>
        <v>0.03</v>
      </c>
      <c r="V11" s="78">
        <f t="shared" si="11"/>
        <v>0.03</v>
      </c>
      <c r="W11" s="78">
        <f t="shared" si="12"/>
        <v>0.03</v>
      </c>
      <c r="X11" s="78">
        <f t="shared" si="13"/>
        <v>0.03</v>
      </c>
      <c r="Y11" s="78">
        <f t="shared" si="14"/>
        <v>0.03</v>
      </c>
      <c r="Z11" s="78">
        <f t="shared" si="15"/>
        <v>0.03</v>
      </c>
      <c r="AA11" s="78">
        <f t="shared" si="16"/>
        <v>0.03</v>
      </c>
      <c r="AB11" s="78">
        <f t="shared" si="17"/>
        <v>0.03</v>
      </c>
      <c r="AC11" s="78">
        <f t="shared" si="18"/>
        <v>0.03</v>
      </c>
      <c r="AD11" s="78">
        <f t="shared" si="19"/>
        <v>0.04</v>
      </c>
      <c r="AE11" s="78">
        <f t="shared" si="20"/>
        <v>0.02</v>
      </c>
      <c r="AF11" s="78">
        <f t="shared" si="21"/>
        <v>0.03</v>
      </c>
      <c r="AG11" s="78">
        <f t="shared" si="22"/>
        <v>0.03</v>
      </c>
      <c r="AH11" s="78">
        <f t="shared" si="23"/>
        <v>0.03</v>
      </c>
      <c r="AI11" s="78">
        <f t="shared" si="24"/>
        <v>0.03</v>
      </c>
      <c r="AJ11" s="78">
        <f t="shared" si="25"/>
        <v>0.03</v>
      </c>
    </row>
    <row r="12" spans="1:36" ht="12.95" customHeight="1" x14ac:dyDescent="0.15">
      <c r="A12" s="98">
        <v>69</v>
      </c>
      <c r="B12" s="115" t="s">
        <v>53</v>
      </c>
      <c r="C12" s="115"/>
      <c r="D12" s="77">
        <v>26</v>
      </c>
      <c r="E12" s="77">
        <v>20</v>
      </c>
      <c r="F12" s="4">
        <f t="shared" si="0"/>
        <v>0.51</v>
      </c>
      <c r="G12" s="5" t="s">
        <v>59</v>
      </c>
      <c r="H12" s="98" t="s">
        <v>62</v>
      </c>
      <c r="I12" s="5" t="s">
        <v>59</v>
      </c>
      <c r="J12" s="1" t="s">
        <v>15</v>
      </c>
      <c r="K12" s="78">
        <f t="shared" si="1"/>
        <v>0.46</v>
      </c>
      <c r="L12" s="78">
        <f t="shared" si="2"/>
        <v>0.52</v>
      </c>
      <c r="M12" s="78">
        <f t="shared" si="3"/>
        <v>0.52</v>
      </c>
      <c r="N12" s="78">
        <f t="shared" si="4"/>
        <v>0.51</v>
      </c>
      <c r="O12" s="78">
        <f t="shared" si="5"/>
        <v>0.51</v>
      </c>
      <c r="P12" s="78">
        <f t="shared" si="26"/>
        <v>0.52</v>
      </c>
      <c r="Q12" s="78">
        <f t="shared" si="6"/>
        <v>0.46</v>
      </c>
      <c r="R12" s="78">
        <f t="shared" si="7"/>
        <v>0.52</v>
      </c>
      <c r="S12" s="78">
        <f t="shared" si="8"/>
        <v>0.52</v>
      </c>
      <c r="T12" s="78">
        <f t="shared" si="9"/>
        <v>0.54</v>
      </c>
      <c r="U12" s="78">
        <f t="shared" si="10"/>
        <v>0.52</v>
      </c>
      <c r="V12" s="78">
        <f t="shared" si="11"/>
        <v>0.54</v>
      </c>
      <c r="W12" s="78">
        <f t="shared" si="12"/>
        <v>0.5</v>
      </c>
      <c r="X12" s="78">
        <f t="shared" si="13"/>
        <v>0.51</v>
      </c>
      <c r="Y12" s="78">
        <f t="shared" si="14"/>
        <v>0.47</v>
      </c>
      <c r="Z12" s="78">
        <f t="shared" si="15"/>
        <v>0.51</v>
      </c>
      <c r="AA12" s="78">
        <f t="shared" si="16"/>
        <v>0.45</v>
      </c>
      <c r="AB12" s="78">
        <f t="shared" si="17"/>
        <v>0.54</v>
      </c>
      <c r="AC12" s="78">
        <f t="shared" si="18"/>
        <v>0.54</v>
      </c>
      <c r="AD12" s="78">
        <f t="shared" si="19"/>
        <v>0.56000000000000005</v>
      </c>
      <c r="AE12" s="78">
        <f t="shared" si="20"/>
        <v>0.48</v>
      </c>
      <c r="AF12" s="78">
        <f t="shared" si="21"/>
        <v>0.54</v>
      </c>
      <c r="AG12" s="78">
        <f t="shared" si="22"/>
        <v>0.44</v>
      </c>
      <c r="AH12" s="78">
        <f t="shared" si="23"/>
        <v>0.48</v>
      </c>
      <c r="AI12" s="78">
        <f t="shared" si="24"/>
        <v>0.5</v>
      </c>
      <c r="AJ12" s="78">
        <f t="shared" si="25"/>
        <v>0.48</v>
      </c>
    </row>
    <row r="13" spans="1:36" ht="12.95" customHeight="1" x14ac:dyDescent="0.15">
      <c r="A13" s="98">
        <v>70</v>
      </c>
      <c r="B13" s="115" t="s">
        <v>57</v>
      </c>
      <c r="C13" s="115"/>
      <c r="D13" s="77">
        <v>14</v>
      </c>
      <c r="E13" s="77">
        <v>8</v>
      </c>
      <c r="F13" s="4">
        <f t="shared" si="0"/>
        <v>0.06</v>
      </c>
      <c r="G13" s="5" t="s">
        <v>90</v>
      </c>
      <c r="H13" s="98" t="s">
        <v>52</v>
      </c>
      <c r="I13" s="77"/>
      <c r="J13" s="1" t="s">
        <v>15</v>
      </c>
      <c r="K13" s="78">
        <f t="shared" si="1"/>
        <v>0.06</v>
      </c>
      <c r="L13" s="78">
        <f t="shared" si="2"/>
        <v>0.06</v>
      </c>
      <c r="M13" s="78">
        <f t="shared" si="3"/>
        <v>0.06</v>
      </c>
      <c r="N13" s="78">
        <f t="shared" si="4"/>
        <v>0.06</v>
      </c>
      <c r="O13" s="78">
        <f t="shared" si="5"/>
        <v>7.0000000000000007E-2</v>
      </c>
      <c r="P13" s="78">
        <f t="shared" si="26"/>
        <v>0.06</v>
      </c>
      <c r="Q13" s="78">
        <f t="shared" si="6"/>
        <v>0.06</v>
      </c>
      <c r="R13" s="78">
        <f t="shared" si="7"/>
        <v>0.06</v>
      </c>
      <c r="S13" s="78">
        <f t="shared" si="8"/>
        <v>0.06</v>
      </c>
      <c r="T13" s="78">
        <f t="shared" si="9"/>
        <v>0.06</v>
      </c>
      <c r="U13" s="78">
        <f t="shared" si="10"/>
        <v>0.06</v>
      </c>
      <c r="V13" s="78">
        <f t="shared" si="11"/>
        <v>7.0000000000000007E-2</v>
      </c>
      <c r="W13" s="78">
        <f t="shared" si="12"/>
        <v>7.0000000000000007E-2</v>
      </c>
      <c r="X13" s="78">
        <f t="shared" si="13"/>
        <v>0.06</v>
      </c>
      <c r="Y13" s="78">
        <f t="shared" si="14"/>
        <v>0.06</v>
      </c>
      <c r="Z13" s="78">
        <f t="shared" si="15"/>
        <v>7.0000000000000007E-2</v>
      </c>
      <c r="AA13" s="78">
        <f t="shared" si="16"/>
        <v>0.06</v>
      </c>
      <c r="AB13" s="78">
        <f t="shared" si="17"/>
        <v>0.06</v>
      </c>
      <c r="AC13" s="78">
        <f t="shared" si="18"/>
        <v>0.06</v>
      </c>
      <c r="AD13" s="78">
        <f t="shared" si="19"/>
        <v>0.08</v>
      </c>
      <c r="AE13" s="78">
        <f t="shared" si="20"/>
        <v>0.05</v>
      </c>
      <c r="AF13" s="78">
        <f t="shared" si="21"/>
        <v>0.06</v>
      </c>
      <c r="AG13" s="78">
        <f t="shared" si="22"/>
        <v>0.06</v>
      </c>
      <c r="AH13" s="78">
        <f t="shared" si="23"/>
        <v>0.06</v>
      </c>
      <c r="AI13" s="78">
        <f t="shared" si="24"/>
        <v>7.0000000000000007E-2</v>
      </c>
      <c r="AJ13" s="78">
        <f t="shared" si="25"/>
        <v>0.06</v>
      </c>
    </row>
    <row r="14" spans="1:36" ht="12.95" customHeight="1" x14ac:dyDescent="0.15">
      <c r="A14" s="98">
        <v>71</v>
      </c>
      <c r="B14" s="115" t="s">
        <v>53</v>
      </c>
      <c r="C14" s="115"/>
      <c r="D14" s="77">
        <v>34</v>
      </c>
      <c r="E14" s="77">
        <v>21</v>
      </c>
      <c r="F14" s="4">
        <f t="shared" si="0"/>
        <v>0.86</v>
      </c>
      <c r="G14" s="5"/>
      <c r="H14" s="98"/>
      <c r="I14" s="77"/>
      <c r="J14" s="1" t="s">
        <v>15</v>
      </c>
      <c r="K14" s="78">
        <f t="shared" si="1"/>
        <v>0.78</v>
      </c>
      <c r="L14" s="78">
        <f t="shared" si="2"/>
        <v>0.9</v>
      </c>
      <c r="M14" s="78">
        <f t="shared" si="3"/>
        <v>0.87</v>
      </c>
      <c r="N14" s="78">
        <f t="shared" si="4"/>
        <v>0.87</v>
      </c>
      <c r="O14" s="78">
        <f t="shared" si="5"/>
        <v>0.87</v>
      </c>
      <c r="P14" s="78">
        <f t="shared" si="26"/>
        <v>0.87</v>
      </c>
      <c r="Q14" s="78">
        <f t="shared" si="6"/>
        <v>0.79</v>
      </c>
      <c r="R14" s="78">
        <f t="shared" si="7"/>
        <v>0.92</v>
      </c>
      <c r="S14" s="78">
        <f t="shared" si="8"/>
        <v>0.89</v>
      </c>
      <c r="T14" s="78">
        <f t="shared" si="9"/>
        <v>0.91</v>
      </c>
      <c r="U14" s="78">
        <f t="shared" si="10"/>
        <v>0.91</v>
      </c>
      <c r="V14" s="78">
        <f t="shared" si="11"/>
        <v>0.95</v>
      </c>
      <c r="W14" s="78">
        <f t="shared" si="12"/>
        <v>0.86</v>
      </c>
      <c r="X14" s="78">
        <f t="shared" si="13"/>
        <v>0.86</v>
      </c>
      <c r="Y14" s="78">
        <f t="shared" si="14"/>
        <v>0.85</v>
      </c>
      <c r="Z14" s="78">
        <f t="shared" si="15"/>
        <v>0.86</v>
      </c>
      <c r="AA14" s="78">
        <f t="shared" si="16"/>
        <v>0.76</v>
      </c>
      <c r="AB14" s="78">
        <f t="shared" si="17"/>
        <v>0.96</v>
      </c>
      <c r="AC14" s="78">
        <f t="shared" si="18"/>
        <v>0.94</v>
      </c>
      <c r="AD14" s="78">
        <f t="shared" si="19"/>
        <v>0.92</v>
      </c>
      <c r="AE14" s="78">
        <f t="shared" si="20"/>
        <v>0.85</v>
      </c>
      <c r="AF14" s="78">
        <f t="shared" si="21"/>
        <v>0.92</v>
      </c>
      <c r="AG14" s="78">
        <f t="shared" si="22"/>
        <v>0.78</v>
      </c>
      <c r="AH14" s="78">
        <f t="shared" si="23"/>
        <v>0.84</v>
      </c>
      <c r="AI14" s="78">
        <f t="shared" si="24"/>
        <v>0.86</v>
      </c>
      <c r="AJ14" s="78">
        <f t="shared" si="25"/>
        <v>0.84</v>
      </c>
    </row>
    <row r="15" spans="1:36" ht="12.95" customHeight="1" x14ac:dyDescent="0.15">
      <c r="A15" s="98">
        <v>72</v>
      </c>
      <c r="B15" s="115" t="s">
        <v>53</v>
      </c>
      <c r="C15" s="115"/>
      <c r="D15" s="77">
        <v>28</v>
      </c>
      <c r="E15" s="77">
        <v>18</v>
      </c>
      <c r="F15" s="4">
        <f t="shared" si="0"/>
        <v>0.52</v>
      </c>
      <c r="G15" s="5" t="s">
        <v>67</v>
      </c>
      <c r="H15" s="98" t="s">
        <v>62</v>
      </c>
      <c r="I15" s="5" t="s">
        <v>67</v>
      </c>
      <c r="J15" s="1" t="s">
        <v>15</v>
      </c>
      <c r="K15" s="78">
        <f t="shared" si="1"/>
        <v>0.47</v>
      </c>
      <c r="L15" s="78">
        <f t="shared" si="2"/>
        <v>0.53</v>
      </c>
      <c r="M15" s="78">
        <f t="shared" si="3"/>
        <v>0.52</v>
      </c>
      <c r="N15" s="78">
        <f t="shared" si="4"/>
        <v>0.52</v>
      </c>
      <c r="O15" s="78">
        <f t="shared" si="5"/>
        <v>0.53</v>
      </c>
      <c r="P15" s="78">
        <f t="shared" si="26"/>
        <v>0.52</v>
      </c>
      <c r="Q15" s="78">
        <f t="shared" si="6"/>
        <v>0.48</v>
      </c>
      <c r="R15" s="78">
        <f t="shared" si="7"/>
        <v>0.54</v>
      </c>
      <c r="S15" s="78">
        <f t="shared" si="8"/>
        <v>0.53</v>
      </c>
      <c r="T15" s="78">
        <f t="shared" si="9"/>
        <v>0.53</v>
      </c>
      <c r="U15" s="78">
        <f t="shared" si="10"/>
        <v>0.53</v>
      </c>
      <c r="V15" s="78">
        <f t="shared" si="11"/>
        <v>0.56000000000000005</v>
      </c>
      <c r="W15" s="78">
        <f t="shared" si="12"/>
        <v>0.52</v>
      </c>
      <c r="X15" s="78">
        <f t="shared" si="13"/>
        <v>0.52</v>
      </c>
      <c r="Y15" s="78">
        <f t="shared" si="14"/>
        <v>0.5</v>
      </c>
      <c r="Z15" s="78">
        <f t="shared" si="15"/>
        <v>0.52</v>
      </c>
      <c r="AA15" s="78">
        <f t="shared" si="16"/>
        <v>0.46</v>
      </c>
      <c r="AB15" s="78">
        <f t="shared" si="17"/>
        <v>0.56000000000000005</v>
      </c>
      <c r="AC15" s="78">
        <f t="shared" si="18"/>
        <v>0.55000000000000004</v>
      </c>
      <c r="AD15" s="78">
        <f t="shared" si="19"/>
        <v>0.56999999999999995</v>
      </c>
      <c r="AE15" s="78">
        <f t="shared" si="20"/>
        <v>0.5</v>
      </c>
      <c r="AF15" s="78">
        <f t="shared" si="21"/>
        <v>0.55000000000000004</v>
      </c>
      <c r="AG15" s="78">
        <f t="shared" si="22"/>
        <v>0.47</v>
      </c>
      <c r="AH15" s="78">
        <f t="shared" si="23"/>
        <v>0.5</v>
      </c>
      <c r="AI15" s="78">
        <f t="shared" si="24"/>
        <v>0.52</v>
      </c>
      <c r="AJ15" s="78">
        <f t="shared" si="25"/>
        <v>0.5</v>
      </c>
    </row>
    <row r="16" spans="1:36" ht="12.95" customHeight="1" x14ac:dyDescent="0.15">
      <c r="A16" s="98">
        <v>73</v>
      </c>
      <c r="B16" s="115" t="s">
        <v>271</v>
      </c>
      <c r="C16" s="115"/>
      <c r="D16" s="77">
        <v>12</v>
      </c>
      <c r="E16" s="77">
        <v>9</v>
      </c>
      <c r="F16" s="4">
        <f t="shared" si="0"/>
        <v>0.05</v>
      </c>
      <c r="G16" s="5" t="s">
        <v>90</v>
      </c>
      <c r="H16" s="98" t="s">
        <v>52</v>
      </c>
      <c r="I16" s="77"/>
      <c r="J16" s="1" t="s">
        <v>15</v>
      </c>
      <c r="K16" s="78">
        <f t="shared" si="1"/>
        <v>0.05</v>
      </c>
      <c r="L16" s="78">
        <f t="shared" si="2"/>
        <v>0.05</v>
      </c>
      <c r="M16" s="78">
        <f t="shared" si="3"/>
        <v>0.05</v>
      </c>
      <c r="N16" s="78">
        <f t="shared" si="4"/>
        <v>0.06</v>
      </c>
      <c r="O16" s="78">
        <f t="shared" si="5"/>
        <v>0.06</v>
      </c>
      <c r="P16" s="78">
        <f t="shared" si="26"/>
        <v>0.05</v>
      </c>
      <c r="Q16" s="78">
        <f t="shared" si="6"/>
        <v>0.05</v>
      </c>
      <c r="R16" s="78">
        <f t="shared" si="7"/>
        <v>0.05</v>
      </c>
      <c r="S16" s="78">
        <f t="shared" si="8"/>
        <v>0.05</v>
      </c>
      <c r="T16" s="78">
        <f t="shared" si="9"/>
        <v>0.05</v>
      </c>
      <c r="U16" s="78">
        <f t="shared" si="10"/>
        <v>0.05</v>
      </c>
      <c r="V16" s="78">
        <f t="shared" si="11"/>
        <v>0.06</v>
      </c>
      <c r="W16" s="78">
        <f t="shared" si="12"/>
        <v>0.06</v>
      </c>
      <c r="X16" s="78">
        <f t="shared" si="13"/>
        <v>0.05</v>
      </c>
      <c r="Y16" s="78">
        <f t="shared" si="14"/>
        <v>0.05</v>
      </c>
      <c r="Z16" s="78">
        <f t="shared" si="15"/>
        <v>0.06</v>
      </c>
      <c r="AA16" s="78">
        <f t="shared" si="16"/>
        <v>0.05</v>
      </c>
      <c r="AB16" s="78">
        <f t="shared" si="17"/>
        <v>0.05</v>
      </c>
      <c r="AC16" s="78">
        <f t="shared" si="18"/>
        <v>0.05</v>
      </c>
      <c r="AD16" s="78">
        <f t="shared" si="19"/>
        <v>7.0000000000000007E-2</v>
      </c>
      <c r="AE16" s="78">
        <f t="shared" si="20"/>
        <v>0.05</v>
      </c>
      <c r="AF16" s="78">
        <f t="shared" si="21"/>
        <v>0.05</v>
      </c>
      <c r="AG16" s="78">
        <f t="shared" si="22"/>
        <v>0.05</v>
      </c>
      <c r="AH16" s="78">
        <f t="shared" si="23"/>
        <v>0.05</v>
      </c>
      <c r="AI16" s="78">
        <f t="shared" si="24"/>
        <v>0.06</v>
      </c>
      <c r="AJ16" s="78">
        <f t="shared" si="25"/>
        <v>0.05</v>
      </c>
    </row>
    <row r="17" spans="1:36" ht="12.95" customHeight="1" x14ac:dyDescent="0.15">
      <c r="A17" s="77"/>
      <c r="B17" s="115"/>
      <c r="C17" s="115"/>
      <c r="D17" s="77"/>
      <c r="E17" s="77"/>
      <c r="F17" s="4" t="str">
        <f t="shared" si="0"/>
        <v/>
      </c>
      <c r="G17" s="77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6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286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8</v>
      </c>
      <c r="D47" s="14">
        <f>COUNTIF(G4:G43,"*下層*")</f>
        <v>5</v>
      </c>
      <c r="E47" s="14">
        <f>COUNTA(A4:A43)</f>
        <v>13</v>
      </c>
      <c r="F47" s="10"/>
      <c r="G47" s="15">
        <f>C47*100</f>
        <v>800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18</v>
      </c>
      <c r="D48" s="14">
        <f>IF(D47&gt;0,ROUND(SUMIF(G4:G43,"*下層*",E4:E43)/D47,0),"")</f>
        <v>8</v>
      </c>
      <c r="E48" s="14">
        <f>ROUND(SUM(E4:E43)/E47,0)</f>
        <v>14</v>
      </c>
      <c r="F48" s="13"/>
      <c r="G48" s="15">
        <f>C48</f>
        <v>18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29</v>
      </c>
      <c r="D49" s="14">
        <f>IF(D47&gt;0,ROUND(SUMIF(G4:G43,"*下層*",D4:D43)/D47,0),"")</f>
        <v>14</v>
      </c>
      <c r="E49" s="14">
        <f>ROUND(SUM(D4:D43)/E47,0)</f>
        <v>23</v>
      </c>
      <c r="F49" s="13"/>
      <c r="G49" s="15">
        <f>C49</f>
        <v>29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4.7499999999999991</v>
      </c>
      <c r="D50" s="16">
        <f>SUMIF(G4:G43,"*下層*",F4:F43)</f>
        <v>0.32</v>
      </c>
      <c r="E50" s="4">
        <f>SUM(F4:F43)</f>
        <v>5.0699999999999994</v>
      </c>
      <c r="F50" s="13"/>
      <c r="G50" s="17">
        <f>C50*100</f>
        <v>474.99999999999989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形状比＝62、Sr＝20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5</v>
      </c>
      <c r="D54" s="14">
        <f>COUNTIF(H4:H43,"▲")</f>
        <v>5</v>
      </c>
      <c r="E54" s="14">
        <f>COUNTA(H4:H43)</f>
        <v>10</v>
      </c>
      <c r="F54" s="10"/>
      <c r="G54" s="15">
        <f>C54*100</f>
        <v>500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8</v>
      </c>
      <c r="E55" s="14">
        <f>ROUND(SUMIF(H4:H43,"*",E4:E43)/E54,0)</f>
        <v>12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26</v>
      </c>
      <c r="D56" s="14">
        <f>IF(D54&gt;0,ROUND(SUMIF(H4:H43,"▲",D4:D43)/D54,0),"")</f>
        <v>14</v>
      </c>
      <c r="E56" s="14">
        <f>ROUND(SUMIF(H4:H43,"*",D4:D43)/E54,0)</f>
        <v>20</v>
      </c>
      <c r="F56" s="13"/>
      <c r="G56" s="15">
        <f>C56</f>
        <v>26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2.39</v>
      </c>
      <c r="D57" s="16">
        <f>SUMIF(H4:H43,"▲",F4:F43)</f>
        <v>0.32</v>
      </c>
      <c r="E57" s="16">
        <f>SUM(C57:D57)</f>
        <v>2.71</v>
      </c>
      <c r="F57" s="13"/>
      <c r="G57" s="19">
        <f>C57*100</f>
        <v>239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62.5</v>
      </c>
      <c r="D61" s="20">
        <f>IF(D47&gt;0,ROUND(D54/D47*100,1),"")</f>
        <v>100</v>
      </c>
      <c r="E61" s="20">
        <f>ROUND(E54/E47*100,1)</f>
        <v>76.900000000000006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50.3</v>
      </c>
      <c r="D62" s="20">
        <f>IF(D47&gt;0,ROUND(D57/D50*100,1),"")</f>
        <v>100</v>
      </c>
      <c r="E62" s="20">
        <f>ROUND(E57/E50*100,1)</f>
        <v>53.5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20</v>
      </c>
      <c r="D67" s="14" t="str">
        <f>IF(D66&gt;0,ROUND(SUMIFS(E4:E43,G4:G43,"*下層*",H4:H43,"")/D66,0),"")</f>
        <v/>
      </c>
      <c r="E67" s="14">
        <f>IF(E66&gt;0,ROUND(SUMIF(H4:H43,"",E4:E43)/E66,0),"")</f>
        <v>20</v>
      </c>
      <c r="F67" s="13"/>
      <c r="G67" s="15">
        <f>C67</f>
        <v>20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33</v>
      </c>
      <c r="D68" s="14" t="str">
        <f>IF(D66&gt;0,ROUND(SUMIFS(D4:D43,G4:G43,"*下層*",H4:H43,"")/D66,0),"")</f>
        <v/>
      </c>
      <c r="E68" s="14">
        <f>IF(E66&gt;0,ROUND(SUMIF(H4:H43,"",D4:D43)/E66,0),"")</f>
        <v>33</v>
      </c>
      <c r="F68" s="13"/>
      <c r="G68" s="15">
        <f>C68</f>
        <v>33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2.359999999999999</v>
      </c>
      <c r="D69" s="16" t="str">
        <f>IF(D66&gt;0,D50-D57,"")</f>
        <v/>
      </c>
      <c r="E69" s="4">
        <f>SUM(C69:D69)</f>
        <v>2.359999999999999</v>
      </c>
      <c r="F69" s="13"/>
      <c r="G69" s="17">
        <f>C69*100</f>
        <v>235.99999999999989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形状比＝61、Sr＝29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A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71" priority="16" stopIfTrue="1">
      <formula>AND(($H4="スギ"),(#REF!&lt;12))</formula>
    </cfRule>
  </conditionalFormatting>
  <conditionalFormatting sqref="L4:L43">
    <cfRule type="expression" dxfId="270" priority="15" stopIfTrue="1">
      <formula>AND(($H4="スギ"),(#REF!&lt;22),(#REF!&gt;=12))</formula>
    </cfRule>
  </conditionalFormatting>
  <conditionalFormatting sqref="M4:M43">
    <cfRule type="expression" dxfId="269" priority="14" stopIfTrue="1">
      <formula>AND(($H4="スギ"),(#REF!&lt;32),(#REF!&gt;=22))</formula>
    </cfRule>
  </conditionalFormatting>
  <conditionalFormatting sqref="N4:N43">
    <cfRule type="expression" dxfId="268" priority="13" stopIfTrue="1">
      <formula>AND(($H4="スギ"),(#REF!&lt;42),(#REF!&gt;=32))</formula>
    </cfRule>
  </conditionalFormatting>
  <conditionalFormatting sqref="U4:U43 Z4:AF43 AJ4:AJ43 O4:P43">
    <cfRule type="expression" dxfId="267" priority="12" stopIfTrue="1">
      <formula>AND(($H4="スギ"),(#REF!&gt;=42))</formula>
    </cfRule>
  </conditionalFormatting>
  <conditionalFormatting sqref="Q4:Q43 AA4:AA43">
    <cfRule type="expression" dxfId="266" priority="11" stopIfTrue="1">
      <formula>AND(($H4="ヒノキ"),(#REF!&lt;12))</formula>
    </cfRule>
  </conditionalFormatting>
  <conditionalFormatting sqref="R4:R43 AB4:AE43">
    <cfRule type="expression" dxfId="265" priority="10" stopIfTrue="1">
      <formula>AND(($H4="ヒノキ"),(#REF!&lt;22),(#REF!&gt;=12))</formula>
    </cfRule>
  </conditionalFormatting>
  <conditionalFormatting sqref="S4:S43">
    <cfRule type="expression" dxfId="264" priority="9" stopIfTrue="1">
      <formula>AND(($H4="ヒノキ"),(#REF!&lt;32),(#REF!&gt;=22))</formula>
    </cfRule>
  </conditionalFormatting>
  <conditionalFormatting sqref="T4:U43 Z4:AF43 AJ4:AJ43">
    <cfRule type="expression" dxfId="263" priority="8" stopIfTrue="1">
      <formula>AND(($H4="ヒノキ"),(#REF!&gt;=32))</formula>
    </cfRule>
  </conditionalFormatting>
  <conditionalFormatting sqref="V4:V43 AA4:AA43">
    <cfRule type="expression" dxfId="262" priority="7" stopIfTrue="1">
      <formula>AND(($H4="アカマツ"),(#REF!&lt;12))</formula>
    </cfRule>
  </conditionalFormatting>
  <conditionalFormatting sqref="W4:W43 AB4:AB43">
    <cfRule type="expression" dxfId="261" priority="6" stopIfTrue="1">
      <formula>AND(($H4="アカマツ"),(#REF!&lt;22),(#REF!&gt;=12))</formula>
    </cfRule>
  </conditionalFormatting>
  <conditionalFormatting sqref="X4:X43 AC4:AC43">
    <cfRule type="expression" dxfId="260" priority="5" stopIfTrue="1">
      <formula>AND(($H4="アカマツ"),(#REF!&lt;42),(#REF!&gt;=22))</formula>
    </cfRule>
  </conditionalFormatting>
  <conditionalFormatting sqref="Y4:AF43 AJ4:AJ43">
    <cfRule type="expression" dxfId="259" priority="4" stopIfTrue="1">
      <formula>AND(($H4="アカマツ"),(#REF!&gt;=42))</formula>
    </cfRule>
  </conditionalFormatting>
  <conditionalFormatting sqref="AG4:AG43">
    <cfRule type="expression" dxfId="258" priority="3" stopIfTrue="1">
      <formula>AND(($H4&lt;&gt;"スギ"),($H4&lt;&gt;"ヒノキ"),($H4&lt;&gt;"アカマツ"),(#REF!&lt;12))</formula>
    </cfRule>
  </conditionalFormatting>
  <conditionalFormatting sqref="AH4:AH43">
    <cfRule type="expression" dxfId="2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CC990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244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81</v>
      </c>
      <c r="B4" s="115" t="s">
        <v>66</v>
      </c>
      <c r="C4" s="115"/>
      <c r="D4" s="77">
        <v>18</v>
      </c>
      <c r="E4" s="77">
        <v>16</v>
      </c>
      <c r="F4" s="4">
        <f t="shared" ref="F4:F43" si="0">IF(D4&gt;0,IF(B4="スギ",P4,IF(B4="ヒノキ",U4,IF(B4="アカマツ",Z4,IF(B4="カラマツ",AF4,AJ4)))),"")</f>
        <v>0.21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0.19</v>
      </c>
      <c r="L4" s="78">
        <f t="shared" ref="L4:L43" si="2">ROUND(10^(-5+0.73504+1.83346*LOG(D4)+1.06569*LOG(E4)),2)</f>
        <v>0.21</v>
      </c>
      <c r="M4" s="78">
        <f t="shared" ref="M4:M43" si="3">ROUND(10^(-5+0.71514+1.74357*LOG(D4)+1.17719*LOG(E4)),2)</f>
        <v>0.21</v>
      </c>
      <c r="N4" s="78">
        <f t="shared" ref="N4:N43" si="4">ROUND(10^(-5+0.82956+1.76381*LOG(D4)+1.06412*LOG(E4)),2)</f>
        <v>0.21</v>
      </c>
      <c r="O4" s="78">
        <f t="shared" ref="O4:O43" si="5">ROUND(10^(-5+0.88226+1.79204*LOG(D4)+0.99303*LOG(E4)),2)</f>
        <v>0.21</v>
      </c>
      <c r="P4" s="78">
        <f>HLOOKUP($D4,K$3:O$43,MATCH($A4,$A$3:$A$43,0),1)</f>
        <v>0.21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78">
        <f t="shared" ref="R4:R43" si="7">ROUND(10^(1.905709*LOG(D4)+1.011385*LOG(E4)-4.293729),2)</f>
        <v>0.21</v>
      </c>
      <c r="S4" s="78">
        <f t="shared" ref="S4:S43" si="8">ROUND(10^(1.771888*LOG(D4)+1.138415*LOG(E4)-4.271259),2)</f>
        <v>0.21</v>
      </c>
      <c r="T4" s="78">
        <f t="shared" ref="T4:T43" si="9">ROUND(10^(1.671519*LOG(D4)+1.363617*LOG(E4)-4.404407),2)</f>
        <v>0.22</v>
      </c>
      <c r="U4" s="78">
        <f t="shared" ref="U4:U43" si="10">HLOOKUP($D4,Q$3:T$43,MATCH($A4,$A$3:$A$43,0),1)</f>
        <v>0.21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78">
        <f t="shared" ref="W4:W43" si="12">ROUND(10^(-4.155639+1.847898*LOG(D4)+0.951955*LOG(E4)),2)</f>
        <v>0.2</v>
      </c>
      <c r="X4" s="78">
        <f t="shared" ref="X4:X43" si="13">ROUND(10^(-4.194535+1.804172*LOG(D4)+1.034248*LOG(E4)),2)</f>
        <v>0.21</v>
      </c>
      <c r="Y4" s="78">
        <f t="shared" ref="Y4:Y43" si="14">ROUND(10^(-4.42347+2.006485*LOG(D4)+0.967757*LOG(E4)),2)</f>
        <v>0.18</v>
      </c>
      <c r="Z4" s="78">
        <f t="shared" ref="Z4:Z43" si="15">HLOOKUP($D4,V$3:Y$43,MATCH($A4,$A$3:$A$43,0),1)</f>
        <v>0.2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78">
        <f t="shared" ref="AB4:AB43" si="17">ROUND(10^(1.979213*LOG(D4)+0.998347*LOG(E4)-4.369281),2)</f>
        <v>0.21</v>
      </c>
      <c r="AC4" s="78">
        <f t="shared" ref="AC4:AC43" si="18">ROUND(10^(1.904401*LOG(D4)+1.062478*LOG(E4)-4.348104),2)</f>
        <v>0.21</v>
      </c>
      <c r="AD4" s="78">
        <f t="shared" ref="AD4:AD43" si="19">ROUND(10^(1.640825*LOG(D4)+1.080387*LOG(E4)-3.976731),2)</f>
        <v>0.24</v>
      </c>
      <c r="AE4" s="78">
        <f t="shared" ref="AE4:AE43" si="20">ROUND(10^(1.90887*LOG(D4)+1.088002*LOG(E4)-4.431495),2)</f>
        <v>0.19</v>
      </c>
      <c r="AF4" s="78">
        <f t="shared" ref="AF4:AF43" si="21">HLOOKUP($D4,AA$3:AE$43,MATCH($A4,$A$3:$A$43,0),1)</f>
        <v>0.21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78">
        <f t="shared" ref="AH4:AH43" si="23">ROUND(10^(1.93813902*LOG(D4)+0.96697002*LOG(E4)-4.32216295),2)</f>
        <v>0.19</v>
      </c>
      <c r="AI4" s="78">
        <f t="shared" ref="AI4:AI43" si="24">ROUND(10^(1.82464098*LOG(D4)+0.97625989*LOG(E4)-4.15096808),2)</f>
        <v>0.21</v>
      </c>
      <c r="AJ4" s="78">
        <f t="shared" ref="AJ4:AJ43" si="25">HLOOKUP($D4,AG$3:AI$43,MATCH($A4,$A$3:$A$43,0),1)</f>
        <v>0.19</v>
      </c>
    </row>
    <row r="5" spans="1:36" ht="12.95" customHeight="1" x14ac:dyDescent="0.15">
      <c r="A5" s="77">
        <v>82</v>
      </c>
      <c r="B5" s="115" t="s">
        <v>66</v>
      </c>
      <c r="C5" s="115"/>
      <c r="D5" s="77">
        <v>10</v>
      </c>
      <c r="E5" s="77">
        <v>10</v>
      </c>
      <c r="F5" s="4">
        <f t="shared" si="0"/>
        <v>0.04</v>
      </c>
      <c r="G5" s="5" t="s">
        <v>67</v>
      </c>
      <c r="H5" s="98" t="s">
        <v>62</v>
      </c>
      <c r="I5" s="5" t="s">
        <v>67</v>
      </c>
      <c r="J5" s="1" t="s">
        <v>15</v>
      </c>
      <c r="K5" s="78">
        <f t="shared" si="1"/>
        <v>0.04</v>
      </c>
      <c r="L5" s="78">
        <f t="shared" si="2"/>
        <v>0.04</v>
      </c>
      <c r="M5" s="78">
        <f t="shared" si="3"/>
        <v>0.04</v>
      </c>
      <c r="N5" s="78">
        <f t="shared" si="4"/>
        <v>0.05</v>
      </c>
      <c r="O5" s="78">
        <f t="shared" si="5"/>
        <v>0.05</v>
      </c>
      <c r="P5" s="78">
        <f t="shared" ref="P5:P43" si="26">HLOOKUP($D5,K$3:O$43,MATCH(A5,$A$3:$A$43,0),1)</f>
        <v>0.04</v>
      </c>
      <c r="Q5" s="78">
        <f t="shared" si="6"/>
        <v>0.04</v>
      </c>
      <c r="R5" s="78">
        <f t="shared" si="7"/>
        <v>0.04</v>
      </c>
      <c r="S5" s="78">
        <f t="shared" si="8"/>
        <v>0.04</v>
      </c>
      <c r="T5" s="78">
        <f t="shared" si="9"/>
        <v>0.04</v>
      </c>
      <c r="U5" s="78">
        <f t="shared" si="10"/>
        <v>0.04</v>
      </c>
      <c r="V5" s="78">
        <f t="shared" si="11"/>
        <v>0.04</v>
      </c>
      <c r="W5" s="78">
        <f t="shared" si="12"/>
        <v>0.04</v>
      </c>
      <c r="X5" s="78">
        <f t="shared" si="13"/>
        <v>0.04</v>
      </c>
      <c r="Y5" s="78">
        <f t="shared" si="14"/>
        <v>0.04</v>
      </c>
      <c r="Z5" s="78">
        <f t="shared" si="15"/>
        <v>0.04</v>
      </c>
      <c r="AA5" s="78">
        <f t="shared" si="16"/>
        <v>0.04</v>
      </c>
      <c r="AB5" s="78">
        <f t="shared" si="17"/>
        <v>0.04</v>
      </c>
      <c r="AC5" s="78">
        <f t="shared" si="18"/>
        <v>0.04</v>
      </c>
      <c r="AD5" s="78">
        <f t="shared" si="19"/>
        <v>0.06</v>
      </c>
      <c r="AE5" s="78">
        <f t="shared" si="20"/>
        <v>0.04</v>
      </c>
      <c r="AF5" s="78">
        <f t="shared" si="21"/>
        <v>0.04</v>
      </c>
      <c r="AG5" s="78">
        <f t="shared" si="22"/>
        <v>0.04</v>
      </c>
      <c r="AH5" s="78">
        <f t="shared" si="23"/>
        <v>0.04</v>
      </c>
      <c r="AI5" s="78">
        <f t="shared" si="24"/>
        <v>0.04</v>
      </c>
      <c r="AJ5" s="78">
        <f t="shared" si="25"/>
        <v>0.04</v>
      </c>
    </row>
    <row r="6" spans="1:36" ht="12.95" customHeight="1" x14ac:dyDescent="0.15">
      <c r="A6" s="98">
        <v>83</v>
      </c>
      <c r="B6" s="115" t="s">
        <v>66</v>
      </c>
      <c r="C6" s="115"/>
      <c r="D6" s="77">
        <v>14</v>
      </c>
      <c r="E6" s="77">
        <v>14</v>
      </c>
      <c r="F6" s="4">
        <f t="shared" si="0"/>
        <v>0.11</v>
      </c>
      <c r="G6" s="77"/>
      <c r="H6" s="77"/>
      <c r="I6" s="103"/>
      <c r="J6" s="1" t="s">
        <v>15</v>
      </c>
      <c r="K6" s="78">
        <f t="shared" si="1"/>
        <v>0.11</v>
      </c>
      <c r="L6" s="78">
        <f t="shared" si="2"/>
        <v>0.11</v>
      </c>
      <c r="M6" s="78">
        <f t="shared" si="3"/>
        <v>0.12</v>
      </c>
      <c r="N6" s="78">
        <f t="shared" si="4"/>
        <v>0.12</v>
      </c>
      <c r="O6" s="78">
        <f t="shared" si="5"/>
        <v>0.12</v>
      </c>
      <c r="P6" s="78">
        <f t="shared" si="26"/>
        <v>0.11</v>
      </c>
      <c r="Q6" s="78">
        <f t="shared" si="6"/>
        <v>0.11</v>
      </c>
      <c r="R6" s="78">
        <f t="shared" si="7"/>
        <v>0.11</v>
      </c>
      <c r="S6" s="78">
        <f t="shared" si="8"/>
        <v>0.12</v>
      </c>
      <c r="T6" s="78">
        <f t="shared" si="9"/>
        <v>0.12</v>
      </c>
      <c r="U6" s="78">
        <f t="shared" si="10"/>
        <v>0.11</v>
      </c>
      <c r="V6" s="78">
        <f t="shared" si="11"/>
        <v>0.12</v>
      </c>
      <c r="W6" s="78">
        <f t="shared" si="12"/>
        <v>0.11</v>
      </c>
      <c r="X6" s="78">
        <f t="shared" si="13"/>
        <v>0.11</v>
      </c>
      <c r="Y6" s="78">
        <f t="shared" si="14"/>
        <v>0.1</v>
      </c>
      <c r="Z6" s="78">
        <f t="shared" si="15"/>
        <v>0.11</v>
      </c>
      <c r="AA6" s="78">
        <f t="shared" si="16"/>
        <v>0.1</v>
      </c>
      <c r="AB6" s="78">
        <f t="shared" si="17"/>
        <v>0.11</v>
      </c>
      <c r="AC6" s="78">
        <f t="shared" si="18"/>
        <v>0.11</v>
      </c>
      <c r="AD6" s="78">
        <f t="shared" si="19"/>
        <v>0.14000000000000001</v>
      </c>
      <c r="AE6" s="78">
        <f t="shared" si="20"/>
        <v>0.1</v>
      </c>
      <c r="AF6" s="78">
        <f t="shared" si="21"/>
        <v>0.11</v>
      </c>
      <c r="AG6" s="78">
        <f t="shared" si="22"/>
        <v>0.1</v>
      </c>
      <c r="AH6" s="78">
        <f t="shared" si="23"/>
        <v>0.1</v>
      </c>
      <c r="AI6" s="78">
        <f t="shared" si="24"/>
        <v>0.11</v>
      </c>
      <c r="AJ6" s="78">
        <f t="shared" si="25"/>
        <v>0.1</v>
      </c>
    </row>
    <row r="7" spans="1:36" ht="12.95" customHeight="1" x14ac:dyDescent="0.15">
      <c r="A7" s="98">
        <v>84</v>
      </c>
      <c r="B7" s="115" t="s">
        <v>66</v>
      </c>
      <c r="C7" s="115"/>
      <c r="D7" s="77">
        <v>10</v>
      </c>
      <c r="E7" s="77">
        <v>10</v>
      </c>
      <c r="F7" s="4">
        <f t="shared" si="0"/>
        <v>0.04</v>
      </c>
      <c r="G7" s="5" t="s">
        <v>67</v>
      </c>
      <c r="H7" s="77" t="s">
        <v>62</v>
      </c>
      <c r="I7" s="5" t="s">
        <v>67</v>
      </c>
      <c r="J7" s="1" t="s">
        <v>15</v>
      </c>
      <c r="K7" s="78">
        <f t="shared" si="1"/>
        <v>0.04</v>
      </c>
      <c r="L7" s="78">
        <f t="shared" si="2"/>
        <v>0.04</v>
      </c>
      <c r="M7" s="78">
        <f t="shared" si="3"/>
        <v>0.04</v>
      </c>
      <c r="N7" s="78">
        <f t="shared" si="4"/>
        <v>0.05</v>
      </c>
      <c r="O7" s="78">
        <f t="shared" si="5"/>
        <v>0.05</v>
      </c>
      <c r="P7" s="78">
        <f t="shared" si="26"/>
        <v>0.04</v>
      </c>
      <c r="Q7" s="78">
        <f t="shared" si="6"/>
        <v>0.04</v>
      </c>
      <c r="R7" s="78">
        <f t="shared" si="7"/>
        <v>0.04</v>
      </c>
      <c r="S7" s="78">
        <f t="shared" si="8"/>
        <v>0.04</v>
      </c>
      <c r="T7" s="78">
        <f t="shared" si="9"/>
        <v>0.04</v>
      </c>
      <c r="U7" s="78">
        <f t="shared" si="10"/>
        <v>0.04</v>
      </c>
      <c r="V7" s="78">
        <f t="shared" si="11"/>
        <v>0.04</v>
      </c>
      <c r="W7" s="78">
        <f t="shared" si="12"/>
        <v>0.04</v>
      </c>
      <c r="X7" s="78">
        <f t="shared" si="13"/>
        <v>0.04</v>
      </c>
      <c r="Y7" s="78">
        <f t="shared" si="14"/>
        <v>0.04</v>
      </c>
      <c r="Z7" s="78">
        <f t="shared" si="15"/>
        <v>0.04</v>
      </c>
      <c r="AA7" s="78">
        <f t="shared" si="16"/>
        <v>0.04</v>
      </c>
      <c r="AB7" s="78">
        <f t="shared" si="17"/>
        <v>0.04</v>
      </c>
      <c r="AC7" s="78">
        <f t="shared" si="18"/>
        <v>0.04</v>
      </c>
      <c r="AD7" s="78">
        <f t="shared" si="19"/>
        <v>0.06</v>
      </c>
      <c r="AE7" s="78">
        <f t="shared" si="20"/>
        <v>0.04</v>
      </c>
      <c r="AF7" s="78">
        <f t="shared" si="21"/>
        <v>0.04</v>
      </c>
      <c r="AG7" s="78">
        <f t="shared" si="22"/>
        <v>0.04</v>
      </c>
      <c r="AH7" s="78">
        <f t="shared" si="23"/>
        <v>0.04</v>
      </c>
      <c r="AI7" s="78">
        <f t="shared" si="24"/>
        <v>0.04</v>
      </c>
      <c r="AJ7" s="78">
        <f t="shared" si="25"/>
        <v>0.04</v>
      </c>
    </row>
    <row r="8" spans="1:36" ht="12.95" customHeight="1" x14ac:dyDescent="0.15">
      <c r="A8" s="98">
        <v>85</v>
      </c>
      <c r="B8" s="115" t="s">
        <v>66</v>
      </c>
      <c r="C8" s="115"/>
      <c r="D8" s="77">
        <v>18</v>
      </c>
      <c r="E8" s="77">
        <v>14</v>
      </c>
      <c r="F8" s="4">
        <f t="shared" si="0"/>
        <v>0.18</v>
      </c>
      <c r="G8" s="5"/>
      <c r="H8" s="77"/>
      <c r="I8" s="5"/>
      <c r="J8" s="1" t="s">
        <v>15</v>
      </c>
      <c r="K8" s="78">
        <f t="shared" si="1"/>
        <v>0.17</v>
      </c>
      <c r="L8" s="78">
        <f t="shared" si="2"/>
        <v>0.18</v>
      </c>
      <c r="M8" s="78">
        <f t="shared" si="3"/>
        <v>0.18</v>
      </c>
      <c r="N8" s="78">
        <f t="shared" si="4"/>
        <v>0.18</v>
      </c>
      <c r="O8" s="78">
        <f t="shared" si="5"/>
        <v>0.19</v>
      </c>
      <c r="P8" s="78">
        <f t="shared" si="26"/>
        <v>0.18</v>
      </c>
      <c r="Q8" s="78">
        <f t="shared" si="6"/>
        <v>0.17</v>
      </c>
      <c r="R8" s="78">
        <f t="shared" si="7"/>
        <v>0.18</v>
      </c>
      <c r="S8" s="78">
        <f t="shared" si="8"/>
        <v>0.18</v>
      </c>
      <c r="T8" s="78">
        <f t="shared" si="9"/>
        <v>0.18</v>
      </c>
      <c r="U8" s="78">
        <f t="shared" si="10"/>
        <v>0.18</v>
      </c>
      <c r="V8" s="78">
        <f t="shared" si="11"/>
        <v>0.19</v>
      </c>
      <c r="W8" s="78">
        <f t="shared" si="12"/>
        <v>0.18</v>
      </c>
      <c r="X8" s="78">
        <f t="shared" si="13"/>
        <v>0.18</v>
      </c>
      <c r="Y8" s="78">
        <f t="shared" si="14"/>
        <v>0.16</v>
      </c>
      <c r="Z8" s="78">
        <f t="shared" si="15"/>
        <v>0.18</v>
      </c>
      <c r="AA8" s="78">
        <f t="shared" si="16"/>
        <v>0.16</v>
      </c>
      <c r="AB8" s="78">
        <f t="shared" si="17"/>
        <v>0.18</v>
      </c>
      <c r="AC8" s="78">
        <f t="shared" si="18"/>
        <v>0.18</v>
      </c>
      <c r="AD8" s="78">
        <f t="shared" si="19"/>
        <v>0.21</v>
      </c>
      <c r="AE8" s="78">
        <f t="shared" si="20"/>
        <v>0.16</v>
      </c>
      <c r="AF8" s="78">
        <f t="shared" si="21"/>
        <v>0.18</v>
      </c>
      <c r="AG8" s="78">
        <f t="shared" si="22"/>
        <v>0.16</v>
      </c>
      <c r="AH8" s="78">
        <f t="shared" si="23"/>
        <v>0.17</v>
      </c>
      <c r="AI8" s="78">
        <f t="shared" si="24"/>
        <v>0.18</v>
      </c>
      <c r="AJ8" s="78">
        <f t="shared" si="25"/>
        <v>0.17</v>
      </c>
    </row>
    <row r="9" spans="1:36" ht="12.95" customHeight="1" x14ac:dyDescent="0.15">
      <c r="A9" s="98">
        <v>86</v>
      </c>
      <c r="B9" s="115" t="s">
        <v>66</v>
      </c>
      <c r="C9" s="115"/>
      <c r="D9" s="77">
        <v>18</v>
      </c>
      <c r="E9" s="77">
        <v>14</v>
      </c>
      <c r="F9" s="4">
        <f t="shared" si="0"/>
        <v>0.18</v>
      </c>
      <c r="G9" s="5"/>
      <c r="H9" s="77"/>
      <c r="I9" s="5"/>
      <c r="J9" s="1" t="s">
        <v>15</v>
      </c>
      <c r="K9" s="78">
        <f t="shared" si="1"/>
        <v>0.17</v>
      </c>
      <c r="L9" s="78">
        <f t="shared" si="2"/>
        <v>0.18</v>
      </c>
      <c r="M9" s="78">
        <f t="shared" si="3"/>
        <v>0.18</v>
      </c>
      <c r="N9" s="78">
        <f t="shared" si="4"/>
        <v>0.18</v>
      </c>
      <c r="O9" s="78">
        <f t="shared" si="5"/>
        <v>0.19</v>
      </c>
      <c r="P9" s="78">
        <f t="shared" si="26"/>
        <v>0.18</v>
      </c>
      <c r="Q9" s="78">
        <f t="shared" si="6"/>
        <v>0.17</v>
      </c>
      <c r="R9" s="78">
        <f t="shared" si="7"/>
        <v>0.18</v>
      </c>
      <c r="S9" s="78">
        <f t="shared" si="8"/>
        <v>0.18</v>
      </c>
      <c r="T9" s="78">
        <f t="shared" si="9"/>
        <v>0.18</v>
      </c>
      <c r="U9" s="78">
        <f t="shared" si="10"/>
        <v>0.18</v>
      </c>
      <c r="V9" s="78">
        <f t="shared" si="11"/>
        <v>0.19</v>
      </c>
      <c r="W9" s="78">
        <f t="shared" si="12"/>
        <v>0.18</v>
      </c>
      <c r="X9" s="78">
        <f t="shared" si="13"/>
        <v>0.18</v>
      </c>
      <c r="Y9" s="78">
        <f t="shared" si="14"/>
        <v>0.16</v>
      </c>
      <c r="Z9" s="78">
        <f t="shared" si="15"/>
        <v>0.18</v>
      </c>
      <c r="AA9" s="78">
        <f t="shared" si="16"/>
        <v>0.16</v>
      </c>
      <c r="AB9" s="78">
        <f t="shared" si="17"/>
        <v>0.18</v>
      </c>
      <c r="AC9" s="78">
        <f t="shared" si="18"/>
        <v>0.18</v>
      </c>
      <c r="AD9" s="78">
        <f t="shared" si="19"/>
        <v>0.21</v>
      </c>
      <c r="AE9" s="78">
        <f t="shared" si="20"/>
        <v>0.16</v>
      </c>
      <c r="AF9" s="78">
        <f t="shared" si="21"/>
        <v>0.18</v>
      </c>
      <c r="AG9" s="78">
        <f t="shared" si="22"/>
        <v>0.16</v>
      </c>
      <c r="AH9" s="78">
        <f t="shared" si="23"/>
        <v>0.17</v>
      </c>
      <c r="AI9" s="78">
        <f t="shared" si="24"/>
        <v>0.18</v>
      </c>
      <c r="AJ9" s="78">
        <f t="shared" si="25"/>
        <v>0.17</v>
      </c>
    </row>
    <row r="10" spans="1:36" ht="12.95" customHeight="1" x14ac:dyDescent="0.15">
      <c r="A10" s="98">
        <v>87</v>
      </c>
      <c r="B10" s="115" t="s">
        <v>66</v>
      </c>
      <c r="C10" s="115"/>
      <c r="D10" s="77">
        <v>16</v>
      </c>
      <c r="E10" s="77">
        <v>13</v>
      </c>
      <c r="F10" s="4">
        <f t="shared" si="0"/>
        <v>0.13</v>
      </c>
      <c r="G10" s="5"/>
      <c r="H10" s="77"/>
      <c r="I10" s="5"/>
      <c r="J10" s="1" t="s">
        <v>15</v>
      </c>
      <c r="K10" s="78">
        <f t="shared" si="1"/>
        <v>0.13</v>
      </c>
      <c r="L10" s="78">
        <f t="shared" si="2"/>
        <v>0.13</v>
      </c>
      <c r="M10" s="78">
        <f t="shared" si="3"/>
        <v>0.13</v>
      </c>
      <c r="N10" s="78">
        <f t="shared" si="4"/>
        <v>0.14000000000000001</v>
      </c>
      <c r="O10" s="78">
        <f t="shared" si="5"/>
        <v>0.14000000000000001</v>
      </c>
      <c r="P10" s="78">
        <f t="shared" si="26"/>
        <v>0.13</v>
      </c>
      <c r="Q10" s="78">
        <f t="shared" si="6"/>
        <v>0.13</v>
      </c>
      <c r="R10" s="78">
        <f t="shared" si="7"/>
        <v>0.13</v>
      </c>
      <c r="S10" s="78">
        <f t="shared" si="8"/>
        <v>0.14000000000000001</v>
      </c>
      <c r="T10" s="78">
        <f t="shared" si="9"/>
        <v>0.13</v>
      </c>
      <c r="U10" s="78">
        <f t="shared" si="10"/>
        <v>0.13</v>
      </c>
      <c r="V10" s="78">
        <f t="shared" si="11"/>
        <v>0.14000000000000001</v>
      </c>
      <c r="W10" s="78">
        <f t="shared" si="12"/>
        <v>0.13</v>
      </c>
      <c r="X10" s="78">
        <f t="shared" si="13"/>
        <v>0.13</v>
      </c>
      <c r="Y10" s="78">
        <f t="shared" si="14"/>
        <v>0.12</v>
      </c>
      <c r="Z10" s="78">
        <f t="shared" si="15"/>
        <v>0.13</v>
      </c>
      <c r="AA10" s="78">
        <f t="shared" si="16"/>
        <v>0.12</v>
      </c>
      <c r="AB10" s="78">
        <f t="shared" si="17"/>
        <v>0.13</v>
      </c>
      <c r="AC10" s="78">
        <f t="shared" si="18"/>
        <v>0.13</v>
      </c>
      <c r="AD10" s="78">
        <f t="shared" si="19"/>
        <v>0.16</v>
      </c>
      <c r="AE10" s="78">
        <f t="shared" si="20"/>
        <v>0.12</v>
      </c>
      <c r="AF10" s="78">
        <f t="shared" si="21"/>
        <v>0.13</v>
      </c>
      <c r="AG10" s="78">
        <f t="shared" si="22"/>
        <v>0.12</v>
      </c>
      <c r="AH10" s="78">
        <f t="shared" si="23"/>
        <v>0.12</v>
      </c>
      <c r="AI10" s="78">
        <f t="shared" si="24"/>
        <v>0.14000000000000001</v>
      </c>
      <c r="AJ10" s="78">
        <f t="shared" si="25"/>
        <v>0.12</v>
      </c>
    </row>
    <row r="11" spans="1:36" ht="12.95" customHeight="1" x14ac:dyDescent="0.15">
      <c r="A11" s="98">
        <v>88</v>
      </c>
      <c r="B11" s="115" t="s">
        <v>66</v>
      </c>
      <c r="C11" s="115"/>
      <c r="D11" s="77">
        <v>8</v>
      </c>
      <c r="E11" s="77">
        <v>8</v>
      </c>
      <c r="F11" s="4">
        <f t="shared" si="0"/>
        <v>0.02</v>
      </c>
      <c r="G11" s="5" t="s">
        <v>67</v>
      </c>
      <c r="H11" s="77" t="s">
        <v>62</v>
      </c>
      <c r="I11" s="5" t="s">
        <v>67</v>
      </c>
      <c r="J11" s="1" t="s">
        <v>15</v>
      </c>
      <c r="K11" s="78">
        <f t="shared" si="1"/>
        <v>0.02</v>
      </c>
      <c r="L11" s="78">
        <f t="shared" si="2"/>
        <v>0.02</v>
      </c>
      <c r="M11" s="78">
        <f t="shared" si="3"/>
        <v>0.02</v>
      </c>
      <c r="N11" s="78">
        <f t="shared" si="4"/>
        <v>0.02</v>
      </c>
      <c r="O11" s="78">
        <f t="shared" si="5"/>
        <v>0.02</v>
      </c>
      <c r="P11" s="78">
        <f t="shared" si="26"/>
        <v>0.02</v>
      </c>
      <c r="Q11" s="78">
        <f t="shared" si="6"/>
        <v>0.02</v>
      </c>
      <c r="R11" s="78">
        <f t="shared" si="7"/>
        <v>0.02</v>
      </c>
      <c r="S11" s="78">
        <f t="shared" si="8"/>
        <v>0.02</v>
      </c>
      <c r="T11" s="78">
        <f t="shared" si="9"/>
        <v>0.02</v>
      </c>
      <c r="U11" s="78">
        <f t="shared" si="10"/>
        <v>0.02</v>
      </c>
      <c r="V11" s="78">
        <f t="shared" si="11"/>
        <v>0.02</v>
      </c>
      <c r="W11" s="78">
        <f t="shared" si="12"/>
        <v>0.02</v>
      </c>
      <c r="X11" s="78">
        <f t="shared" si="13"/>
        <v>0.02</v>
      </c>
      <c r="Y11" s="78">
        <f t="shared" si="14"/>
        <v>0.02</v>
      </c>
      <c r="Z11" s="78">
        <f t="shared" si="15"/>
        <v>0.02</v>
      </c>
      <c r="AA11" s="78">
        <f t="shared" si="16"/>
        <v>0.02</v>
      </c>
      <c r="AB11" s="78">
        <f t="shared" si="17"/>
        <v>0.02</v>
      </c>
      <c r="AC11" s="78">
        <f t="shared" si="18"/>
        <v>0.02</v>
      </c>
      <c r="AD11" s="78">
        <f t="shared" si="19"/>
        <v>0.03</v>
      </c>
      <c r="AE11" s="78">
        <f t="shared" si="20"/>
        <v>0.02</v>
      </c>
      <c r="AF11" s="78">
        <f t="shared" si="21"/>
        <v>0.02</v>
      </c>
      <c r="AG11" s="78">
        <f t="shared" si="22"/>
        <v>0.02</v>
      </c>
      <c r="AH11" s="78">
        <f t="shared" si="23"/>
        <v>0.02</v>
      </c>
      <c r="AI11" s="78">
        <f t="shared" si="24"/>
        <v>0.02</v>
      </c>
      <c r="AJ11" s="78">
        <f t="shared" si="25"/>
        <v>0.02</v>
      </c>
    </row>
    <row r="12" spans="1:36" ht="12.95" customHeight="1" x14ac:dyDescent="0.15">
      <c r="A12" s="98">
        <v>89</v>
      </c>
      <c r="B12" s="115" t="s">
        <v>66</v>
      </c>
      <c r="C12" s="115"/>
      <c r="D12" s="77">
        <v>18</v>
      </c>
      <c r="E12" s="77">
        <v>14</v>
      </c>
      <c r="F12" s="4">
        <f t="shared" si="0"/>
        <v>0.18</v>
      </c>
      <c r="G12" s="5"/>
      <c r="H12" s="77"/>
      <c r="I12" s="5"/>
      <c r="J12" s="1" t="s">
        <v>15</v>
      </c>
      <c r="K12" s="78">
        <f t="shared" si="1"/>
        <v>0.17</v>
      </c>
      <c r="L12" s="78">
        <f t="shared" si="2"/>
        <v>0.18</v>
      </c>
      <c r="M12" s="78">
        <f t="shared" si="3"/>
        <v>0.18</v>
      </c>
      <c r="N12" s="78">
        <f t="shared" si="4"/>
        <v>0.18</v>
      </c>
      <c r="O12" s="78">
        <f t="shared" si="5"/>
        <v>0.19</v>
      </c>
      <c r="P12" s="78">
        <f t="shared" si="26"/>
        <v>0.18</v>
      </c>
      <c r="Q12" s="78">
        <f t="shared" si="6"/>
        <v>0.17</v>
      </c>
      <c r="R12" s="78">
        <f t="shared" si="7"/>
        <v>0.18</v>
      </c>
      <c r="S12" s="78">
        <f t="shared" si="8"/>
        <v>0.18</v>
      </c>
      <c r="T12" s="78">
        <f t="shared" si="9"/>
        <v>0.18</v>
      </c>
      <c r="U12" s="78">
        <f t="shared" si="10"/>
        <v>0.18</v>
      </c>
      <c r="V12" s="78">
        <f t="shared" si="11"/>
        <v>0.19</v>
      </c>
      <c r="W12" s="78">
        <f t="shared" si="12"/>
        <v>0.18</v>
      </c>
      <c r="X12" s="78">
        <f t="shared" si="13"/>
        <v>0.18</v>
      </c>
      <c r="Y12" s="78">
        <f t="shared" si="14"/>
        <v>0.16</v>
      </c>
      <c r="Z12" s="78">
        <f t="shared" si="15"/>
        <v>0.18</v>
      </c>
      <c r="AA12" s="78">
        <f t="shared" si="16"/>
        <v>0.16</v>
      </c>
      <c r="AB12" s="78">
        <f t="shared" si="17"/>
        <v>0.18</v>
      </c>
      <c r="AC12" s="78">
        <f t="shared" si="18"/>
        <v>0.18</v>
      </c>
      <c r="AD12" s="78">
        <f t="shared" si="19"/>
        <v>0.21</v>
      </c>
      <c r="AE12" s="78">
        <f t="shared" si="20"/>
        <v>0.16</v>
      </c>
      <c r="AF12" s="78">
        <f t="shared" si="21"/>
        <v>0.18</v>
      </c>
      <c r="AG12" s="78">
        <f t="shared" si="22"/>
        <v>0.16</v>
      </c>
      <c r="AH12" s="78">
        <f t="shared" si="23"/>
        <v>0.17</v>
      </c>
      <c r="AI12" s="78">
        <f t="shared" si="24"/>
        <v>0.18</v>
      </c>
      <c r="AJ12" s="78">
        <f t="shared" si="25"/>
        <v>0.17</v>
      </c>
    </row>
    <row r="13" spans="1:36" ht="12.95" customHeight="1" x14ac:dyDescent="0.15">
      <c r="A13" s="98">
        <v>90</v>
      </c>
      <c r="B13" s="115" t="s">
        <v>66</v>
      </c>
      <c r="C13" s="115"/>
      <c r="D13" s="77">
        <v>10</v>
      </c>
      <c r="E13" s="77">
        <v>8</v>
      </c>
      <c r="F13" s="4">
        <f t="shared" si="0"/>
        <v>0.03</v>
      </c>
      <c r="G13" s="5" t="s">
        <v>67</v>
      </c>
      <c r="H13" s="98" t="s">
        <v>62</v>
      </c>
      <c r="I13" s="5" t="s">
        <v>67</v>
      </c>
      <c r="J13" s="1" t="s">
        <v>15</v>
      </c>
      <c r="K13" s="78">
        <f t="shared" si="1"/>
        <v>0.03</v>
      </c>
      <c r="L13" s="78">
        <f t="shared" si="2"/>
        <v>0.03</v>
      </c>
      <c r="M13" s="78">
        <f t="shared" si="3"/>
        <v>0.03</v>
      </c>
      <c r="N13" s="78">
        <f t="shared" si="4"/>
        <v>0.04</v>
      </c>
      <c r="O13" s="78">
        <f t="shared" si="5"/>
        <v>0.04</v>
      </c>
      <c r="P13" s="78">
        <f t="shared" si="26"/>
        <v>0.03</v>
      </c>
      <c r="Q13" s="78">
        <f t="shared" si="6"/>
        <v>0.03</v>
      </c>
      <c r="R13" s="78">
        <f t="shared" si="7"/>
        <v>0.03</v>
      </c>
      <c r="S13" s="78">
        <f t="shared" si="8"/>
        <v>0.03</v>
      </c>
      <c r="T13" s="78">
        <f t="shared" si="9"/>
        <v>0.03</v>
      </c>
      <c r="U13" s="78">
        <f t="shared" si="10"/>
        <v>0.03</v>
      </c>
      <c r="V13" s="78">
        <f t="shared" si="11"/>
        <v>0.04</v>
      </c>
      <c r="W13" s="78">
        <f t="shared" si="12"/>
        <v>0.04</v>
      </c>
      <c r="X13" s="78">
        <f t="shared" si="13"/>
        <v>0.03</v>
      </c>
      <c r="Y13" s="78">
        <f t="shared" si="14"/>
        <v>0.03</v>
      </c>
      <c r="Z13" s="78">
        <f t="shared" si="15"/>
        <v>0.04</v>
      </c>
      <c r="AA13" s="78">
        <f t="shared" si="16"/>
        <v>0.03</v>
      </c>
      <c r="AB13" s="78">
        <f t="shared" si="17"/>
        <v>0.03</v>
      </c>
      <c r="AC13" s="78">
        <f t="shared" si="18"/>
        <v>0.03</v>
      </c>
      <c r="AD13" s="78">
        <f t="shared" si="19"/>
        <v>0.04</v>
      </c>
      <c r="AE13" s="78">
        <f t="shared" si="20"/>
        <v>0.03</v>
      </c>
      <c r="AF13" s="78">
        <f t="shared" si="21"/>
        <v>0.03</v>
      </c>
      <c r="AG13" s="78">
        <f t="shared" si="22"/>
        <v>0.03</v>
      </c>
      <c r="AH13" s="78">
        <f t="shared" si="23"/>
        <v>0.03</v>
      </c>
      <c r="AI13" s="78">
        <f t="shared" si="24"/>
        <v>0.04</v>
      </c>
      <c r="AJ13" s="78">
        <f t="shared" si="25"/>
        <v>0.03</v>
      </c>
    </row>
    <row r="14" spans="1:36" ht="12.95" customHeight="1" x14ac:dyDescent="0.15">
      <c r="A14" s="98">
        <v>91</v>
      </c>
      <c r="B14" s="115" t="s">
        <v>66</v>
      </c>
      <c r="C14" s="115"/>
      <c r="D14" s="77">
        <v>20</v>
      </c>
      <c r="E14" s="77">
        <v>16</v>
      </c>
      <c r="F14" s="4">
        <f t="shared" si="0"/>
        <v>0.25</v>
      </c>
      <c r="G14" s="5"/>
      <c r="H14" s="77"/>
      <c r="I14" s="5"/>
      <c r="J14" s="1" t="s">
        <v>15</v>
      </c>
      <c r="K14" s="78">
        <f t="shared" si="1"/>
        <v>0.23</v>
      </c>
      <c r="L14" s="78">
        <f t="shared" si="2"/>
        <v>0.25</v>
      </c>
      <c r="M14" s="78">
        <f t="shared" si="3"/>
        <v>0.25</v>
      </c>
      <c r="N14" s="78">
        <f t="shared" si="4"/>
        <v>0.25</v>
      </c>
      <c r="O14" s="78">
        <f t="shared" si="5"/>
        <v>0.26</v>
      </c>
      <c r="P14" s="78">
        <f t="shared" si="26"/>
        <v>0.25</v>
      </c>
      <c r="Q14" s="78">
        <f t="shared" si="6"/>
        <v>0.23</v>
      </c>
      <c r="R14" s="78">
        <f t="shared" si="7"/>
        <v>0.25</v>
      </c>
      <c r="S14" s="78">
        <f t="shared" si="8"/>
        <v>0.25</v>
      </c>
      <c r="T14" s="78">
        <f t="shared" si="9"/>
        <v>0.26</v>
      </c>
      <c r="U14" s="78">
        <f t="shared" si="10"/>
        <v>0.25</v>
      </c>
      <c r="V14" s="78">
        <f t="shared" si="11"/>
        <v>0.26</v>
      </c>
      <c r="W14" s="78">
        <f t="shared" si="12"/>
        <v>0.25</v>
      </c>
      <c r="X14" s="78">
        <f t="shared" si="13"/>
        <v>0.25</v>
      </c>
      <c r="Y14" s="78">
        <f t="shared" si="14"/>
        <v>0.23</v>
      </c>
      <c r="Z14" s="78">
        <f t="shared" si="15"/>
        <v>0.25</v>
      </c>
      <c r="AA14" s="78">
        <f t="shared" si="16"/>
        <v>0.22</v>
      </c>
      <c r="AB14" s="78">
        <f t="shared" si="17"/>
        <v>0.26</v>
      </c>
      <c r="AC14" s="78">
        <f t="shared" si="18"/>
        <v>0.26</v>
      </c>
      <c r="AD14" s="78">
        <f t="shared" si="19"/>
        <v>0.28999999999999998</v>
      </c>
      <c r="AE14" s="78">
        <f t="shared" si="20"/>
        <v>0.23</v>
      </c>
      <c r="AF14" s="78">
        <f t="shared" si="21"/>
        <v>0.26</v>
      </c>
      <c r="AG14" s="78">
        <f t="shared" si="22"/>
        <v>0.22</v>
      </c>
      <c r="AH14" s="78">
        <f t="shared" si="23"/>
        <v>0.23</v>
      </c>
      <c r="AI14" s="78">
        <f t="shared" si="24"/>
        <v>0.25</v>
      </c>
      <c r="AJ14" s="78">
        <f t="shared" si="25"/>
        <v>0.23</v>
      </c>
    </row>
    <row r="15" spans="1:36" ht="12.95" customHeight="1" x14ac:dyDescent="0.15">
      <c r="A15" s="98">
        <v>92</v>
      </c>
      <c r="B15" s="115" t="s">
        <v>66</v>
      </c>
      <c r="C15" s="115"/>
      <c r="D15" s="77">
        <v>18</v>
      </c>
      <c r="E15" s="77">
        <v>14</v>
      </c>
      <c r="F15" s="4">
        <f t="shared" si="0"/>
        <v>0.18</v>
      </c>
      <c r="G15" s="5"/>
      <c r="H15" s="88"/>
      <c r="I15" s="5"/>
      <c r="J15" s="1" t="s">
        <v>15</v>
      </c>
      <c r="K15" s="78">
        <f t="shared" si="1"/>
        <v>0.17</v>
      </c>
      <c r="L15" s="78">
        <f t="shared" si="2"/>
        <v>0.18</v>
      </c>
      <c r="M15" s="78">
        <f t="shared" si="3"/>
        <v>0.18</v>
      </c>
      <c r="N15" s="78">
        <f t="shared" si="4"/>
        <v>0.18</v>
      </c>
      <c r="O15" s="78">
        <f t="shared" si="5"/>
        <v>0.19</v>
      </c>
      <c r="P15" s="78">
        <f t="shared" si="26"/>
        <v>0.18</v>
      </c>
      <c r="Q15" s="78">
        <f t="shared" si="6"/>
        <v>0.17</v>
      </c>
      <c r="R15" s="78">
        <f t="shared" si="7"/>
        <v>0.18</v>
      </c>
      <c r="S15" s="78">
        <f t="shared" si="8"/>
        <v>0.18</v>
      </c>
      <c r="T15" s="78">
        <f t="shared" si="9"/>
        <v>0.18</v>
      </c>
      <c r="U15" s="78">
        <f t="shared" si="10"/>
        <v>0.18</v>
      </c>
      <c r="V15" s="78">
        <f t="shared" si="11"/>
        <v>0.19</v>
      </c>
      <c r="W15" s="78">
        <f t="shared" si="12"/>
        <v>0.18</v>
      </c>
      <c r="X15" s="78">
        <f t="shared" si="13"/>
        <v>0.18</v>
      </c>
      <c r="Y15" s="78">
        <f t="shared" si="14"/>
        <v>0.16</v>
      </c>
      <c r="Z15" s="78">
        <f t="shared" si="15"/>
        <v>0.18</v>
      </c>
      <c r="AA15" s="78">
        <f t="shared" si="16"/>
        <v>0.16</v>
      </c>
      <c r="AB15" s="78">
        <f t="shared" si="17"/>
        <v>0.18</v>
      </c>
      <c r="AC15" s="78">
        <f t="shared" si="18"/>
        <v>0.18</v>
      </c>
      <c r="AD15" s="78">
        <f t="shared" si="19"/>
        <v>0.21</v>
      </c>
      <c r="AE15" s="78">
        <f t="shared" si="20"/>
        <v>0.16</v>
      </c>
      <c r="AF15" s="78">
        <f t="shared" si="21"/>
        <v>0.18</v>
      </c>
      <c r="AG15" s="78">
        <f t="shared" si="22"/>
        <v>0.16</v>
      </c>
      <c r="AH15" s="78">
        <f t="shared" si="23"/>
        <v>0.17</v>
      </c>
      <c r="AI15" s="78">
        <f t="shared" si="24"/>
        <v>0.18</v>
      </c>
      <c r="AJ15" s="78">
        <f t="shared" si="25"/>
        <v>0.17</v>
      </c>
    </row>
    <row r="16" spans="1:36" ht="12.95" customHeight="1" x14ac:dyDescent="0.15">
      <c r="A16" s="98">
        <v>93</v>
      </c>
      <c r="B16" s="115" t="s">
        <v>66</v>
      </c>
      <c r="C16" s="115"/>
      <c r="D16" s="77">
        <v>14</v>
      </c>
      <c r="E16" s="77">
        <v>13</v>
      </c>
      <c r="F16" s="4">
        <f t="shared" si="0"/>
        <v>0.1</v>
      </c>
      <c r="G16" s="5"/>
      <c r="H16" s="77"/>
      <c r="I16" s="5"/>
      <c r="J16" s="1" t="s">
        <v>15</v>
      </c>
      <c r="K16" s="78">
        <f t="shared" si="1"/>
        <v>0.1</v>
      </c>
      <c r="L16" s="78">
        <f t="shared" si="2"/>
        <v>0.11</v>
      </c>
      <c r="M16" s="78">
        <f t="shared" si="3"/>
        <v>0.11</v>
      </c>
      <c r="N16" s="78">
        <f t="shared" si="4"/>
        <v>0.11</v>
      </c>
      <c r="O16" s="78">
        <f t="shared" si="5"/>
        <v>0.11</v>
      </c>
      <c r="P16" s="78">
        <f t="shared" si="26"/>
        <v>0.11</v>
      </c>
      <c r="Q16" s="78">
        <f t="shared" si="6"/>
        <v>0.1</v>
      </c>
      <c r="R16" s="78">
        <f t="shared" si="7"/>
        <v>0.1</v>
      </c>
      <c r="S16" s="78">
        <f t="shared" si="8"/>
        <v>0.11</v>
      </c>
      <c r="T16" s="78">
        <f t="shared" si="9"/>
        <v>0.11</v>
      </c>
      <c r="U16" s="78">
        <f t="shared" si="10"/>
        <v>0.1</v>
      </c>
      <c r="V16" s="78">
        <f t="shared" si="11"/>
        <v>0.11</v>
      </c>
      <c r="W16" s="78">
        <f t="shared" si="12"/>
        <v>0.11</v>
      </c>
      <c r="X16" s="78">
        <f t="shared" si="13"/>
        <v>0.11</v>
      </c>
      <c r="Y16" s="78">
        <f t="shared" si="14"/>
        <v>0.09</v>
      </c>
      <c r="Z16" s="78">
        <f t="shared" si="15"/>
        <v>0.11</v>
      </c>
      <c r="AA16" s="78">
        <f t="shared" si="16"/>
        <v>0.1</v>
      </c>
      <c r="AB16" s="78">
        <f t="shared" si="17"/>
        <v>0.1</v>
      </c>
      <c r="AC16" s="78">
        <f t="shared" si="18"/>
        <v>0.1</v>
      </c>
      <c r="AD16" s="78">
        <f t="shared" si="19"/>
        <v>0.13</v>
      </c>
      <c r="AE16" s="78">
        <f t="shared" si="20"/>
        <v>0.09</v>
      </c>
      <c r="AF16" s="78">
        <f t="shared" si="21"/>
        <v>0.1</v>
      </c>
      <c r="AG16" s="78">
        <f t="shared" si="22"/>
        <v>0.09</v>
      </c>
      <c r="AH16" s="78">
        <f t="shared" si="23"/>
        <v>0.09</v>
      </c>
      <c r="AI16" s="78">
        <f t="shared" si="24"/>
        <v>0.11</v>
      </c>
      <c r="AJ16" s="78">
        <f t="shared" si="25"/>
        <v>0.09</v>
      </c>
    </row>
    <row r="17" spans="1:36" ht="12.95" customHeight="1" x14ac:dyDescent="0.15">
      <c r="A17" s="98">
        <v>94</v>
      </c>
      <c r="B17" s="115" t="s">
        <v>66</v>
      </c>
      <c r="C17" s="115"/>
      <c r="D17" s="77">
        <v>22</v>
      </c>
      <c r="E17" s="77">
        <v>16</v>
      </c>
      <c r="F17" s="4">
        <f t="shared" si="0"/>
        <v>0.3</v>
      </c>
      <c r="G17" s="77"/>
      <c r="H17" s="77"/>
      <c r="I17" s="103"/>
      <c r="J17" s="1" t="s">
        <v>15</v>
      </c>
      <c r="K17" s="78">
        <f t="shared" si="1"/>
        <v>0.28000000000000003</v>
      </c>
      <c r="L17" s="78">
        <f t="shared" si="2"/>
        <v>0.3</v>
      </c>
      <c r="M17" s="78">
        <f t="shared" si="3"/>
        <v>0.3</v>
      </c>
      <c r="N17" s="78">
        <f t="shared" si="4"/>
        <v>0.3</v>
      </c>
      <c r="O17" s="78">
        <f t="shared" si="5"/>
        <v>0.3</v>
      </c>
      <c r="P17" s="78">
        <f t="shared" si="26"/>
        <v>0.3</v>
      </c>
      <c r="Q17" s="78">
        <f t="shared" si="6"/>
        <v>0.28000000000000003</v>
      </c>
      <c r="R17" s="78">
        <f t="shared" si="7"/>
        <v>0.3</v>
      </c>
      <c r="S17" s="78">
        <f t="shared" si="8"/>
        <v>0.3</v>
      </c>
      <c r="T17" s="78">
        <f t="shared" si="9"/>
        <v>0.3</v>
      </c>
      <c r="U17" s="78">
        <f t="shared" si="10"/>
        <v>0.3</v>
      </c>
      <c r="V17" s="78">
        <f t="shared" si="11"/>
        <v>0.32</v>
      </c>
      <c r="W17" s="78">
        <f t="shared" si="12"/>
        <v>0.3</v>
      </c>
      <c r="X17" s="78">
        <f t="shared" si="13"/>
        <v>0.3</v>
      </c>
      <c r="Y17" s="78">
        <f t="shared" si="14"/>
        <v>0.27</v>
      </c>
      <c r="Z17" s="78">
        <f t="shared" si="15"/>
        <v>0.3</v>
      </c>
      <c r="AA17" s="78">
        <f t="shared" si="16"/>
        <v>0.27</v>
      </c>
      <c r="AB17" s="78">
        <f t="shared" si="17"/>
        <v>0.31</v>
      </c>
      <c r="AC17" s="78">
        <f t="shared" si="18"/>
        <v>0.31</v>
      </c>
      <c r="AD17" s="78">
        <f t="shared" si="19"/>
        <v>0.34</v>
      </c>
      <c r="AE17" s="78">
        <f t="shared" si="20"/>
        <v>0.28000000000000003</v>
      </c>
      <c r="AF17" s="78">
        <f t="shared" si="21"/>
        <v>0.31</v>
      </c>
      <c r="AG17" s="78">
        <f t="shared" si="22"/>
        <v>0.27</v>
      </c>
      <c r="AH17" s="78">
        <f t="shared" si="23"/>
        <v>0.28000000000000003</v>
      </c>
      <c r="AI17" s="78">
        <f t="shared" si="24"/>
        <v>0.3</v>
      </c>
      <c r="AJ17" s="78">
        <f t="shared" si="25"/>
        <v>0.28000000000000003</v>
      </c>
    </row>
    <row r="18" spans="1:36" ht="12.95" customHeight="1" x14ac:dyDescent="0.15">
      <c r="A18" s="98">
        <v>95</v>
      </c>
      <c r="B18" s="115" t="s">
        <v>66</v>
      </c>
      <c r="C18" s="115"/>
      <c r="D18" s="77">
        <v>18</v>
      </c>
      <c r="E18" s="77">
        <v>15</v>
      </c>
      <c r="F18" s="4">
        <f t="shared" si="0"/>
        <v>0.19</v>
      </c>
      <c r="G18" s="5"/>
      <c r="H18" s="77"/>
      <c r="I18" s="5"/>
      <c r="J18" s="1" t="s">
        <v>15</v>
      </c>
      <c r="K18" s="78">
        <f t="shared" si="1"/>
        <v>0.18</v>
      </c>
      <c r="L18" s="78">
        <f t="shared" si="2"/>
        <v>0.19</v>
      </c>
      <c r="M18" s="78">
        <f t="shared" si="3"/>
        <v>0.19</v>
      </c>
      <c r="N18" s="78">
        <f t="shared" si="4"/>
        <v>0.2</v>
      </c>
      <c r="O18" s="78">
        <f t="shared" si="5"/>
        <v>0.2</v>
      </c>
      <c r="P18" s="78">
        <f t="shared" si="26"/>
        <v>0.19</v>
      </c>
      <c r="Q18" s="78">
        <f t="shared" si="6"/>
        <v>0.18</v>
      </c>
      <c r="R18" s="78">
        <f t="shared" si="7"/>
        <v>0.19</v>
      </c>
      <c r="S18" s="78">
        <f t="shared" si="8"/>
        <v>0.2</v>
      </c>
      <c r="T18" s="78">
        <f t="shared" si="9"/>
        <v>0.2</v>
      </c>
      <c r="U18" s="78">
        <f t="shared" si="10"/>
        <v>0.19</v>
      </c>
      <c r="V18" s="78">
        <f t="shared" si="11"/>
        <v>0.2</v>
      </c>
      <c r="W18" s="78">
        <f t="shared" si="12"/>
        <v>0.19</v>
      </c>
      <c r="X18" s="78">
        <f t="shared" si="13"/>
        <v>0.19</v>
      </c>
      <c r="Y18" s="78">
        <f t="shared" si="14"/>
        <v>0.17</v>
      </c>
      <c r="Z18" s="78">
        <f t="shared" si="15"/>
        <v>0.19</v>
      </c>
      <c r="AA18" s="78">
        <f t="shared" si="16"/>
        <v>0.17</v>
      </c>
      <c r="AB18" s="78">
        <f t="shared" si="17"/>
        <v>0.19</v>
      </c>
      <c r="AC18" s="78">
        <f t="shared" si="18"/>
        <v>0.2</v>
      </c>
      <c r="AD18" s="78">
        <f t="shared" si="19"/>
        <v>0.23</v>
      </c>
      <c r="AE18" s="78">
        <f t="shared" si="20"/>
        <v>0.18</v>
      </c>
      <c r="AF18" s="78">
        <f t="shared" si="21"/>
        <v>0.19</v>
      </c>
      <c r="AG18" s="78">
        <f t="shared" si="22"/>
        <v>0.17</v>
      </c>
      <c r="AH18" s="78">
        <f t="shared" si="23"/>
        <v>0.18</v>
      </c>
      <c r="AI18" s="78">
        <f t="shared" si="24"/>
        <v>0.19</v>
      </c>
      <c r="AJ18" s="78">
        <f t="shared" si="25"/>
        <v>0.18</v>
      </c>
    </row>
    <row r="19" spans="1:36" ht="12.95" customHeight="1" x14ac:dyDescent="0.15">
      <c r="A19" s="98">
        <v>96</v>
      </c>
      <c r="B19" s="115" t="s">
        <v>66</v>
      </c>
      <c r="C19" s="115"/>
      <c r="D19" s="77">
        <v>14</v>
      </c>
      <c r="E19" s="77">
        <v>13</v>
      </c>
      <c r="F19" s="4">
        <f t="shared" si="0"/>
        <v>0.1</v>
      </c>
      <c r="G19" s="5"/>
      <c r="H19" s="77"/>
      <c r="I19" s="5"/>
      <c r="J19" s="1" t="s">
        <v>15</v>
      </c>
      <c r="K19" s="78">
        <f t="shared" si="1"/>
        <v>0.1</v>
      </c>
      <c r="L19" s="78">
        <f t="shared" si="2"/>
        <v>0.11</v>
      </c>
      <c r="M19" s="78">
        <f t="shared" si="3"/>
        <v>0.11</v>
      </c>
      <c r="N19" s="78">
        <f t="shared" si="4"/>
        <v>0.11</v>
      </c>
      <c r="O19" s="78">
        <f t="shared" si="5"/>
        <v>0.11</v>
      </c>
      <c r="P19" s="78">
        <f t="shared" si="26"/>
        <v>0.11</v>
      </c>
      <c r="Q19" s="78">
        <f t="shared" si="6"/>
        <v>0.1</v>
      </c>
      <c r="R19" s="78">
        <f t="shared" si="7"/>
        <v>0.1</v>
      </c>
      <c r="S19" s="78">
        <f t="shared" si="8"/>
        <v>0.11</v>
      </c>
      <c r="T19" s="78">
        <f t="shared" si="9"/>
        <v>0.11</v>
      </c>
      <c r="U19" s="78">
        <f t="shared" si="10"/>
        <v>0.1</v>
      </c>
      <c r="V19" s="78">
        <f t="shared" si="11"/>
        <v>0.11</v>
      </c>
      <c r="W19" s="78">
        <f t="shared" si="12"/>
        <v>0.11</v>
      </c>
      <c r="X19" s="78">
        <f t="shared" si="13"/>
        <v>0.11</v>
      </c>
      <c r="Y19" s="78">
        <f t="shared" si="14"/>
        <v>0.09</v>
      </c>
      <c r="Z19" s="78">
        <f t="shared" si="15"/>
        <v>0.11</v>
      </c>
      <c r="AA19" s="78">
        <f t="shared" si="16"/>
        <v>0.1</v>
      </c>
      <c r="AB19" s="78">
        <f t="shared" si="17"/>
        <v>0.1</v>
      </c>
      <c r="AC19" s="78">
        <f t="shared" si="18"/>
        <v>0.1</v>
      </c>
      <c r="AD19" s="78">
        <f t="shared" si="19"/>
        <v>0.13</v>
      </c>
      <c r="AE19" s="78">
        <f t="shared" si="20"/>
        <v>0.09</v>
      </c>
      <c r="AF19" s="78">
        <f t="shared" si="21"/>
        <v>0.1</v>
      </c>
      <c r="AG19" s="78">
        <f t="shared" si="22"/>
        <v>0.09</v>
      </c>
      <c r="AH19" s="78">
        <f t="shared" si="23"/>
        <v>0.09</v>
      </c>
      <c r="AI19" s="78">
        <f t="shared" si="24"/>
        <v>0.11</v>
      </c>
      <c r="AJ19" s="78">
        <f t="shared" si="25"/>
        <v>0.09</v>
      </c>
    </row>
    <row r="20" spans="1:36" ht="12.95" customHeight="1" x14ac:dyDescent="0.15">
      <c r="A20" s="98">
        <v>97</v>
      </c>
      <c r="B20" s="115" t="s">
        <v>66</v>
      </c>
      <c r="C20" s="115"/>
      <c r="D20" s="77">
        <v>10</v>
      </c>
      <c r="E20" s="77">
        <v>12</v>
      </c>
      <c r="F20" s="4">
        <f t="shared" si="0"/>
        <v>0.05</v>
      </c>
      <c r="G20" s="5"/>
      <c r="H20" s="98" t="s">
        <v>62</v>
      </c>
      <c r="I20" s="5" t="s">
        <v>92</v>
      </c>
      <c r="J20" s="1" t="s">
        <v>15</v>
      </c>
      <c r="K20" s="78">
        <f t="shared" si="1"/>
        <v>0.05</v>
      </c>
      <c r="L20" s="78">
        <f t="shared" si="2"/>
        <v>0.05</v>
      </c>
      <c r="M20" s="78">
        <f t="shared" si="3"/>
        <v>0.05</v>
      </c>
      <c r="N20" s="78">
        <f t="shared" si="4"/>
        <v>0.06</v>
      </c>
      <c r="O20" s="78">
        <f t="shared" si="5"/>
        <v>0.06</v>
      </c>
      <c r="P20" s="78">
        <f t="shared" si="26"/>
        <v>0.05</v>
      </c>
      <c r="Q20" s="78">
        <f t="shared" si="6"/>
        <v>0.05</v>
      </c>
      <c r="R20" s="78">
        <f t="shared" si="7"/>
        <v>0.05</v>
      </c>
      <c r="S20" s="78">
        <f t="shared" si="8"/>
        <v>0.05</v>
      </c>
      <c r="T20" s="78">
        <f t="shared" si="9"/>
        <v>0.05</v>
      </c>
      <c r="U20" s="78">
        <f t="shared" si="10"/>
        <v>0.05</v>
      </c>
      <c r="V20" s="78">
        <f t="shared" si="11"/>
        <v>0.05</v>
      </c>
      <c r="W20" s="78">
        <f t="shared" si="12"/>
        <v>0.05</v>
      </c>
      <c r="X20" s="78">
        <f t="shared" si="13"/>
        <v>0.05</v>
      </c>
      <c r="Y20" s="78">
        <f t="shared" si="14"/>
        <v>0.04</v>
      </c>
      <c r="Z20" s="78">
        <f t="shared" si="15"/>
        <v>0.05</v>
      </c>
      <c r="AA20" s="78">
        <f t="shared" si="16"/>
        <v>0.05</v>
      </c>
      <c r="AB20" s="78">
        <f t="shared" si="17"/>
        <v>0.05</v>
      </c>
      <c r="AC20" s="78">
        <f t="shared" si="18"/>
        <v>0.05</v>
      </c>
      <c r="AD20" s="78">
        <f t="shared" si="19"/>
        <v>7.0000000000000007E-2</v>
      </c>
      <c r="AE20" s="78">
        <f t="shared" si="20"/>
        <v>0.04</v>
      </c>
      <c r="AF20" s="78">
        <f t="shared" si="21"/>
        <v>0.05</v>
      </c>
      <c r="AG20" s="78">
        <f t="shared" si="22"/>
        <v>0.05</v>
      </c>
      <c r="AH20" s="78">
        <f t="shared" si="23"/>
        <v>0.05</v>
      </c>
      <c r="AI20" s="78">
        <f t="shared" si="24"/>
        <v>0.05</v>
      </c>
      <c r="AJ20" s="78">
        <f t="shared" si="25"/>
        <v>0.05</v>
      </c>
    </row>
    <row r="21" spans="1:36" ht="12.95" customHeight="1" x14ac:dyDescent="0.15">
      <c r="A21" s="98">
        <v>98</v>
      </c>
      <c r="B21" s="115" t="s">
        <v>66</v>
      </c>
      <c r="C21" s="115"/>
      <c r="D21" s="77">
        <v>18</v>
      </c>
      <c r="E21" s="77">
        <v>16</v>
      </c>
      <c r="F21" s="4">
        <f t="shared" si="0"/>
        <v>0.21</v>
      </c>
      <c r="G21" s="5"/>
      <c r="H21" s="77"/>
      <c r="I21" s="5"/>
      <c r="J21" s="1" t="s">
        <v>15</v>
      </c>
      <c r="K21" s="78">
        <f t="shared" si="1"/>
        <v>0.19</v>
      </c>
      <c r="L21" s="78">
        <f t="shared" si="2"/>
        <v>0.21</v>
      </c>
      <c r="M21" s="78">
        <f t="shared" si="3"/>
        <v>0.21</v>
      </c>
      <c r="N21" s="78">
        <f t="shared" si="4"/>
        <v>0.21</v>
      </c>
      <c r="O21" s="78">
        <f t="shared" si="5"/>
        <v>0.21</v>
      </c>
      <c r="P21" s="78">
        <f t="shared" si="26"/>
        <v>0.21</v>
      </c>
      <c r="Q21" s="78">
        <f t="shared" si="6"/>
        <v>0.19</v>
      </c>
      <c r="R21" s="78">
        <f t="shared" si="7"/>
        <v>0.21</v>
      </c>
      <c r="S21" s="78">
        <f t="shared" si="8"/>
        <v>0.21</v>
      </c>
      <c r="T21" s="78">
        <f t="shared" si="9"/>
        <v>0.22</v>
      </c>
      <c r="U21" s="78">
        <f t="shared" si="10"/>
        <v>0.21</v>
      </c>
      <c r="V21" s="78">
        <f t="shared" si="11"/>
        <v>0.21</v>
      </c>
      <c r="W21" s="78">
        <f t="shared" si="12"/>
        <v>0.2</v>
      </c>
      <c r="X21" s="78">
        <f t="shared" si="13"/>
        <v>0.21</v>
      </c>
      <c r="Y21" s="78">
        <f t="shared" si="14"/>
        <v>0.18</v>
      </c>
      <c r="Z21" s="78">
        <f t="shared" si="15"/>
        <v>0.2</v>
      </c>
      <c r="AA21" s="78">
        <f t="shared" si="16"/>
        <v>0.19</v>
      </c>
      <c r="AB21" s="78">
        <f t="shared" si="17"/>
        <v>0.21</v>
      </c>
      <c r="AC21" s="78">
        <f t="shared" si="18"/>
        <v>0.21</v>
      </c>
      <c r="AD21" s="78">
        <f t="shared" si="19"/>
        <v>0.24</v>
      </c>
      <c r="AE21" s="78">
        <f t="shared" si="20"/>
        <v>0.19</v>
      </c>
      <c r="AF21" s="78">
        <f t="shared" si="21"/>
        <v>0.21</v>
      </c>
      <c r="AG21" s="78">
        <f t="shared" si="22"/>
        <v>0.18</v>
      </c>
      <c r="AH21" s="78">
        <f t="shared" si="23"/>
        <v>0.19</v>
      </c>
      <c r="AI21" s="78">
        <f t="shared" si="24"/>
        <v>0.21</v>
      </c>
      <c r="AJ21" s="78">
        <f t="shared" si="25"/>
        <v>0.19</v>
      </c>
    </row>
    <row r="22" spans="1:36" ht="12.95" customHeight="1" x14ac:dyDescent="0.15">
      <c r="A22" s="98">
        <v>99</v>
      </c>
      <c r="B22" s="115" t="s">
        <v>66</v>
      </c>
      <c r="C22" s="115"/>
      <c r="D22" s="77">
        <v>14</v>
      </c>
      <c r="E22" s="77">
        <v>13</v>
      </c>
      <c r="F22" s="4">
        <f t="shared" si="0"/>
        <v>0.1</v>
      </c>
      <c r="G22" s="5"/>
      <c r="H22" s="77"/>
      <c r="I22" s="5"/>
      <c r="J22" s="1" t="s">
        <v>15</v>
      </c>
      <c r="K22" s="78">
        <f t="shared" si="1"/>
        <v>0.1</v>
      </c>
      <c r="L22" s="78">
        <f t="shared" si="2"/>
        <v>0.11</v>
      </c>
      <c r="M22" s="78">
        <f t="shared" si="3"/>
        <v>0.11</v>
      </c>
      <c r="N22" s="78">
        <f t="shared" si="4"/>
        <v>0.11</v>
      </c>
      <c r="O22" s="78">
        <f t="shared" si="5"/>
        <v>0.11</v>
      </c>
      <c r="P22" s="78">
        <f t="shared" si="26"/>
        <v>0.11</v>
      </c>
      <c r="Q22" s="78">
        <f t="shared" si="6"/>
        <v>0.1</v>
      </c>
      <c r="R22" s="78">
        <f t="shared" si="7"/>
        <v>0.1</v>
      </c>
      <c r="S22" s="78">
        <f t="shared" si="8"/>
        <v>0.11</v>
      </c>
      <c r="T22" s="78">
        <f t="shared" si="9"/>
        <v>0.11</v>
      </c>
      <c r="U22" s="78">
        <f t="shared" si="10"/>
        <v>0.1</v>
      </c>
      <c r="V22" s="78">
        <f t="shared" si="11"/>
        <v>0.11</v>
      </c>
      <c r="W22" s="78">
        <f t="shared" si="12"/>
        <v>0.11</v>
      </c>
      <c r="X22" s="78">
        <f t="shared" si="13"/>
        <v>0.11</v>
      </c>
      <c r="Y22" s="78">
        <f t="shared" si="14"/>
        <v>0.09</v>
      </c>
      <c r="Z22" s="78">
        <f t="shared" si="15"/>
        <v>0.11</v>
      </c>
      <c r="AA22" s="78">
        <f t="shared" si="16"/>
        <v>0.1</v>
      </c>
      <c r="AB22" s="78">
        <f t="shared" si="17"/>
        <v>0.1</v>
      </c>
      <c r="AC22" s="78">
        <f t="shared" si="18"/>
        <v>0.1</v>
      </c>
      <c r="AD22" s="78">
        <f t="shared" si="19"/>
        <v>0.13</v>
      </c>
      <c r="AE22" s="78">
        <f t="shared" si="20"/>
        <v>0.09</v>
      </c>
      <c r="AF22" s="78">
        <f t="shared" si="21"/>
        <v>0.1</v>
      </c>
      <c r="AG22" s="78">
        <f t="shared" si="22"/>
        <v>0.09</v>
      </c>
      <c r="AH22" s="78">
        <f t="shared" si="23"/>
        <v>0.09</v>
      </c>
      <c r="AI22" s="78">
        <f t="shared" si="24"/>
        <v>0.11</v>
      </c>
      <c r="AJ22" s="78">
        <f t="shared" si="25"/>
        <v>0.09</v>
      </c>
    </row>
    <row r="23" spans="1:36" ht="12.95" customHeight="1" x14ac:dyDescent="0.15">
      <c r="A23" s="98">
        <v>100</v>
      </c>
      <c r="B23" s="115" t="s">
        <v>66</v>
      </c>
      <c r="C23" s="115"/>
      <c r="D23" s="77">
        <v>10</v>
      </c>
      <c r="E23" s="77">
        <v>9</v>
      </c>
      <c r="F23" s="4">
        <f t="shared" si="0"/>
        <v>0.04</v>
      </c>
      <c r="G23" s="5" t="s">
        <v>68</v>
      </c>
      <c r="H23" s="98" t="s">
        <v>62</v>
      </c>
      <c r="I23" s="5" t="s">
        <v>68</v>
      </c>
      <c r="J23" s="1" t="s">
        <v>15</v>
      </c>
      <c r="K23" s="78">
        <f t="shared" si="1"/>
        <v>0.04</v>
      </c>
      <c r="L23" s="78">
        <f t="shared" si="2"/>
        <v>0.04</v>
      </c>
      <c r="M23" s="78">
        <f t="shared" si="3"/>
        <v>0.04</v>
      </c>
      <c r="N23" s="78">
        <f t="shared" si="4"/>
        <v>0.04</v>
      </c>
      <c r="O23" s="78">
        <f t="shared" si="5"/>
        <v>0.04</v>
      </c>
      <c r="P23" s="78">
        <f t="shared" si="26"/>
        <v>0.04</v>
      </c>
      <c r="Q23" s="78">
        <f t="shared" si="6"/>
        <v>0.04</v>
      </c>
      <c r="R23" s="78">
        <f t="shared" si="7"/>
        <v>0.04</v>
      </c>
      <c r="S23" s="78">
        <f t="shared" si="8"/>
        <v>0.04</v>
      </c>
      <c r="T23" s="78">
        <f t="shared" si="9"/>
        <v>0.04</v>
      </c>
      <c r="U23" s="78">
        <f t="shared" si="10"/>
        <v>0.04</v>
      </c>
      <c r="V23" s="78">
        <f t="shared" si="11"/>
        <v>0.04</v>
      </c>
      <c r="W23" s="78">
        <f t="shared" si="12"/>
        <v>0.04</v>
      </c>
      <c r="X23" s="78">
        <f t="shared" si="13"/>
        <v>0.04</v>
      </c>
      <c r="Y23" s="78">
        <f t="shared" si="14"/>
        <v>0.03</v>
      </c>
      <c r="Z23" s="78">
        <f t="shared" si="15"/>
        <v>0.04</v>
      </c>
      <c r="AA23" s="78">
        <f t="shared" si="16"/>
        <v>0.04</v>
      </c>
      <c r="AB23" s="78">
        <f t="shared" si="17"/>
        <v>0.04</v>
      </c>
      <c r="AC23" s="78">
        <f t="shared" si="18"/>
        <v>0.04</v>
      </c>
      <c r="AD23" s="78">
        <f t="shared" si="19"/>
        <v>0.05</v>
      </c>
      <c r="AE23" s="78">
        <f t="shared" si="20"/>
        <v>0.03</v>
      </c>
      <c r="AF23" s="78">
        <f t="shared" si="21"/>
        <v>0.04</v>
      </c>
      <c r="AG23" s="78">
        <f t="shared" si="22"/>
        <v>0.04</v>
      </c>
      <c r="AH23" s="78">
        <f t="shared" si="23"/>
        <v>0.03</v>
      </c>
      <c r="AI23" s="78">
        <f t="shared" si="24"/>
        <v>0.04</v>
      </c>
      <c r="AJ23" s="78">
        <f t="shared" si="25"/>
        <v>0.04</v>
      </c>
    </row>
    <row r="24" spans="1:36" ht="12.95" customHeight="1" x14ac:dyDescent="0.15">
      <c r="A24" s="98">
        <v>101</v>
      </c>
      <c r="B24" s="143" t="s">
        <v>64</v>
      </c>
      <c r="C24" s="144"/>
      <c r="D24" s="77">
        <v>10</v>
      </c>
      <c r="E24" s="77">
        <v>12</v>
      </c>
      <c r="F24" s="4">
        <f t="shared" si="0"/>
        <v>0.05</v>
      </c>
      <c r="G24" s="5"/>
      <c r="H24" s="77"/>
      <c r="I24" s="77"/>
      <c r="J24" s="1" t="s">
        <v>15</v>
      </c>
      <c r="K24" s="78">
        <f t="shared" si="1"/>
        <v>0.05</v>
      </c>
      <c r="L24" s="78">
        <f t="shared" si="2"/>
        <v>0.05</v>
      </c>
      <c r="M24" s="78">
        <f t="shared" si="3"/>
        <v>0.05</v>
      </c>
      <c r="N24" s="78">
        <f t="shared" si="4"/>
        <v>0.06</v>
      </c>
      <c r="O24" s="78">
        <f t="shared" si="5"/>
        <v>0.06</v>
      </c>
      <c r="P24" s="78">
        <f t="shared" si="26"/>
        <v>0.05</v>
      </c>
      <c r="Q24" s="78">
        <f t="shared" si="6"/>
        <v>0.05</v>
      </c>
      <c r="R24" s="78">
        <f t="shared" si="7"/>
        <v>0.05</v>
      </c>
      <c r="S24" s="78">
        <f t="shared" si="8"/>
        <v>0.05</v>
      </c>
      <c r="T24" s="78">
        <f t="shared" si="9"/>
        <v>0.05</v>
      </c>
      <c r="U24" s="78">
        <f t="shared" si="10"/>
        <v>0.05</v>
      </c>
      <c r="V24" s="78">
        <f t="shared" si="11"/>
        <v>0.05</v>
      </c>
      <c r="W24" s="78">
        <f t="shared" si="12"/>
        <v>0.05</v>
      </c>
      <c r="X24" s="78">
        <f t="shared" si="13"/>
        <v>0.05</v>
      </c>
      <c r="Y24" s="78">
        <f t="shared" si="14"/>
        <v>0.04</v>
      </c>
      <c r="Z24" s="78">
        <f t="shared" si="15"/>
        <v>0.05</v>
      </c>
      <c r="AA24" s="78">
        <f t="shared" si="16"/>
        <v>0.05</v>
      </c>
      <c r="AB24" s="78">
        <f t="shared" si="17"/>
        <v>0.05</v>
      </c>
      <c r="AC24" s="78">
        <f t="shared" si="18"/>
        <v>0.05</v>
      </c>
      <c r="AD24" s="78">
        <f t="shared" si="19"/>
        <v>7.0000000000000007E-2</v>
      </c>
      <c r="AE24" s="78">
        <f t="shared" si="20"/>
        <v>0.04</v>
      </c>
      <c r="AF24" s="78">
        <f t="shared" si="21"/>
        <v>0.05</v>
      </c>
      <c r="AG24" s="78">
        <f t="shared" si="22"/>
        <v>0.05</v>
      </c>
      <c r="AH24" s="78">
        <f t="shared" si="23"/>
        <v>0.05</v>
      </c>
      <c r="AI24" s="78">
        <f t="shared" si="24"/>
        <v>0.05</v>
      </c>
      <c r="AJ24" s="78">
        <f t="shared" si="25"/>
        <v>0.05</v>
      </c>
    </row>
    <row r="25" spans="1:36" ht="12.95" customHeight="1" x14ac:dyDescent="0.15">
      <c r="A25" s="98">
        <v>102</v>
      </c>
      <c r="B25" s="115" t="s">
        <v>58</v>
      </c>
      <c r="C25" s="115"/>
      <c r="D25" s="77">
        <v>12</v>
      </c>
      <c r="E25" s="77">
        <v>13</v>
      </c>
      <c r="F25" s="4">
        <f t="shared" si="0"/>
        <v>7.0000000000000007E-2</v>
      </c>
      <c r="G25" s="5"/>
      <c r="H25" s="77" t="s">
        <v>62</v>
      </c>
      <c r="I25" s="5" t="s">
        <v>92</v>
      </c>
      <c r="J25" s="1" t="s">
        <v>15</v>
      </c>
      <c r="K25" s="78">
        <f t="shared" si="1"/>
        <v>0.08</v>
      </c>
      <c r="L25" s="78">
        <f t="shared" si="2"/>
        <v>0.08</v>
      </c>
      <c r="M25" s="78">
        <f t="shared" si="3"/>
        <v>0.08</v>
      </c>
      <c r="N25" s="78">
        <f t="shared" si="4"/>
        <v>0.08</v>
      </c>
      <c r="O25" s="78">
        <f t="shared" si="5"/>
        <v>0.08</v>
      </c>
      <c r="P25" s="78">
        <f t="shared" si="26"/>
        <v>0.08</v>
      </c>
      <c r="Q25" s="78">
        <f t="shared" si="6"/>
        <v>0.08</v>
      </c>
      <c r="R25" s="78">
        <f t="shared" si="7"/>
        <v>0.08</v>
      </c>
      <c r="S25" s="78">
        <f t="shared" si="8"/>
        <v>0.08</v>
      </c>
      <c r="T25" s="78">
        <f t="shared" si="9"/>
        <v>0.08</v>
      </c>
      <c r="U25" s="78">
        <f t="shared" si="10"/>
        <v>0.08</v>
      </c>
      <c r="V25" s="78">
        <f t="shared" si="11"/>
        <v>0.08</v>
      </c>
      <c r="W25" s="78">
        <f t="shared" si="12"/>
        <v>0.08</v>
      </c>
      <c r="X25" s="78">
        <f t="shared" si="13"/>
        <v>0.08</v>
      </c>
      <c r="Y25" s="78">
        <f t="shared" si="14"/>
        <v>7.0000000000000007E-2</v>
      </c>
      <c r="Z25" s="78">
        <f t="shared" si="15"/>
        <v>0.08</v>
      </c>
      <c r="AA25" s="78">
        <f t="shared" si="16"/>
        <v>7.0000000000000007E-2</v>
      </c>
      <c r="AB25" s="78">
        <f t="shared" si="17"/>
        <v>0.08</v>
      </c>
      <c r="AC25" s="78">
        <f t="shared" si="18"/>
        <v>0.08</v>
      </c>
      <c r="AD25" s="78">
        <f t="shared" si="19"/>
        <v>0.1</v>
      </c>
      <c r="AE25" s="78">
        <f t="shared" si="20"/>
        <v>7.0000000000000007E-2</v>
      </c>
      <c r="AF25" s="78">
        <f t="shared" si="21"/>
        <v>0.08</v>
      </c>
      <c r="AG25" s="78">
        <f t="shared" si="22"/>
        <v>7.0000000000000007E-2</v>
      </c>
      <c r="AH25" s="78">
        <f t="shared" si="23"/>
        <v>7.0000000000000007E-2</v>
      </c>
      <c r="AI25" s="78">
        <f t="shared" si="24"/>
        <v>0.08</v>
      </c>
      <c r="AJ25" s="78">
        <f t="shared" si="25"/>
        <v>7.0000000000000007E-2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5"/>
      <c r="H26" s="77"/>
      <c r="I26" s="5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5"/>
      <c r="H27" s="77"/>
      <c r="I27" s="5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272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22</v>
      </c>
      <c r="D47" s="14">
        <f>COUNTIF(G4:G43,"*下層*")</f>
        <v>0</v>
      </c>
      <c r="E47" s="14">
        <f>COUNTA(A4:A43)</f>
        <v>22</v>
      </c>
      <c r="F47" s="10"/>
      <c r="G47" s="15">
        <f>C47*100</f>
        <v>2200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2.76</v>
      </c>
      <c r="D50" s="16">
        <f>SUMIF(G4:G43,"*下層*",F4:F43)</f>
        <v>0</v>
      </c>
      <c r="E50" s="4">
        <f>SUM(F4:F43)</f>
        <v>2.76</v>
      </c>
      <c r="F50" s="13"/>
      <c r="G50" s="17">
        <f>C50*100</f>
        <v>276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形状比＝87、Sr＝16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10</v>
      </c>
      <c r="D56" s="14" t="str">
        <f>IF(D54&gt;0,ROUND(SUMIF(H4:H43,"▲",D4:D43)/D54,0),"")</f>
        <v/>
      </c>
      <c r="E56" s="14">
        <f>ROUND(SUMIF(H4:H43,"*",D4:D43)/E54,0)</f>
        <v>10</v>
      </c>
      <c r="F56" s="13"/>
      <c r="G56" s="15">
        <f>C56</f>
        <v>10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0.29000000000000004</v>
      </c>
      <c r="D57" s="16">
        <f>SUMIF(H4:H43,"▲",F4:F43)</f>
        <v>0</v>
      </c>
      <c r="E57" s="16">
        <f>SUM(C57:D57)</f>
        <v>0.29000000000000004</v>
      </c>
      <c r="F57" s="13"/>
      <c r="G57" s="19">
        <f>C57*100</f>
        <v>29.000000000000004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31.8</v>
      </c>
      <c r="D61" s="20" t="str">
        <f>IF(D47&gt;0,ROUND(D54/D47*100,1),"")</f>
        <v/>
      </c>
      <c r="E61" s="20">
        <f>ROUND(E54/E47*100,1)</f>
        <v>31.8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10.5</v>
      </c>
      <c r="D62" s="20" t="str">
        <f>IF(D47&gt;0,ROUND(D57/D50*100,1),"")</f>
        <v/>
      </c>
      <c r="E62" s="20">
        <f>ROUND(E57/E50*100,1)</f>
        <v>10.5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15</v>
      </c>
      <c r="D66" s="14">
        <f>D47-D54</f>
        <v>0</v>
      </c>
      <c r="E66" s="14">
        <f>SUM(C66:D66)</f>
        <v>15</v>
      </c>
      <c r="F66" s="10"/>
      <c r="G66" s="15">
        <f>C66*100</f>
        <v>1500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2.4699999999999998</v>
      </c>
      <c r="D69" s="16" t="str">
        <f>IF(D66&gt;0,D50-D57,"")</f>
        <v/>
      </c>
      <c r="E69" s="4">
        <f>SUM(C69:D69)</f>
        <v>2.4699999999999998</v>
      </c>
      <c r="F69" s="13"/>
      <c r="G69" s="17">
        <f>C69*100</f>
        <v>246.99999999999997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2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55" priority="16" stopIfTrue="1">
      <formula>AND(($H4="スギ"),(#REF!&lt;12))</formula>
    </cfRule>
  </conditionalFormatting>
  <conditionalFormatting sqref="L4:L43">
    <cfRule type="expression" dxfId="254" priority="15" stopIfTrue="1">
      <formula>AND(($H4="スギ"),(#REF!&lt;22),(#REF!&gt;=12))</formula>
    </cfRule>
  </conditionalFormatting>
  <conditionalFormatting sqref="M4:M43">
    <cfRule type="expression" dxfId="253" priority="14" stopIfTrue="1">
      <formula>AND(($H4="スギ"),(#REF!&lt;32),(#REF!&gt;=22))</formula>
    </cfRule>
  </conditionalFormatting>
  <conditionalFormatting sqref="N4:N43">
    <cfRule type="expression" dxfId="252" priority="13" stopIfTrue="1">
      <formula>AND(($H4="スギ"),(#REF!&lt;42),(#REF!&gt;=32))</formula>
    </cfRule>
  </conditionalFormatting>
  <conditionalFormatting sqref="U4:U43 Z4:AF43 AJ4:AJ43 O4:P43">
    <cfRule type="expression" dxfId="251" priority="12" stopIfTrue="1">
      <formula>AND(($H4="スギ"),(#REF!&gt;=42))</formula>
    </cfRule>
  </conditionalFormatting>
  <conditionalFormatting sqref="Q4:Q43 AA4:AA43">
    <cfRule type="expression" dxfId="250" priority="11" stopIfTrue="1">
      <formula>AND(($H4="ヒノキ"),(#REF!&lt;12))</formula>
    </cfRule>
  </conditionalFormatting>
  <conditionalFormatting sqref="R4:R43 AB4:AE43">
    <cfRule type="expression" dxfId="249" priority="10" stopIfTrue="1">
      <formula>AND(($H4="ヒノキ"),(#REF!&lt;22),(#REF!&gt;=12))</formula>
    </cfRule>
  </conditionalFormatting>
  <conditionalFormatting sqref="S4:S43">
    <cfRule type="expression" dxfId="248" priority="9" stopIfTrue="1">
      <formula>AND(($H4="ヒノキ"),(#REF!&lt;32),(#REF!&gt;=22))</formula>
    </cfRule>
  </conditionalFormatting>
  <conditionalFormatting sqref="T4:U43 Z4:AF43 AJ4:AJ43">
    <cfRule type="expression" dxfId="247" priority="8" stopIfTrue="1">
      <formula>AND(($H4="ヒノキ"),(#REF!&gt;=32))</formula>
    </cfRule>
  </conditionalFormatting>
  <conditionalFormatting sqref="V4:V43 AA4:AA43">
    <cfRule type="expression" dxfId="246" priority="7" stopIfTrue="1">
      <formula>AND(($H4="アカマツ"),(#REF!&lt;12))</formula>
    </cfRule>
  </conditionalFormatting>
  <conditionalFormatting sqref="W4:W43 AB4:AB43">
    <cfRule type="expression" dxfId="245" priority="6" stopIfTrue="1">
      <formula>AND(($H4="アカマツ"),(#REF!&lt;22),(#REF!&gt;=12))</formula>
    </cfRule>
  </conditionalFormatting>
  <conditionalFormatting sqref="X4:X43 AC4:AC43">
    <cfRule type="expression" dxfId="244" priority="5" stopIfTrue="1">
      <formula>AND(($H4="アカマツ"),(#REF!&lt;42),(#REF!&gt;=22))</formula>
    </cfRule>
  </conditionalFormatting>
  <conditionalFormatting sqref="Y4:AF43 AJ4:AJ43">
    <cfRule type="expression" dxfId="243" priority="4" stopIfTrue="1">
      <formula>AND(($H4="アカマツ"),(#REF!&gt;=42))</formula>
    </cfRule>
  </conditionalFormatting>
  <conditionalFormatting sqref="AG4:AG43">
    <cfRule type="expression" dxfId="242" priority="3" stopIfTrue="1">
      <formula>AND(($H4&lt;&gt;"スギ"),($H4&lt;&gt;"ヒノキ"),($H4&lt;&gt;"アカマツ"),(#REF!&lt;12))</formula>
    </cfRule>
  </conditionalFormatting>
  <conditionalFormatting sqref="AH4:AH43">
    <cfRule type="expression" dxfId="2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245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131</v>
      </c>
      <c r="B4" s="143" t="s">
        <v>51</v>
      </c>
      <c r="C4" s="144"/>
      <c r="D4" s="77">
        <v>20</v>
      </c>
      <c r="E4" s="77">
        <v>16</v>
      </c>
      <c r="F4" s="4">
        <f t="shared" ref="F4:F43" si="0">IF(D4&gt;0,IF(B4="スギ",P4,IF(B4="ヒノキ",U4,IF(B4="アカマツ",Z4,IF(B4="カラマツ",AF4,AJ4)))),"")</f>
        <v>0.25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0.23</v>
      </c>
      <c r="L4" s="78">
        <f t="shared" ref="L4:L43" si="2">ROUND(10^(-5+0.73504+1.83346*LOG(D4)+1.06569*LOG(E4)),2)</f>
        <v>0.25</v>
      </c>
      <c r="M4" s="78">
        <f t="shared" ref="M4:M43" si="3">ROUND(10^(-5+0.71514+1.74357*LOG(D4)+1.17719*LOG(E4)),2)</f>
        <v>0.25</v>
      </c>
      <c r="N4" s="78">
        <f t="shared" ref="N4:N43" si="4">ROUND(10^(-5+0.82956+1.76381*LOG(D4)+1.06412*LOG(E4)),2)</f>
        <v>0.25</v>
      </c>
      <c r="O4" s="78">
        <f t="shared" ref="O4:O43" si="5">ROUND(10^(-5+0.88226+1.79204*LOG(D4)+0.99303*LOG(E4)),2)</f>
        <v>0.26</v>
      </c>
      <c r="P4" s="78">
        <f>HLOOKUP($D4,K$3:O$43,MATCH($A4,$A$3:$A$43,0),1)</f>
        <v>0.25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78">
        <f t="shared" ref="R4:R43" si="7">ROUND(10^(1.905709*LOG(D4)+1.011385*LOG(E4)-4.293729),2)</f>
        <v>0.25</v>
      </c>
      <c r="S4" s="78">
        <f t="shared" ref="S4:S43" si="8">ROUND(10^(1.771888*LOG(D4)+1.138415*LOG(E4)-4.271259),2)</f>
        <v>0.25</v>
      </c>
      <c r="T4" s="78">
        <f t="shared" ref="T4:T43" si="9">ROUND(10^(1.671519*LOG(D4)+1.363617*LOG(E4)-4.404407),2)</f>
        <v>0.26</v>
      </c>
      <c r="U4" s="78">
        <f t="shared" ref="U4:U43" si="10">HLOOKUP($D4,Q$3:T$43,MATCH($A4,$A$3:$A$43,0),1)</f>
        <v>0.25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78">
        <f t="shared" ref="W4:W43" si="12">ROUND(10^(-4.155639+1.847898*LOG(D4)+0.951955*LOG(E4)),2)</f>
        <v>0.25</v>
      </c>
      <c r="X4" s="78">
        <f t="shared" ref="X4:X43" si="13">ROUND(10^(-4.194535+1.804172*LOG(D4)+1.034248*LOG(E4)),2)</f>
        <v>0.25</v>
      </c>
      <c r="Y4" s="78">
        <f t="shared" ref="Y4:Y43" si="14">ROUND(10^(-4.42347+2.006485*LOG(D4)+0.967757*LOG(E4)),2)</f>
        <v>0.23</v>
      </c>
      <c r="Z4" s="78">
        <f t="shared" ref="Z4:Z43" si="15">HLOOKUP($D4,V$3:Y$43,MATCH($A4,$A$3:$A$43,0),1)</f>
        <v>0.25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78">
        <f t="shared" ref="AB4:AB43" si="17">ROUND(10^(1.979213*LOG(D4)+0.998347*LOG(E4)-4.369281),2)</f>
        <v>0.26</v>
      </c>
      <c r="AC4" s="78">
        <f t="shared" ref="AC4:AC43" si="18">ROUND(10^(1.904401*LOG(D4)+1.062478*LOG(E4)-4.348104),2)</f>
        <v>0.26</v>
      </c>
      <c r="AD4" s="78">
        <f t="shared" ref="AD4:AD43" si="19">ROUND(10^(1.640825*LOG(D4)+1.080387*LOG(E4)-3.976731),2)</f>
        <v>0.28999999999999998</v>
      </c>
      <c r="AE4" s="78">
        <f t="shared" ref="AE4:AE43" si="20">ROUND(10^(1.90887*LOG(D4)+1.088002*LOG(E4)-4.431495),2)</f>
        <v>0.23</v>
      </c>
      <c r="AF4" s="78">
        <f t="shared" ref="AF4:AF43" si="21">HLOOKUP($D4,AA$3:AE$43,MATCH($A4,$A$3:$A$43,0),1)</f>
        <v>0.26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78">
        <f t="shared" ref="AH4:AH43" si="23">ROUND(10^(1.93813902*LOG(D4)+0.96697002*LOG(E4)-4.32216295),2)</f>
        <v>0.23</v>
      </c>
      <c r="AI4" s="78">
        <f t="shared" ref="AI4:AI43" si="24">ROUND(10^(1.82464098*LOG(D4)+0.97625989*LOG(E4)-4.15096808),2)</f>
        <v>0.25</v>
      </c>
      <c r="AJ4" s="78">
        <f t="shared" ref="AJ4:AJ43" si="25">HLOOKUP($D4,AG$3:AI$43,MATCH($A4,$A$3:$A$43,0),1)</f>
        <v>0.23</v>
      </c>
    </row>
    <row r="5" spans="1:36" ht="12.95" customHeight="1" x14ac:dyDescent="0.15">
      <c r="A5" s="77">
        <v>132</v>
      </c>
      <c r="B5" s="143" t="s">
        <v>51</v>
      </c>
      <c r="C5" s="144"/>
      <c r="D5" s="77">
        <v>22</v>
      </c>
      <c r="E5" s="77">
        <v>16</v>
      </c>
      <c r="F5" s="4">
        <f t="shared" si="0"/>
        <v>0.3</v>
      </c>
      <c r="G5" s="43"/>
      <c r="H5" s="77"/>
      <c r="I5" s="77"/>
      <c r="J5" s="1" t="s">
        <v>15</v>
      </c>
      <c r="K5" s="78">
        <f t="shared" si="1"/>
        <v>0.28000000000000003</v>
      </c>
      <c r="L5" s="78">
        <f t="shared" si="2"/>
        <v>0.3</v>
      </c>
      <c r="M5" s="78">
        <f t="shared" si="3"/>
        <v>0.3</v>
      </c>
      <c r="N5" s="78">
        <f t="shared" si="4"/>
        <v>0.3</v>
      </c>
      <c r="O5" s="78">
        <f t="shared" si="5"/>
        <v>0.3</v>
      </c>
      <c r="P5" s="78">
        <f t="shared" ref="P5:P43" si="26">HLOOKUP($D5,K$3:O$43,MATCH(A5,$A$3:$A$43,0),1)</f>
        <v>0.3</v>
      </c>
      <c r="Q5" s="78">
        <f t="shared" si="6"/>
        <v>0.28000000000000003</v>
      </c>
      <c r="R5" s="78">
        <f t="shared" si="7"/>
        <v>0.3</v>
      </c>
      <c r="S5" s="78">
        <f t="shared" si="8"/>
        <v>0.3</v>
      </c>
      <c r="T5" s="78">
        <f t="shared" si="9"/>
        <v>0.3</v>
      </c>
      <c r="U5" s="78">
        <f t="shared" si="10"/>
        <v>0.3</v>
      </c>
      <c r="V5" s="78">
        <f t="shared" si="11"/>
        <v>0.32</v>
      </c>
      <c r="W5" s="78">
        <f t="shared" si="12"/>
        <v>0.3</v>
      </c>
      <c r="X5" s="78">
        <f t="shared" si="13"/>
        <v>0.3</v>
      </c>
      <c r="Y5" s="78">
        <f t="shared" si="14"/>
        <v>0.27</v>
      </c>
      <c r="Z5" s="78">
        <f t="shared" si="15"/>
        <v>0.3</v>
      </c>
      <c r="AA5" s="78">
        <f t="shared" si="16"/>
        <v>0.27</v>
      </c>
      <c r="AB5" s="78">
        <f t="shared" si="17"/>
        <v>0.31</v>
      </c>
      <c r="AC5" s="78">
        <f t="shared" si="18"/>
        <v>0.31</v>
      </c>
      <c r="AD5" s="78">
        <f t="shared" si="19"/>
        <v>0.34</v>
      </c>
      <c r="AE5" s="78">
        <f t="shared" si="20"/>
        <v>0.28000000000000003</v>
      </c>
      <c r="AF5" s="78">
        <f t="shared" si="21"/>
        <v>0.31</v>
      </c>
      <c r="AG5" s="78">
        <f t="shared" si="22"/>
        <v>0.27</v>
      </c>
      <c r="AH5" s="78">
        <f t="shared" si="23"/>
        <v>0.28000000000000003</v>
      </c>
      <c r="AI5" s="78">
        <f t="shared" si="24"/>
        <v>0.3</v>
      </c>
      <c r="AJ5" s="78">
        <f t="shared" si="25"/>
        <v>0.28000000000000003</v>
      </c>
    </row>
    <row r="6" spans="1:36" ht="12.95" customHeight="1" x14ac:dyDescent="0.15">
      <c r="A6" s="98">
        <v>133</v>
      </c>
      <c r="B6" s="143" t="s">
        <v>51</v>
      </c>
      <c r="C6" s="144"/>
      <c r="D6" s="77">
        <v>14</v>
      </c>
      <c r="E6" s="77">
        <v>11</v>
      </c>
      <c r="F6" s="4">
        <f t="shared" si="0"/>
        <v>0.09</v>
      </c>
      <c r="G6" s="5"/>
      <c r="H6" s="77"/>
      <c r="I6" s="5"/>
      <c r="J6" s="1" t="s">
        <v>15</v>
      </c>
      <c r="K6" s="78">
        <f t="shared" si="1"/>
        <v>0.09</v>
      </c>
      <c r="L6" s="78">
        <f t="shared" si="2"/>
        <v>0.09</v>
      </c>
      <c r="M6" s="78">
        <f t="shared" si="3"/>
        <v>0.09</v>
      </c>
      <c r="N6" s="78">
        <f t="shared" si="4"/>
        <v>0.09</v>
      </c>
      <c r="O6" s="78">
        <f t="shared" si="5"/>
        <v>0.09</v>
      </c>
      <c r="P6" s="78">
        <f t="shared" si="26"/>
        <v>0.09</v>
      </c>
      <c r="Q6" s="78">
        <f t="shared" si="6"/>
        <v>0.08</v>
      </c>
      <c r="R6" s="78">
        <f t="shared" si="7"/>
        <v>0.09</v>
      </c>
      <c r="S6" s="78">
        <f t="shared" si="8"/>
        <v>0.09</v>
      </c>
      <c r="T6" s="78">
        <f t="shared" si="9"/>
        <v>0.09</v>
      </c>
      <c r="U6" s="78">
        <f t="shared" si="10"/>
        <v>0.09</v>
      </c>
      <c r="V6" s="78">
        <f t="shared" si="11"/>
        <v>0.09</v>
      </c>
      <c r="W6" s="78">
        <f t="shared" si="12"/>
        <v>0.09</v>
      </c>
      <c r="X6" s="78">
        <f t="shared" si="13"/>
        <v>0.09</v>
      </c>
      <c r="Y6" s="78">
        <f t="shared" si="14"/>
        <v>0.08</v>
      </c>
      <c r="Z6" s="78">
        <f t="shared" si="15"/>
        <v>0.09</v>
      </c>
      <c r="AA6" s="78">
        <f t="shared" si="16"/>
        <v>0.08</v>
      </c>
      <c r="AB6" s="78">
        <f t="shared" si="17"/>
        <v>0.09</v>
      </c>
      <c r="AC6" s="78">
        <f t="shared" si="18"/>
        <v>0.09</v>
      </c>
      <c r="AD6" s="78">
        <f t="shared" si="19"/>
        <v>0.11</v>
      </c>
      <c r="AE6" s="78">
        <f t="shared" si="20"/>
        <v>0.08</v>
      </c>
      <c r="AF6" s="78">
        <f t="shared" si="21"/>
        <v>0.09</v>
      </c>
      <c r="AG6" s="78">
        <f t="shared" si="22"/>
        <v>0.08</v>
      </c>
      <c r="AH6" s="78">
        <f t="shared" si="23"/>
        <v>0.08</v>
      </c>
      <c r="AI6" s="78">
        <f t="shared" si="24"/>
        <v>0.09</v>
      </c>
      <c r="AJ6" s="78">
        <f t="shared" si="25"/>
        <v>0.08</v>
      </c>
    </row>
    <row r="7" spans="1:36" ht="12.95" customHeight="1" x14ac:dyDescent="0.15">
      <c r="A7" s="98">
        <v>134</v>
      </c>
      <c r="B7" s="143" t="s">
        <v>51</v>
      </c>
      <c r="C7" s="144"/>
      <c r="D7" s="77">
        <v>20</v>
      </c>
      <c r="E7" s="77">
        <v>14</v>
      </c>
      <c r="F7" s="4">
        <f t="shared" si="0"/>
        <v>0.22</v>
      </c>
      <c r="G7" s="43"/>
      <c r="H7" s="77"/>
      <c r="I7" s="43"/>
      <c r="J7" s="1" t="s">
        <v>15</v>
      </c>
      <c r="K7" s="78">
        <f t="shared" si="1"/>
        <v>0.2</v>
      </c>
      <c r="L7" s="78">
        <f t="shared" si="2"/>
        <v>0.22</v>
      </c>
      <c r="M7" s="78">
        <f t="shared" si="3"/>
        <v>0.22</v>
      </c>
      <c r="N7" s="78">
        <f t="shared" si="4"/>
        <v>0.22</v>
      </c>
      <c r="O7" s="78">
        <f t="shared" si="5"/>
        <v>0.22</v>
      </c>
      <c r="P7" s="78">
        <f t="shared" si="26"/>
        <v>0.22</v>
      </c>
      <c r="Q7" s="78">
        <f t="shared" si="6"/>
        <v>0.2</v>
      </c>
      <c r="R7" s="78">
        <f t="shared" si="7"/>
        <v>0.22</v>
      </c>
      <c r="S7" s="78">
        <f t="shared" si="8"/>
        <v>0.22</v>
      </c>
      <c r="T7" s="78">
        <f t="shared" si="9"/>
        <v>0.22</v>
      </c>
      <c r="U7" s="78">
        <f t="shared" si="10"/>
        <v>0.22</v>
      </c>
      <c r="V7" s="78">
        <f t="shared" si="11"/>
        <v>0.23</v>
      </c>
      <c r="W7" s="78">
        <f t="shared" si="12"/>
        <v>0.22</v>
      </c>
      <c r="X7" s="78">
        <f t="shared" si="13"/>
        <v>0.22</v>
      </c>
      <c r="Y7" s="78">
        <f t="shared" si="14"/>
        <v>0.2</v>
      </c>
      <c r="Z7" s="78">
        <f t="shared" si="15"/>
        <v>0.22</v>
      </c>
      <c r="AA7" s="78">
        <f t="shared" si="16"/>
        <v>0.2</v>
      </c>
      <c r="AB7" s="78">
        <f t="shared" si="17"/>
        <v>0.22</v>
      </c>
      <c r="AC7" s="78">
        <f t="shared" si="18"/>
        <v>0.22</v>
      </c>
      <c r="AD7" s="78">
        <f t="shared" si="19"/>
        <v>0.25</v>
      </c>
      <c r="AE7" s="78">
        <f t="shared" si="20"/>
        <v>0.2</v>
      </c>
      <c r="AF7" s="78">
        <f t="shared" si="21"/>
        <v>0.22</v>
      </c>
      <c r="AG7" s="78">
        <f t="shared" si="22"/>
        <v>0.2</v>
      </c>
      <c r="AH7" s="78">
        <f t="shared" si="23"/>
        <v>0.2</v>
      </c>
      <c r="AI7" s="78">
        <f t="shared" si="24"/>
        <v>0.22</v>
      </c>
      <c r="AJ7" s="78">
        <f t="shared" si="25"/>
        <v>0.2</v>
      </c>
    </row>
    <row r="8" spans="1:36" ht="12.95" customHeight="1" x14ac:dyDescent="0.15">
      <c r="A8" s="98">
        <v>135</v>
      </c>
      <c r="B8" s="143" t="s">
        <v>51</v>
      </c>
      <c r="C8" s="144"/>
      <c r="D8" s="77">
        <v>22</v>
      </c>
      <c r="E8" s="77">
        <v>16</v>
      </c>
      <c r="F8" s="4">
        <f t="shared" si="0"/>
        <v>0.3</v>
      </c>
      <c r="G8" s="5"/>
      <c r="H8" s="77"/>
      <c r="I8" s="5"/>
      <c r="J8" s="1" t="s">
        <v>15</v>
      </c>
      <c r="K8" s="78">
        <f t="shared" si="1"/>
        <v>0.28000000000000003</v>
      </c>
      <c r="L8" s="78">
        <f t="shared" si="2"/>
        <v>0.3</v>
      </c>
      <c r="M8" s="78">
        <f t="shared" si="3"/>
        <v>0.3</v>
      </c>
      <c r="N8" s="78">
        <f t="shared" si="4"/>
        <v>0.3</v>
      </c>
      <c r="O8" s="78">
        <f t="shared" si="5"/>
        <v>0.3</v>
      </c>
      <c r="P8" s="78">
        <f t="shared" si="26"/>
        <v>0.3</v>
      </c>
      <c r="Q8" s="78">
        <f t="shared" si="6"/>
        <v>0.28000000000000003</v>
      </c>
      <c r="R8" s="78">
        <f t="shared" si="7"/>
        <v>0.3</v>
      </c>
      <c r="S8" s="78">
        <f t="shared" si="8"/>
        <v>0.3</v>
      </c>
      <c r="T8" s="78">
        <f t="shared" si="9"/>
        <v>0.3</v>
      </c>
      <c r="U8" s="78">
        <f t="shared" si="10"/>
        <v>0.3</v>
      </c>
      <c r="V8" s="78">
        <f t="shared" si="11"/>
        <v>0.32</v>
      </c>
      <c r="W8" s="78">
        <f t="shared" si="12"/>
        <v>0.3</v>
      </c>
      <c r="X8" s="78">
        <f t="shared" si="13"/>
        <v>0.3</v>
      </c>
      <c r="Y8" s="78">
        <f t="shared" si="14"/>
        <v>0.27</v>
      </c>
      <c r="Z8" s="78">
        <f t="shared" si="15"/>
        <v>0.3</v>
      </c>
      <c r="AA8" s="78">
        <f t="shared" si="16"/>
        <v>0.27</v>
      </c>
      <c r="AB8" s="78">
        <f t="shared" si="17"/>
        <v>0.31</v>
      </c>
      <c r="AC8" s="78">
        <f t="shared" si="18"/>
        <v>0.31</v>
      </c>
      <c r="AD8" s="78">
        <f t="shared" si="19"/>
        <v>0.34</v>
      </c>
      <c r="AE8" s="78">
        <f t="shared" si="20"/>
        <v>0.28000000000000003</v>
      </c>
      <c r="AF8" s="78">
        <f t="shared" si="21"/>
        <v>0.31</v>
      </c>
      <c r="AG8" s="78">
        <f t="shared" si="22"/>
        <v>0.27</v>
      </c>
      <c r="AH8" s="78">
        <f t="shared" si="23"/>
        <v>0.28000000000000003</v>
      </c>
      <c r="AI8" s="78">
        <f t="shared" si="24"/>
        <v>0.3</v>
      </c>
      <c r="AJ8" s="78">
        <f t="shared" si="25"/>
        <v>0.28000000000000003</v>
      </c>
    </row>
    <row r="9" spans="1:36" ht="12.95" customHeight="1" x14ac:dyDescent="0.15">
      <c r="A9" s="98">
        <v>136</v>
      </c>
      <c r="B9" s="143" t="s">
        <v>51</v>
      </c>
      <c r="C9" s="144"/>
      <c r="D9" s="77">
        <v>16</v>
      </c>
      <c r="E9" s="77">
        <v>13</v>
      </c>
      <c r="F9" s="4">
        <f t="shared" si="0"/>
        <v>0.13</v>
      </c>
      <c r="G9" s="5" t="s">
        <v>67</v>
      </c>
      <c r="H9" s="77" t="s">
        <v>62</v>
      </c>
      <c r="I9" s="5" t="s">
        <v>67</v>
      </c>
      <c r="J9" s="1" t="s">
        <v>15</v>
      </c>
      <c r="K9" s="78">
        <f t="shared" si="1"/>
        <v>0.13</v>
      </c>
      <c r="L9" s="78">
        <f t="shared" si="2"/>
        <v>0.13</v>
      </c>
      <c r="M9" s="78">
        <f t="shared" si="3"/>
        <v>0.13</v>
      </c>
      <c r="N9" s="78">
        <f t="shared" si="4"/>
        <v>0.14000000000000001</v>
      </c>
      <c r="O9" s="78">
        <f t="shared" si="5"/>
        <v>0.14000000000000001</v>
      </c>
      <c r="P9" s="78">
        <f t="shared" si="26"/>
        <v>0.13</v>
      </c>
      <c r="Q9" s="78">
        <f t="shared" si="6"/>
        <v>0.13</v>
      </c>
      <c r="R9" s="78">
        <f t="shared" si="7"/>
        <v>0.13</v>
      </c>
      <c r="S9" s="78">
        <f t="shared" si="8"/>
        <v>0.14000000000000001</v>
      </c>
      <c r="T9" s="78">
        <f t="shared" si="9"/>
        <v>0.13</v>
      </c>
      <c r="U9" s="78">
        <f t="shared" si="10"/>
        <v>0.13</v>
      </c>
      <c r="V9" s="78">
        <f t="shared" si="11"/>
        <v>0.14000000000000001</v>
      </c>
      <c r="W9" s="78">
        <f t="shared" si="12"/>
        <v>0.13</v>
      </c>
      <c r="X9" s="78">
        <f t="shared" si="13"/>
        <v>0.13</v>
      </c>
      <c r="Y9" s="78">
        <f t="shared" si="14"/>
        <v>0.12</v>
      </c>
      <c r="Z9" s="78">
        <f t="shared" si="15"/>
        <v>0.13</v>
      </c>
      <c r="AA9" s="78">
        <f t="shared" si="16"/>
        <v>0.12</v>
      </c>
      <c r="AB9" s="78">
        <f t="shared" si="17"/>
        <v>0.13</v>
      </c>
      <c r="AC9" s="78">
        <f t="shared" si="18"/>
        <v>0.13</v>
      </c>
      <c r="AD9" s="78">
        <f t="shared" si="19"/>
        <v>0.16</v>
      </c>
      <c r="AE9" s="78">
        <f t="shared" si="20"/>
        <v>0.12</v>
      </c>
      <c r="AF9" s="78">
        <f t="shared" si="21"/>
        <v>0.13</v>
      </c>
      <c r="AG9" s="78">
        <f t="shared" si="22"/>
        <v>0.12</v>
      </c>
      <c r="AH9" s="78">
        <f t="shared" si="23"/>
        <v>0.12</v>
      </c>
      <c r="AI9" s="78">
        <f t="shared" si="24"/>
        <v>0.14000000000000001</v>
      </c>
      <c r="AJ9" s="78">
        <f t="shared" si="25"/>
        <v>0.12</v>
      </c>
    </row>
    <row r="10" spans="1:36" ht="12.95" customHeight="1" x14ac:dyDescent="0.15">
      <c r="A10" s="98">
        <v>137</v>
      </c>
      <c r="B10" s="143" t="s">
        <v>51</v>
      </c>
      <c r="C10" s="144"/>
      <c r="D10" s="77">
        <v>20</v>
      </c>
      <c r="E10" s="77">
        <v>16</v>
      </c>
      <c r="F10" s="4">
        <f t="shared" si="0"/>
        <v>0.25</v>
      </c>
      <c r="G10" s="5"/>
      <c r="H10" s="77"/>
      <c r="I10" s="5"/>
      <c r="J10" s="1" t="s">
        <v>15</v>
      </c>
      <c r="K10" s="78">
        <f t="shared" si="1"/>
        <v>0.23</v>
      </c>
      <c r="L10" s="78">
        <f t="shared" si="2"/>
        <v>0.25</v>
      </c>
      <c r="M10" s="78">
        <f t="shared" si="3"/>
        <v>0.25</v>
      </c>
      <c r="N10" s="78">
        <f t="shared" si="4"/>
        <v>0.25</v>
      </c>
      <c r="O10" s="78">
        <f t="shared" si="5"/>
        <v>0.26</v>
      </c>
      <c r="P10" s="78">
        <f t="shared" si="26"/>
        <v>0.25</v>
      </c>
      <c r="Q10" s="78">
        <f t="shared" si="6"/>
        <v>0.23</v>
      </c>
      <c r="R10" s="78">
        <f t="shared" si="7"/>
        <v>0.25</v>
      </c>
      <c r="S10" s="78">
        <f t="shared" si="8"/>
        <v>0.25</v>
      </c>
      <c r="T10" s="78">
        <f t="shared" si="9"/>
        <v>0.26</v>
      </c>
      <c r="U10" s="78">
        <f t="shared" si="10"/>
        <v>0.25</v>
      </c>
      <c r="V10" s="78">
        <f t="shared" si="11"/>
        <v>0.26</v>
      </c>
      <c r="W10" s="78">
        <f t="shared" si="12"/>
        <v>0.25</v>
      </c>
      <c r="X10" s="78">
        <f t="shared" si="13"/>
        <v>0.25</v>
      </c>
      <c r="Y10" s="78">
        <f t="shared" si="14"/>
        <v>0.23</v>
      </c>
      <c r="Z10" s="78">
        <f t="shared" si="15"/>
        <v>0.25</v>
      </c>
      <c r="AA10" s="78">
        <f t="shared" si="16"/>
        <v>0.22</v>
      </c>
      <c r="AB10" s="78">
        <f t="shared" si="17"/>
        <v>0.26</v>
      </c>
      <c r="AC10" s="78">
        <f t="shared" si="18"/>
        <v>0.26</v>
      </c>
      <c r="AD10" s="78">
        <f t="shared" si="19"/>
        <v>0.28999999999999998</v>
      </c>
      <c r="AE10" s="78">
        <f t="shared" si="20"/>
        <v>0.23</v>
      </c>
      <c r="AF10" s="78">
        <f t="shared" si="21"/>
        <v>0.26</v>
      </c>
      <c r="AG10" s="78">
        <f t="shared" si="22"/>
        <v>0.22</v>
      </c>
      <c r="AH10" s="78">
        <f t="shared" si="23"/>
        <v>0.23</v>
      </c>
      <c r="AI10" s="78">
        <f t="shared" si="24"/>
        <v>0.25</v>
      </c>
      <c r="AJ10" s="78">
        <f t="shared" si="25"/>
        <v>0.23</v>
      </c>
    </row>
    <row r="11" spans="1:36" ht="12.95" customHeight="1" x14ac:dyDescent="0.15">
      <c r="A11" s="98">
        <v>138</v>
      </c>
      <c r="B11" s="143" t="s">
        <v>51</v>
      </c>
      <c r="C11" s="144"/>
      <c r="D11" s="77">
        <v>12</v>
      </c>
      <c r="E11" s="77">
        <v>11</v>
      </c>
      <c r="F11" s="4">
        <f t="shared" si="0"/>
        <v>7.0000000000000007E-2</v>
      </c>
      <c r="G11" s="5" t="s">
        <v>67</v>
      </c>
      <c r="H11" s="98" t="s">
        <v>62</v>
      </c>
      <c r="I11" s="5" t="s">
        <v>67</v>
      </c>
      <c r="J11" s="1" t="s">
        <v>15</v>
      </c>
      <c r="K11" s="78">
        <f t="shared" si="1"/>
        <v>7.0000000000000007E-2</v>
      </c>
      <c r="L11" s="78">
        <f t="shared" si="2"/>
        <v>7.0000000000000007E-2</v>
      </c>
      <c r="M11" s="78">
        <f t="shared" si="3"/>
        <v>7.0000000000000007E-2</v>
      </c>
      <c r="N11" s="78">
        <f t="shared" si="4"/>
        <v>7.0000000000000007E-2</v>
      </c>
      <c r="O11" s="78">
        <f t="shared" si="5"/>
        <v>7.0000000000000007E-2</v>
      </c>
      <c r="P11" s="78">
        <f t="shared" si="26"/>
        <v>7.0000000000000007E-2</v>
      </c>
      <c r="Q11" s="78">
        <f t="shared" si="6"/>
        <v>0.06</v>
      </c>
      <c r="R11" s="78">
        <f t="shared" si="7"/>
        <v>7.0000000000000007E-2</v>
      </c>
      <c r="S11" s="78">
        <f t="shared" si="8"/>
        <v>7.0000000000000007E-2</v>
      </c>
      <c r="T11" s="78">
        <f t="shared" si="9"/>
        <v>7.0000000000000007E-2</v>
      </c>
      <c r="U11" s="78">
        <f t="shared" si="10"/>
        <v>7.0000000000000007E-2</v>
      </c>
      <c r="V11" s="78">
        <f t="shared" si="11"/>
        <v>7.0000000000000007E-2</v>
      </c>
      <c r="W11" s="78">
        <f t="shared" si="12"/>
        <v>7.0000000000000007E-2</v>
      </c>
      <c r="X11" s="78">
        <f t="shared" si="13"/>
        <v>7.0000000000000007E-2</v>
      </c>
      <c r="Y11" s="78">
        <f t="shared" si="14"/>
        <v>0.06</v>
      </c>
      <c r="Z11" s="78">
        <f t="shared" si="15"/>
        <v>7.0000000000000007E-2</v>
      </c>
      <c r="AA11" s="78">
        <f t="shared" si="16"/>
        <v>0.06</v>
      </c>
      <c r="AB11" s="78">
        <f t="shared" si="17"/>
        <v>0.06</v>
      </c>
      <c r="AC11" s="78">
        <f t="shared" si="18"/>
        <v>7.0000000000000007E-2</v>
      </c>
      <c r="AD11" s="78">
        <f t="shared" si="19"/>
        <v>0.08</v>
      </c>
      <c r="AE11" s="78">
        <f t="shared" si="20"/>
        <v>0.06</v>
      </c>
      <c r="AF11" s="78">
        <f t="shared" si="21"/>
        <v>0.06</v>
      </c>
      <c r="AG11" s="78">
        <f t="shared" si="22"/>
        <v>0.06</v>
      </c>
      <c r="AH11" s="78">
        <f t="shared" si="23"/>
        <v>0.06</v>
      </c>
      <c r="AI11" s="78">
        <f t="shared" si="24"/>
        <v>7.0000000000000007E-2</v>
      </c>
      <c r="AJ11" s="78">
        <f t="shared" si="25"/>
        <v>0.06</v>
      </c>
    </row>
    <row r="12" spans="1:36" ht="12.95" customHeight="1" x14ac:dyDescent="0.15">
      <c r="A12" s="98">
        <v>139</v>
      </c>
      <c r="B12" s="143" t="s">
        <v>51</v>
      </c>
      <c r="C12" s="144"/>
      <c r="D12" s="77">
        <v>32</v>
      </c>
      <c r="E12" s="77">
        <v>22</v>
      </c>
      <c r="F12" s="4">
        <f t="shared" si="0"/>
        <v>0.82</v>
      </c>
      <c r="G12" s="5" t="s">
        <v>59</v>
      </c>
      <c r="H12" s="98" t="s">
        <v>62</v>
      </c>
      <c r="I12" s="5" t="s">
        <v>59</v>
      </c>
      <c r="J12" s="1" t="s">
        <v>15</v>
      </c>
      <c r="K12" s="78">
        <f t="shared" si="1"/>
        <v>0.73</v>
      </c>
      <c r="L12" s="78">
        <f t="shared" si="2"/>
        <v>0.84</v>
      </c>
      <c r="M12" s="78">
        <f t="shared" si="3"/>
        <v>0.83</v>
      </c>
      <c r="N12" s="78">
        <f t="shared" si="4"/>
        <v>0.82</v>
      </c>
      <c r="O12" s="78">
        <f t="shared" si="5"/>
        <v>0.82</v>
      </c>
      <c r="P12" s="78">
        <f t="shared" si="26"/>
        <v>0.82</v>
      </c>
      <c r="Q12" s="78">
        <f t="shared" si="6"/>
        <v>0.74</v>
      </c>
      <c r="R12" s="78">
        <f t="shared" si="7"/>
        <v>0.86</v>
      </c>
      <c r="S12" s="78">
        <f t="shared" si="8"/>
        <v>0.84</v>
      </c>
      <c r="T12" s="78">
        <f t="shared" si="9"/>
        <v>0.88</v>
      </c>
      <c r="U12" s="78">
        <f t="shared" si="10"/>
        <v>0.88</v>
      </c>
      <c r="V12" s="78">
        <f t="shared" si="11"/>
        <v>0.88</v>
      </c>
      <c r="W12" s="78">
        <f t="shared" si="12"/>
        <v>0.8</v>
      </c>
      <c r="X12" s="78">
        <f t="shared" si="13"/>
        <v>0.81</v>
      </c>
      <c r="Y12" s="78">
        <f t="shared" si="14"/>
        <v>0.79</v>
      </c>
      <c r="Z12" s="78">
        <f t="shared" si="15"/>
        <v>0.81</v>
      </c>
      <c r="AA12" s="78">
        <f t="shared" si="16"/>
        <v>0.71</v>
      </c>
      <c r="AB12" s="78">
        <f t="shared" si="17"/>
        <v>0.89</v>
      </c>
      <c r="AC12" s="78">
        <f t="shared" si="18"/>
        <v>0.88</v>
      </c>
      <c r="AD12" s="78">
        <f t="shared" si="19"/>
        <v>0.88</v>
      </c>
      <c r="AE12" s="78">
        <f t="shared" si="20"/>
        <v>0.8</v>
      </c>
      <c r="AF12" s="78">
        <f t="shared" si="21"/>
        <v>0.88</v>
      </c>
      <c r="AG12" s="78">
        <f t="shared" si="22"/>
        <v>0.72</v>
      </c>
      <c r="AH12" s="78">
        <f t="shared" si="23"/>
        <v>0.78</v>
      </c>
      <c r="AI12" s="78">
        <f t="shared" si="24"/>
        <v>0.81</v>
      </c>
      <c r="AJ12" s="78">
        <f t="shared" si="25"/>
        <v>0.78</v>
      </c>
    </row>
    <row r="13" spans="1:36" ht="12.95" customHeight="1" x14ac:dyDescent="0.15">
      <c r="A13" s="98">
        <v>140</v>
      </c>
      <c r="B13" s="143" t="s">
        <v>51</v>
      </c>
      <c r="C13" s="144"/>
      <c r="D13" s="77">
        <v>24</v>
      </c>
      <c r="E13" s="77">
        <v>20</v>
      </c>
      <c r="F13" s="4">
        <f t="shared" si="0"/>
        <v>0.45</v>
      </c>
      <c r="G13" s="5"/>
      <c r="H13" s="77"/>
      <c r="I13" s="77"/>
      <c r="J13" s="1" t="s">
        <v>15</v>
      </c>
      <c r="K13" s="78">
        <f t="shared" si="1"/>
        <v>0.4</v>
      </c>
      <c r="L13" s="78">
        <f t="shared" si="2"/>
        <v>0.45</v>
      </c>
      <c r="M13" s="78">
        <f t="shared" si="3"/>
        <v>0.45</v>
      </c>
      <c r="N13" s="78">
        <f t="shared" si="4"/>
        <v>0.45</v>
      </c>
      <c r="O13" s="78">
        <f t="shared" si="5"/>
        <v>0.44</v>
      </c>
      <c r="P13" s="78">
        <f t="shared" si="26"/>
        <v>0.45</v>
      </c>
      <c r="Q13" s="78">
        <f t="shared" si="6"/>
        <v>0.4</v>
      </c>
      <c r="R13" s="78">
        <f t="shared" si="7"/>
        <v>0.45</v>
      </c>
      <c r="S13" s="78">
        <f t="shared" si="8"/>
        <v>0.45</v>
      </c>
      <c r="T13" s="78">
        <f t="shared" si="9"/>
        <v>0.48</v>
      </c>
      <c r="U13" s="78">
        <f t="shared" si="10"/>
        <v>0.45</v>
      </c>
      <c r="V13" s="78">
        <f t="shared" si="11"/>
        <v>0.46</v>
      </c>
      <c r="W13" s="78">
        <f t="shared" si="12"/>
        <v>0.43</v>
      </c>
      <c r="X13" s="78">
        <f t="shared" si="13"/>
        <v>0.44</v>
      </c>
      <c r="Y13" s="78">
        <f t="shared" si="14"/>
        <v>0.4</v>
      </c>
      <c r="Z13" s="78">
        <f t="shared" si="15"/>
        <v>0.44</v>
      </c>
      <c r="AA13" s="78">
        <f t="shared" si="16"/>
        <v>0.39</v>
      </c>
      <c r="AB13" s="78">
        <f t="shared" si="17"/>
        <v>0.46</v>
      </c>
      <c r="AC13" s="78">
        <f t="shared" si="18"/>
        <v>0.46</v>
      </c>
      <c r="AD13" s="78">
        <f t="shared" si="19"/>
        <v>0.49</v>
      </c>
      <c r="AE13" s="78">
        <f t="shared" si="20"/>
        <v>0.42</v>
      </c>
      <c r="AF13" s="78">
        <f t="shared" si="21"/>
        <v>0.46</v>
      </c>
      <c r="AG13" s="78">
        <f t="shared" si="22"/>
        <v>0.38</v>
      </c>
      <c r="AH13" s="78">
        <f t="shared" si="23"/>
        <v>0.41</v>
      </c>
      <c r="AI13" s="78">
        <f t="shared" si="24"/>
        <v>0.43</v>
      </c>
      <c r="AJ13" s="78">
        <f t="shared" si="25"/>
        <v>0.41</v>
      </c>
    </row>
    <row r="14" spans="1:36" ht="12.95" customHeight="1" x14ac:dyDescent="0.15">
      <c r="A14" s="98">
        <v>141</v>
      </c>
      <c r="B14" s="143" t="s">
        <v>51</v>
      </c>
      <c r="C14" s="144"/>
      <c r="D14" s="77">
        <v>42</v>
      </c>
      <c r="E14" s="77">
        <v>23</v>
      </c>
      <c r="F14" s="4">
        <f t="shared" si="0"/>
        <v>1.39</v>
      </c>
      <c r="G14" s="5"/>
      <c r="H14" s="77"/>
      <c r="I14" s="77"/>
      <c r="J14" s="1" t="s">
        <v>15</v>
      </c>
      <c r="K14" s="78">
        <f t="shared" si="1"/>
        <v>1.23</v>
      </c>
      <c r="L14" s="78">
        <f t="shared" si="2"/>
        <v>1.45</v>
      </c>
      <c r="M14" s="78">
        <f t="shared" si="3"/>
        <v>1.41</v>
      </c>
      <c r="N14" s="78">
        <f t="shared" si="4"/>
        <v>1.39</v>
      </c>
      <c r="O14" s="78">
        <f t="shared" si="5"/>
        <v>1.39</v>
      </c>
      <c r="P14" s="78">
        <f t="shared" si="26"/>
        <v>1.39</v>
      </c>
      <c r="Q14" s="78">
        <f t="shared" si="6"/>
        <v>1.27</v>
      </c>
      <c r="R14" s="78">
        <f t="shared" si="7"/>
        <v>1.5</v>
      </c>
      <c r="S14" s="78">
        <f t="shared" si="8"/>
        <v>1.43</v>
      </c>
      <c r="T14" s="78">
        <f t="shared" si="9"/>
        <v>1.46</v>
      </c>
      <c r="U14" s="78">
        <f t="shared" si="10"/>
        <v>1.46</v>
      </c>
      <c r="V14" s="78">
        <f t="shared" si="11"/>
        <v>1.56</v>
      </c>
      <c r="W14" s="78">
        <f t="shared" si="12"/>
        <v>1.38</v>
      </c>
      <c r="X14" s="78">
        <f t="shared" si="13"/>
        <v>1.39</v>
      </c>
      <c r="Y14" s="78">
        <f t="shared" si="14"/>
        <v>1.42</v>
      </c>
      <c r="Z14" s="78">
        <f t="shared" si="15"/>
        <v>1.42</v>
      </c>
      <c r="AA14" s="78">
        <f t="shared" si="16"/>
        <v>1.21</v>
      </c>
      <c r="AB14" s="78">
        <f t="shared" si="17"/>
        <v>1.6</v>
      </c>
      <c r="AC14" s="78">
        <f t="shared" si="18"/>
        <v>1.55</v>
      </c>
      <c r="AD14" s="78">
        <f t="shared" si="19"/>
        <v>1.44</v>
      </c>
      <c r="AE14" s="78">
        <f t="shared" si="20"/>
        <v>1.41</v>
      </c>
      <c r="AF14" s="78">
        <f t="shared" si="21"/>
        <v>1.41</v>
      </c>
      <c r="AG14" s="78">
        <f t="shared" si="22"/>
        <v>1.26</v>
      </c>
      <c r="AH14" s="78">
        <f t="shared" si="23"/>
        <v>1.38</v>
      </c>
      <c r="AI14" s="78">
        <f t="shared" si="24"/>
        <v>1.38</v>
      </c>
      <c r="AJ14" s="78">
        <f t="shared" si="25"/>
        <v>1.38</v>
      </c>
    </row>
    <row r="15" spans="1:36" ht="12.95" customHeight="1" x14ac:dyDescent="0.15">
      <c r="A15" s="98">
        <v>142</v>
      </c>
      <c r="B15" s="143" t="s">
        <v>51</v>
      </c>
      <c r="C15" s="144"/>
      <c r="D15" s="77">
        <v>10</v>
      </c>
      <c r="E15" s="77">
        <v>7</v>
      </c>
      <c r="F15" s="4">
        <f t="shared" si="0"/>
        <v>0.03</v>
      </c>
      <c r="G15" s="77" t="s">
        <v>90</v>
      </c>
      <c r="H15" s="77" t="s">
        <v>52</v>
      </c>
      <c r="I15" s="77"/>
      <c r="J15" s="1" t="s">
        <v>15</v>
      </c>
      <c r="K15" s="78">
        <f t="shared" si="1"/>
        <v>0.03</v>
      </c>
      <c r="L15" s="78">
        <f t="shared" si="2"/>
        <v>0.03</v>
      </c>
      <c r="M15" s="78">
        <f t="shared" si="3"/>
        <v>0.03</v>
      </c>
      <c r="N15" s="78">
        <f t="shared" si="4"/>
        <v>0.03</v>
      </c>
      <c r="O15" s="78">
        <f t="shared" si="5"/>
        <v>0.03</v>
      </c>
      <c r="P15" s="78">
        <f t="shared" si="26"/>
        <v>0.03</v>
      </c>
      <c r="Q15" s="78">
        <f t="shared" si="6"/>
        <v>0.03</v>
      </c>
      <c r="R15" s="78">
        <f t="shared" si="7"/>
        <v>0.03</v>
      </c>
      <c r="S15" s="78">
        <f t="shared" si="8"/>
        <v>0.03</v>
      </c>
      <c r="T15" s="78">
        <f t="shared" si="9"/>
        <v>0.03</v>
      </c>
      <c r="U15" s="78">
        <f t="shared" si="10"/>
        <v>0.03</v>
      </c>
      <c r="V15" s="78">
        <f t="shared" si="11"/>
        <v>0.03</v>
      </c>
      <c r="W15" s="78">
        <f t="shared" si="12"/>
        <v>0.03</v>
      </c>
      <c r="X15" s="78">
        <f t="shared" si="13"/>
        <v>0.03</v>
      </c>
      <c r="Y15" s="78">
        <f t="shared" si="14"/>
        <v>0.03</v>
      </c>
      <c r="Z15" s="78">
        <f t="shared" si="15"/>
        <v>0.03</v>
      </c>
      <c r="AA15" s="78">
        <f t="shared" si="16"/>
        <v>0.03</v>
      </c>
      <c r="AB15" s="78">
        <f t="shared" si="17"/>
        <v>0.03</v>
      </c>
      <c r="AC15" s="78">
        <f t="shared" si="18"/>
        <v>0.03</v>
      </c>
      <c r="AD15" s="78">
        <f t="shared" si="19"/>
        <v>0.04</v>
      </c>
      <c r="AE15" s="78">
        <f t="shared" si="20"/>
        <v>0.02</v>
      </c>
      <c r="AF15" s="78">
        <f t="shared" si="21"/>
        <v>0.03</v>
      </c>
      <c r="AG15" s="78">
        <f t="shared" si="22"/>
        <v>0.03</v>
      </c>
      <c r="AH15" s="78">
        <f t="shared" si="23"/>
        <v>0.03</v>
      </c>
      <c r="AI15" s="78">
        <f t="shared" si="24"/>
        <v>0.03</v>
      </c>
      <c r="AJ15" s="78">
        <f t="shared" si="25"/>
        <v>0.03</v>
      </c>
    </row>
    <row r="16" spans="1:36" ht="12.95" customHeight="1" x14ac:dyDescent="0.15">
      <c r="A16" s="77"/>
      <c r="B16" s="143"/>
      <c r="C16" s="144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143"/>
      <c r="C17" s="144"/>
      <c r="D17" s="77"/>
      <c r="E17" s="77"/>
      <c r="F17" s="4" t="str">
        <f t="shared" si="0"/>
        <v/>
      </c>
      <c r="G17" s="5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43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43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77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77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287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1</v>
      </c>
      <c r="E47" s="14">
        <f>COUNTA(A4:A43)</f>
        <v>12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>
        <f>IF(D47&gt;0,ROUND(SUMIF(G4:G43,"*下層*",E4:E43)/D47,0),"")</f>
        <v>7</v>
      </c>
      <c r="E48" s="14">
        <f>ROUND(SUM(E4:E43)/E47,0)</f>
        <v>15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22</v>
      </c>
      <c r="D49" s="14">
        <f>IF(D47&gt;0,ROUND(SUMIF(G4:G43,"*下層*",D4:D43)/D47,0),"")</f>
        <v>10</v>
      </c>
      <c r="E49" s="14">
        <f>ROUND(SUM(D4:D43)/E47,0)</f>
        <v>21</v>
      </c>
      <c r="F49" s="13"/>
      <c r="G49" s="15">
        <f>C49</f>
        <v>22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4.2700000000000005</v>
      </c>
      <c r="D50" s="16">
        <f>SUMIF(G4:G43,"*下層*",F4:F43)</f>
        <v>0.03</v>
      </c>
      <c r="E50" s="4">
        <f>SUM(F4:F43)</f>
        <v>4.3000000000000007</v>
      </c>
      <c r="F50" s="13"/>
      <c r="G50" s="17">
        <f>C50*100</f>
        <v>427.00000000000006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形状比＝73、Sr＝19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1</v>
      </c>
      <c r="E54" s="14">
        <f>COUNTA(H4:H43)</f>
        <v>4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15</v>
      </c>
      <c r="D55" s="14">
        <f>IF(D54&gt;0,ROUND(SUMIF(H4:H43,"▲",E4:E43)/D54,0),"")</f>
        <v>7</v>
      </c>
      <c r="E55" s="14">
        <f>ROUND(SUMIF(H4:H43,"*",E4:E43)/E54,0)</f>
        <v>13</v>
      </c>
      <c r="F55" s="13"/>
      <c r="G55" s="15">
        <f>C55</f>
        <v>15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20</v>
      </c>
      <c r="D56" s="14">
        <f>IF(D54&gt;0,ROUND(SUMIF(H4:H43,"▲",D4:D43)/D54,0),"")</f>
        <v>10</v>
      </c>
      <c r="E56" s="14">
        <f>ROUND(SUMIF(H4:H43,"*",D4:D43)/E54,0)</f>
        <v>18</v>
      </c>
      <c r="F56" s="13"/>
      <c r="G56" s="15">
        <f>C56</f>
        <v>20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1.02</v>
      </c>
      <c r="D57" s="16">
        <f>SUMIF(H4:H43,"▲",F4:F43)</f>
        <v>0.03</v>
      </c>
      <c r="E57" s="16">
        <f>SUM(C57:D57)</f>
        <v>1.05</v>
      </c>
      <c r="F57" s="13"/>
      <c r="G57" s="19">
        <f>C57*100</f>
        <v>102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27.3</v>
      </c>
      <c r="D61" s="20">
        <f>IF(D47&gt;0,ROUND(D54/D47*100,1),"")</f>
        <v>100</v>
      </c>
      <c r="E61" s="20">
        <f>ROUND(E54/E47*100,1)</f>
        <v>33.299999999999997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23.9</v>
      </c>
      <c r="D62" s="20">
        <f>IF(D47&gt;0,ROUND(D57/D50*100,1),"")</f>
        <v>100</v>
      </c>
      <c r="E62" s="20">
        <f>ROUND(E57/E50*100,1)</f>
        <v>24.4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3.2500000000000004</v>
      </c>
      <c r="D69" s="16" t="str">
        <f>IF(D66&gt;0,D50-D57,"")</f>
        <v/>
      </c>
      <c r="E69" s="4">
        <f>SUM(C69:D69)</f>
        <v>3.2500000000000004</v>
      </c>
      <c r="F69" s="13"/>
      <c r="G69" s="17">
        <f>C69*100</f>
        <v>325.00000000000006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B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39" priority="16" stopIfTrue="1">
      <formula>AND(($H4="スギ"),(#REF!&lt;12))</formula>
    </cfRule>
  </conditionalFormatting>
  <conditionalFormatting sqref="L4:L43">
    <cfRule type="expression" dxfId="238" priority="15" stopIfTrue="1">
      <formula>AND(($H4="スギ"),(#REF!&lt;22),(#REF!&gt;=12))</formula>
    </cfRule>
  </conditionalFormatting>
  <conditionalFormatting sqref="M4:M43">
    <cfRule type="expression" dxfId="237" priority="14" stopIfTrue="1">
      <formula>AND(($H4="スギ"),(#REF!&lt;32),(#REF!&gt;=22))</formula>
    </cfRule>
  </conditionalFormatting>
  <conditionalFormatting sqref="N4:N43">
    <cfRule type="expression" dxfId="236" priority="13" stopIfTrue="1">
      <formula>AND(($H4="スギ"),(#REF!&lt;42),(#REF!&gt;=32))</formula>
    </cfRule>
  </conditionalFormatting>
  <conditionalFormatting sqref="U4:U43 Z4:AF43 AJ4:AJ43 O4:P43">
    <cfRule type="expression" dxfId="235" priority="12" stopIfTrue="1">
      <formula>AND(($H4="スギ"),(#REF!&gt;=42))</formula>
    </cfRule>
  </conditionalFormatting>
  <conditionalFormatting sqref="Q4:Q43 AA4:AA43">
    <cfRule type="expression" dxfId="234" priority="11" stopIfTrue="1">
      <formula>AND(($H4="ヒノキ"),(#REF!&lt;12))</formula>
    </cfRule>
  </conditionalFormatting>
  <conditionalFormatting sqref="R4:R43 AB4:AE43">
    <cfRule type="expression" dxfId="233" priority="10" stopIfTrue="1">
      <formula>AND(($H4="ヒノキ"),(#REF!&lt;22),(#REF!&gt;=12))</formula>
    </cfRule>
  </conditionalFormatting>
  <conditionalFormatting sqref="S4:S43">
    <cfRule type="expression" dxfId="232" priority="9" stopIfTrue="1">
      <formula>AND(($H4="ヒノキ"),(#REF!&lt;32),(#REF!&gt;=22))</formula>
    </cfRule>
  </conditionalFormatting>
  <conditionalFormatting sqref="T4:U43 Z4:AF43 AJ4:AJ43">
    <cfRule type="expression" dxfId="231" priority="8" stopIfTrue="1">
      <formula>AND(($H4="ヒノキ"),(#REF!&gt;=32))</formula>
    </cfRule>
  </conditionalFormatting>
  <conditionalFormatting sqref="V4:V43 AA4:AA43">
    <cfRule type="expression" dxfId="230" priority="7" stopIfTrue="1">
      <formula>AND(($H4="アカマツ"),(#REF!&lt;12))</formula>
    </cfRule>
  </conditionalFormatting>
  <conditionalFormatting sqref="W4:W43 AB4:AB43">
    <cfRule type="expression" dxfId="229" priority="6" stopIfTrue="1">
      <formula>AND(($H4="アカマツ"),(#REF!&lt;22),(#REF!&gt;=12))</formula>
    </cfRule>
  </conditionalFormatting>
  <conditionalFormatting sqref="X4:X43 AC4:AC43">
    <cfRule type="expression" dxfId="228" priority="5" stopIfTrue="1">
      <formula>AND(($H4="アカマツ"),(#REF!&lt;42),(#REF!&gt;=22))</formula>
    </cfRule>
  </conditionalFormatting>
  <conditionalFormatting sqref="Y4:AF43 AJ4:AJ43">
    <cfRule type="expression" dxfId="227" priority="4" stopIfTrue="1">
      <formula>AND(($H4="アカマツ"),(#REF!&gt;=42))</formula>
    </cfRule>
  </conditionalFormatting>
  <conditionalFormatting sqref="AG4:AG43">
    <cfRule type="expression" dxfId="226" priority="3" stopIfTrue="1">
      <formula>AND(($H4&lt;&gt;"スギ"),($H4&lt;&gt;"ヒノキ"),($H4&lt;&gt;"アカマツ"),(#REF!&lt;12))</formula>
    </cfRule>
  </conditionalFormatting>
  <conditionalFormatting sqref="AH4:AH43">
    <cfRule type="expression" dxfId="2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246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65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4">
        <v>0</v>
      </c>
      <c r="L3" s="64">
        <v>12</v>
      </c>
      <c r="M3" s="64">
        <v>22</v>
      </c>
      <c r="N3" s="64">
        <v>32</v>
      </c>
      <c r="O3" s="64">
        <v>42</v>
      </c>
      <c r="P3" s="64" t="s">
        <v>14</v>
      </c>
      <c r="Q3" s="64">
        <v>0</v>
      </c>
      <c r="R3" s="64">
        <v>12</v>
      </c>
      <c r="S3" s="64">
        <v>22</v>
      </c>
      <c r="T3" s="64">
        <v>32</v>
      </c>
      <c r="U3" s="64" t="s">
        <v>14</v>
      </c>
      <c r="V3" s="64">
        <v>0</v>
      </c>
      <c r="W3" s="64">
        <v>12</v>
      </c>
      <c r="X3" s="64">
        <v>22</v>
      </c>
      <c r="Y3" s="64">
        <v>42</v>
      </c>
      <c r="Z3" s="64" t="s">
        <v>14</v>
      </c>
      <c r="AA3" s="64">
        <v>0</v>
      </c>
      <c r="AB3" s="64">
        <v>12</v>
      </c>
      <c r="AC3" s="64">
        <v>22</v>
      </c>
      <c r="AD3" s="64">
        <v>32</v>
      </c>
      <c r="AE3" s="64">
        <v>42</v>
      </c>
      <c r="AF3" s="64" t="s">
        <v>14</v>
      </c>
      <c r="AG3" s="64">
        <v>0</v>
      </c>
      <c r="AH3" s="64">
        <v>12</v>
      </c>
      <c r="AI3" s="64">
        <v>42</v>
      </c>
      <c r="AJ3" s="64" t="s">
        <v>14</v>
      </c>
    </row>
    <row r="4" spans="1:36" ht="12.95" customHeight="1" x14ac:dyDescent="0.15">
      <c r="A4" s="63">
        <v>111</v>
      </c>
      <c r="B4" s="143" t="s">
        <v>51</v>
      </c>
      <c r="C4" s="144"/>
      <c r="D4" s="63">
        <v>26</v>
      </c>
      <c r="E4" s="63">
        <v>24</v>
      </c>
      <c r="F4" s="4">
        <f t="shared" ref="F4:F43" si="0">IF(D4&gt;0,IF(B4="スギ",P4,IF(B4="ヒノキ",U4,IF(B4="アカマツ",Z4,IF(B4="カラマツ",AF4,AJ4)))),"")</f>
        <v>0.64</v>
      </c>
      <c r="G4" s="5"/>
      <c r="H4" s="63"/>
      <c r="I4" s="83" t="s">
        <v>91</v>
      </c>
      <c r="J4" s="1" t="s">
        <v>15</v>
      </c>
      <c r="K4" s="64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64">
        <f t="shared" ref="L4:L43" si="2">ROUND(10^(-5+0.73504+1.83346*LOG(D4)+1.06569*LOG(E4)),2)</f>
        <v>0.63</v>
      </c>
      <c r="M4" s="64">
        <f t="shared" ref="M4:M43" si="3">ROUND(10^(-5+0.71514+1.74357*LOG(D4)+1.17719*LOG(E4)),2)</f>
        <v>0.64</v>
      </c>
      <c r="N4" s="64">
        <f t="shared" ref="N4:N43" si="4">ROUND(10^(-5+0.82956+1.76381*LOG(D4)+1.06412*LOG(E4)),2)</f>
        <v>0.62</v>
      </c>
      <c r="O4" s="64">
        <f t="shared" ref="O4:O43" si="5">ROUND(10^(-5+0.88226+1.79204*LOG(D4)+0.99303*LOG(E4)),2)</f>
        <v>0.61</v>
      </c>
      <c r="P4" s="64">
        <f>HLOOKUP($D4,K$3:O$43,MATCH($A4,$A$3:$A$43,0),1)</f>
        <v>0.64</v>
      </c>
      <c r="Q4" s="64">
        <f t="shared" ref="Q4:Q43" si="6">IF(ROUND(10^(1.810672*LOG(D4)+0.982833*LOG(E4)-4.173533),2)&gt;=0.01,ROUND(10^(1.810672*LOG(D4)+0.982833*LOG(E4)-4.173533),2),ROUND(10^(1.810672*LOG(D4)+0.982833*LOG(E4)-4.173533),3))</f>
        <v>0.56000000000000005</v>
      </c>
      <c r="R4" s="64">
        <f t="shared" ref="R4:R43" si="7">ROUND(10^(1.905709*LOG(D4)+1.011385*LOG(E4)-4.293729),2)</f>
        <v>0.63</v>
      </c>
      <c r="S4" s="64">
        <f t="shared" ref="S4:S43" si="8">ROUND(10^(1.771888*LOG(D4)+1.138415*LOG(E4)-4.271259),2)</f>
        <v>0.64</v>
      </c>
      <c r="T4" s="64">
        <f t="shared" ref="T4:T43" si="9">ROUND(10^(1.671519*LOG(D4)+1.363617*LOG(E4)-4.404407),2)</f>
        <v>0.7</v>
      </c>
      <c r="U4" s="64">
        <f t="shared" ref="U4:U43" si="10">HLOOKUP($D4,Q$3:T$43,MATCH($A4,$A$3:$A$43,0),1)</f>
        <v>0.64</v>
      </c>
      <c r="V4" s="64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64">
        <f t="shared" ref="W4:W43" si="12">ROUND(10^(-4.155639+1.847898*LOG(D4)+0.951955*LOG(E4)),2)</f>
        <v>0.59</v>
      </c>
      <c r="X4" s="64">
        <f t="shared" ref="X4:X43" si="13">ROUND(10^(-4.194535+1.804172*LOG(D4)+1.034248*LOG(E4)),2)</f>
        <v>0.61</v>
      </c>
      <c r="Y4" s="64">
        <f t="shared" ref="Y4:Y43" si="14">ROUND(10^(-4.42347+2.006485*LOG(D4)+0.967757*LOG(E4)),2)</f>
        <v>0.56000000000000005</v>
      </c>
      <c r="Z4" s="64">
        <f t="shared" ref="Z4:Z43" si="15">HLOOKUP($D4,V$3:Y$43,MATCH($A4,$A$3:$A$43,0),1)</f>
        <v>0.61</v>
      </c>
      <c r="AA4" s="64">
        <f t="shared" ref="AA4:AA43" si="16">IF(ROUND(10^(1.80389*LOG(D4)+0.962587*LOG(E4)-4.155099),2)&gt;=0.01,ROUND(10^(1.80389*LOG(D4)+0.962587*LOG(E4)-4.155099),2),ROUND(10^(1.80389*LOG(D4)+0.962587*LOG(E4)-4.155099),3))</f>
        <v>0.53</v>
      </c>
      <c r="AB4" s="64">
        <f t="shared" ref="AB4:AB43" si="17">ROUND(10^(1.979213*LOG(D4)+0.998347*LOG(E4)-4.369281),2)</f>
        <v>0.64</v>
      </c>
      <c r="AC4" s="64">
        <f t="shared" ref="AC4:AC43" si="18">ROUND(10^(1.904401*LOG(D4)+1.062478*LOG(E4)-4.348104),2)</f>
        <v>0.65</v>
      </c>
      <c r="AD4" s="64">
        <f t="shared" ref="AD4:AD43" si="19">ROUND(10^(1.640825*LOG(D4)+1.080387*LOG(E4)-3.976731),2)</f>
        <v>0.69</v>
      </c>
      <c r="AE4" s="64">
        <f t="shared" ref="AE4:AE43" si="20">ROUND(10^(1.90887*LOG(D4)+1.088002*LOG(E4)-4.431495),2)</f>
        <v>0.59</v>
      </c>
      <c r="AF4" s="64">
        <f t="shared" ref="AF4:AF43" si="21">HLOOKUP($D4,AA$3:AE$43,MATCH($A4,$A$3:$A$43,0),1)</f>
        <v>0.65</v>
      </c>
      <c r="AG4" s="64">
        <f t="shared" ref="AG4:AG43" si="22">IF(ROUND(10^(1.94019664*LOG(D4)+0.84689666*LOG(E4)-4.20067295),2)&gt;=0.01,ROUND(10^(1.94019664*LOG(D4)+0.84689666*LOG(E4)-4.20067295),2),ROUND(10^(1.94019664*LOG(D4)+0.84689666*LOG(E4)-4.20067295),3))</f>
        <v>0.52</v>
      </c>
      <c r="AH4" s="64">
        <f t="shared" ref="AH4:AH43" si="23">ROUND(10^(1.93813902*LOG(D4)+0.96697002*LOG(E4)-4.32216295),2)</f>
        <v>0.56999999999999995</v>
      </c>
      <c r="AI4" s="64">
        <f t="shared" ref="AI4:AI43" si="24">ROUND(10^(1.82464098*LOG(D4)+0.97625989*LOG(E4)-4.15096808),2)</f>
        <v>0.6</v>
      </c>
      <c r="AJ4" s="64">
        <f t="shared" ref="AJ4:AJ43" si="25">HLOOKUP($D4,AG$3:AI$43,MATCH($A4,$A$3:$A$43,0),1)</f>
        <v>0.56999999999999995</v>
      </c>
    </row>
    <row r="5" spans="1:36" ht="12.95" customHeight="1" x14ac:dyDescent="0.15">
      <c r="A5" s="63">
        <v>112</v>
      </c>
      <c r="B5" s="143" t="s">
        <v>51</v>
      </c>
      <c r="C5" s="144"/>
      <c r="D5" s="63">
        <v>32</v>
      </c>
      <c r="E5" s="63">
        <v>25</v>
      </c>
      <c r="F5" s="4">
        <f t="shared" si="0"/>
        <v>0.94</v>
      </c>
      <c r="G5" s="5" t="s">
        <v>59</v>
      </c>
      <c r="H5" s="63"/>
      <c r="I5" s="63"/>
      <c r="J5" s="1" t="s">
        <v>15</v>
      </c>
      <c r="K5" s="64">
        <f t="shared" si="1"/>
        <v>0.83</v>
      </c>
      <c r="L5" s="64">
        <f t="shared" si="2"/>
        <v>0.96</v>
      </c>
      <c r="M5" s="64">
        <f t="shared" si="3"/>
        <v>0.97</v>
      </c>
      <c r="N5" s="64">
        <f t="shared" si="4"/>
        <v>0.94</v>
      </c>
      <c r="O5" s="64">
        <f t="shared" si="5"/>
        <v>0.93</v>
      </c>
      <c r="P5" s="64">
        <f t="shared" ref="P5:P43" si="26">HLOOKUP($D5,K$3:O$43,MATCH(A5,$A$3:$A$43,0),1)</f>
        <v>0.94</v>
      </c>
      <c r="Q5" s="64">
        <f t="shared" si="6"/>
        <v>0.84</v>
      </c>
      <c r="R5" s="64">
        <f t="shared" si="7"/>
        <v>0.97</v>
      </c>
      <c r="S5" s="64">
        <f t="shared" si="8"/>
        <v>0.97</v>
      </c>
      <c r="T5" s="64">
        <f t="shared" si="9"/>
        <v>1.04</v>
      </c>
      <c r="U5" s="64">
        <f t="shared" si="10"/>
        <v>1.04</v>
      </c>
      <c r="V5" s="64">
        <f t="shared" si="11"/>
        <v>1</v>
      </c>
      <c r="W5" s="64">
        <f t="shared" si="12"/>
        <v>0.9</v>
      </c>
      <c r="X5" s="64">
        <f t="shared" si="13"/>
        <v>0.93</v>
      </c>
      <c r="Y5" s="64">
        <f t="shared" si="14"/>
        <v>0.89</v>
      </c>
      <c r="Z5" s="64">
        <f t="shared" si="15"/>
        <v>0.93</v>
      </c>
      <c r="AA5" s="64">
        <f t="shared" si="16"/>
        <v>0.8</v>
      </c>
      <c r="AB5" s="64">
        <f t="shared" si="17"/>
        <v>1.01</v>
      </c>
      <c r="AC5" s="64">
        <f t="shared" si="18"/>
        <v>1.01</v>
      </c>
      <c r="AD5" s="64">
        <f t="shared" si="19"/>
        <v>1.01</v>
      </c>
      <c r="AE5" s="64">
        <f t="shared" si="20"/>
        <v>0.92</v>
      </c>
      <c r="AF5" s="64">
        <f t="shared" si="21"/>
        <v>1.01</v>
      </c>
      <c r="AG5" s="64">
        <f t="shared" si="22"/>
        <v>0.8</v>
      </c>
      <c r="AH5" s="64">
        <f t="shared" si="23"/>
        <v>0.88</v>
      </c>
      <c r="AI5" s="64">
        <f t="shared" si="24"/>
        <v>0.91</v>
      </c>
      <c r="AJ5" s="64">
        <f t="shared" si="25"/>
        <v>0.88</v>
      </c>
    </row>
    <row r="6" spans="1:36" ht="12.95" customHeight="1" x14ac:dyDescent="0.15">
      <c r="A6" s="98">
        <v>113</v>
      </c>
      <c r="B6" s="143" t="s">
        <v>51</v>
      </c>
      <c r="C6" s="144"/>
      <c r="D6" s="63">
        <v>14</v>
      </c>
      <c r="E6" s="63">
        <v>18</v>
      </c>
      <c r="F6" s="4">
        <f t="shared" si="0"/>
        <v>0.15</v>
      </c>
      <c r="G6" s="5" t="s">
        <v>67</v>
      </c>
      <c r="H6" s="74" t="s">
        <v>62</v>
      </c>
      <c r="I6" s="5" t="s">
        <v>67</v>
      </c>
      <c r="J6" s="1" t="s">
        <v>15</v>
      </c>
      <c r="K6" s="64">
        <f t="shared" si="1"/>
        <v>0.14000000000000001</v>
      </c>
      <c r="L6" s="64">
        <f t="shared" si="2"/>
        <v>0.15</v>
      </c>
      <c r="M6" s="64">
        <f t="shared" si="3"/>
        <v>0.16</v>
      </c>
      <c r="N6" s="64">
        <f t="shared" si="4"/>
        <v>0.15</v>
      </c>
      <c r="O6" s="64">
        <f t="shared" si="5"/>
        <v>0.15</v>
      </c>
      <c r="P6" s="64">
        <f t="shared" si="26"/>
        <v>0.15</v>
      </c>
      <c r="Q6" s="64">
        <f t="shared" si="6"/>
        <v>0.14000000000000001</v>
      </c>
      <c r="R6" s="64">
        <f t="shared" si="7"/>
        <v>0.14000000000000001</v>
      </c>
      <c r="S6" s="64">
        <f t="shared" si="8"/>
        <v>0.15</v>
      </c>
      <c r="T6" s="64">
        <f t="shared" si="9"/>
        <v>0.17</v>
      </c>
      <c r="U6" s="64">
        <f t="shared" si="10"/>
        <v>0.14000000000000001</v>
      </c>
      <c r="V6" s="64">
        <f t="shared" si="11"/>
        <v>0.15</v>
      </c>
      <c r="W6" s="64">
        <f t="shared" si="12"/>
        <v>0.14000000000000001</v>
      </c>
      <c r="X6" s="64">
        <f t="shared" si="13"/>
        <v>0.15</v>
      </c>
      <c r="Y6" s="64">
        <f t="shared" si="14"/>
        <v>0.12</v>
      </c>
      <c r="Z6" s="64">
        <f t="shared" si="15"/>
        <v>0.14000000000000001</v>
      </c>
      <c r="AA6" s="64">
        <f t="shared" si="16"/>
        <v>0.13</v>
      </c>
      <c r="AB6" s="64">
        <f t="shared" si="17"/>
        <v>0.14000000000000001</v>
      </c>
      <c r="AC6" s="64">
        <f t="shared" si="18"/>
        <v>0.15</v>
      </c>
      <c r="AD6" s="64">
        <f t="shared" si="19"/>
        <v>0.18</v>
      </c>
      <c r="AE6" s="64">
        <f t="shared" si="20"/>
        <v>0.13</v>
      </c>
      <c r="AF6" s="64">
        <f t="shared" si="21"/>
        <v>0.14000000000000001</v>
      </c>
      <c r="AG6" s="64">
        <f t="shared" si="22"/>
        <v>0.12</v>
      </c>
      <c r="AH6" s="64">
        <f t="shared" si="23"/>
        <v>0.13</v>
      </c>
      <c r="AI6" s="64">
        <f t="shared" si="24"/>
        <v>0.15</v>
      </c>
      <c r="AJ6" s="64">
        <f t="shared" si="25"/>
        <v>0.13</v>
      </c>
    </row>
    <row r="7" spans="1:36" ht="12.95" customHeight="1" x14ac:dyDescent="0.15">
      <c r="A7" s="98">
        <v>114</v>
      </c>
      <c r="B7" s="143" t="s">
        <v>51</v>
      </c>
      <c r="C7" s="144"/>
      <c r="D7" s="63">
        <v>36</v>
      </c>
      <c r="E7" s="63">
        <v>24</v>
      </c>
      <c r="F7" s="4">
        <f t="shared" si="0"/>
        <v>1.1000000000000001</v>
      </c>
      <c r="G7" s="5" t="s">
        <v>59</v>
      </c>
      <c r="H7" s="98" t="s">
        <v>62</v>
      </c>
      <c r="I7" s="5" t="s">
        <v>59</v>
      </c>
      <c r="J7" s="1" t="s">
        <v>15</v>
      </c>
      <c r="K7" s="64">
        <f t="shared" si="1"/>
        <v>0.98</v>
      </c>
      <c r="L7" s="64">
        <f t="shared" si="2"/>
        <v>1.1499999999999999</v>
      </c>
      <c r="M7" s="64">
        <f t="shared" si="3"/>
        <v>1.1299999999999999</v>
      </c>
      <c r="N7" s="64">
        <f t="shared" si="4"/>
        <v>1.1000000000000001</v>
      </c>
      <c r="O7" s="64">
        <f t="shared" si="5"/>
        <v>1.1000000000000001</v>
      </c>
      <c r="P7" s="64">
        <f t="shared" si="26"/>
        <v>1.1000000000000001</v>
      </c>
      <c r="Q7" s="64">
        <f t="shared" si="6"/>
        <v>1</v>
      </c>
      <c r="R7" s="64">
        <f t="shared" si="7"/>
        <v>1.17</v>
      </c>
      <c r="S7" s="64">
        <f t="shared" si="8"/>
        <v>1.1399999999999999</v>
      </c>
      <c r="T7" s="64">
        <f t="shared" si="9"/>
        <v>1.2</v>
      </c>
      <c r="U7" s="64">
        <f t="shared" si="10"/>
        <v>1.2</v>
      </c>
      <c r="V7" s="64">
        <f t="shared" si="11"/>
        <v>1.2</v>
      </c>
      <c r="W7" s="64">
        <f t="shared" si="12"/>
        <v>1.08</v>
      </c>
      <c r="X7" s="64">
        <f t="shared" si="13"/>
        <v>1.1000000000000001</v>
      </c>
      <c r="Y7" s="64">
        <f t="shared" si="14"/>
        <v>1.08</v>
      </c>
      <c r="Z7" s="64">
        <f t="shared" si="15"/>
        <v>1.1000000000000001</v>
      </c>
      <c r="AA7" s="64">
        <f t="shared" si="16"/>
        <v>0.96</v>
      </c>
      <c r="AB7" s="64">
        <f t="shared" si="17"/>
        <v>1.23</v>
      </c>
      <c r="AC7" s="64">
        <f t="shared" si="18"/>
        <v>1.21</v>
      </c>
      <c r="AD7" s="64">
        <f t="shared" si="19"/>
        <v>1.17</v>
      </c>
      <c r="AE7" s="64">
        <f t="shared" si="20"/>
        <v>1.1000000000000001</v>
      </c>
      <c r="AF7" s="64">
        <f t="shared" si="21"/>
        <v>1.17</v>
      </c>
      <c r="AG7" s="64">
        <f t="shared" si="22"/>
        <v>0.97</v>
      </c>
      <c r="AH7" s="64">
        <f t="shared" si="23"/>
        <v>1.07</v>
      </c>
      <c r="AI7" s="64">
        <f t="shared" si="24"/>
        <v>1.0900000000000001</v>
      </c>
      <c r="AJ7" s="64">
        <f t="shared" si="25"/>
        <v>1.07</v>
      </c>
    </row>
    <row r="8" spans="1:36" ht="12.95" customHeight="1" x14ac:dyDescent="0.15">
      <c r="A8" s="98">
        <v>115</v>
      </c>
      <c r="B8" s="143" t="s">
        <v>51</v>
      </c>
      <c r="C8" s="144"/>
      <c r="D8" s="63">
        <v>32</v>
      </c>
      <c r="E8" s="63">
        <v>23</v>
      </c>
      <c r="F8" s="4">
        <f t="shared" si="0"/>
        <v>0.86</v>
      </c>
      <c r="G8" s="5" t="s">
        <v>59</v>
      </c>
      <c r="H8" s="63"/>
      <c r="I8" s="63"/>
      <c r="J8" s="1" t="s">
        <v>15</v>
      </c>
      <c r="K8" s="64">
        <f t="shared" si="1"/>
        <v>0.77</v>
      </c>
      <c r="L8" s="64">
        <f t="shared" si="2"/>
        <v>0.88</v>
      </c>
      <c r="M8" s="64">
        <f t="shared" si="3"/>
        <v>0.88</v>
      </c>
      <c r="N8" s="64">
        <f t="shared" si="4"/>
        <v>0.86</v>
      </c>
      <c r="O8" s="64">
        <f t="shared" si="5"/>
        <v>0.85</v>
      </c>
      <c r="P8" s="64">
        <f t="shared" si="26"/>
        <v>0.86</v>
      </c>
      <c r="Q8" s="64">
        <f t="shared" si="6"/>
        <v>0.78</v>
      </c>
      <c r="R8" s="64">
        <f t="shared" si="7"/>
        <v>0.9</v>
      </c>
      <c r="S8" s="64">
        <f t="shared" si="8"/>
        <v>0.88</v>
      </c>
      <c r="T8" s="64">
        <f t="shared" si="9"/>
        <v>0.93</v>
      </c>
      <c r="U8" s="64">
        <f t="shared" si="10"/>
        <v>0.93</v>
      </c>
      <c r="V8" s="64">
        <f t="shared" si="11"/>
        <v>0.92</v>
      </c>
      <c r="W8" s="64">
        <f t="shared" si="12"/>
        <v>0.84</v>
      </c>
      <c r="X8" s="64">
        <f t="shared" si="13"/>
        <v>0.85</v>
      </c>
      <c r="Y8" s="64">
        <f t="shared" si="14"/>
        <v>0.82</v>
      </c>
      <c r="Z8" s="64">
        <f t="shared" si="15"/>
        <v>0.85</v>
      </c>
      <c r="AA8" s="64">
        <f t="shared" si="16"/>
        <v>0.74</v>
      </c>
      <c r="AB8" s="64">
        <f t="shared" si="17"/>
        <v>0.93</v>
      </c>
      <c r="AC8" s="64">
        <f t="shared" si="18"/>
        <v>0.92</v>
      </c>
      <c r="AD8" s="64">
        <f t="shared" si="19"/>
        <v>0.92</v>
      </c>
      <c r="AE8" s="64">
        <f t="shared" si="20"/>
        <v>0.84</v>
      </c>
      <c r="AF8" s="64">
        <f t="shared" si="21"/>
        <v>0.92</v>
      </c>
      <c r="AG8" s="64">
        <f t="shared" si="22"/>
        <v>0.75</v>
      </c>
      <c r="AH8" s="64">
        <f t="shared" si="23"/>
        <v>0.82</v>
      </c>
      <c r="AI8" s="64">
        <f t="shared" si="24"/>
        <v>0.84</v>
      </c>
      <c r="AJ8" s="64">
        <f t="shared" si="25"/>
        <v>0.82</v>
      </c>
    </row>
    <row r="9" spans="1:36" ht="12.95" customHeight="1" x14ac:dyDescent="0.15">
      <c r="A9" s="98">
        <v>116</v>
      </c>
      <c r="B9" s="143" t="s">
        <v>51</v>
      </c>
      <c r="C9" s="144"/>
      <c r="D9" s="63">
        <v>12</v>
      </c>
      <c r="E9" s="63">
        <v>16</v>
      </c>
      <c r="F9" s="4">
        <f t="shared" si="0"/>
        <v>0.1</v>
      </c>
      <c r="G9" s="5"/>
      <c r="H9" s="74" t="s">
        <v>62</v>
      </c>
      <c r="I9" s="63" t="s">
        <v>92</v>
      </c>
      <c r="J9" s="1" t="s">
        <v>15</v>
      </c>
      <c r="K9" s="64">
        <f t="shared" si="1"/>
        <v>0.1</v>
      </c>
      <c r="L9" s="64">
        <f t="shared" si="2"/>
        <v>0.1</v>
      </c>
      <c r="M9" s="64">
        <f t="shared" si="3"/>
        <v>0.1</v>
      </c>
      <c r="N9" s="64">
        <f t="shared" si="4"/>
        <v>0.1</v>
      </c>
      <c r="O9" s="64">
        <f t="shared" si="5"/>
        <v>0.1</v>
      </c>
      <c r="P9" s="64">
        <f t="shared" si="26"/>
        <v>0.1</v>
      </c>
      <c r="Q9" s="64">
        <f t="shared" si="6"/>
        <v>0.09</v>
      </c>
      <c r="R9" s="64">
        <f t="shared" si="7"/>
        <v>0.1</v>
      </c>
      <c r="S9" s="64">
        <f t="shared" si="8"/>
        <v>0.1</v>
      </c>
      <c r="T9" s="64">
        <f t="shared" si="9"/>
        <v>0.11</v>
      </c>
      <c r="U9" s="64">
        <f t="shared" si="10"/>
        <v>0.1</v>
      </c>
      <c r="V9" s="64">
        <f t="shared" si="11"/>
        <v>0.1</v>
      </c>
      <c r="W9" s="64">
        <f t="shared" si="12"/>
        <v>0.1</v>
      </c>
      <c r="X9" s="64">
        <f t="shared" si="13"/>
        <v>0.1</v>
      </c>
      <c r="Y9" s="64">
        <f t="shared" si="14"/>
        <v>0.08</v>
      </c>
      <c r="Z9" s="64">
        <f t="shared" si="15"/>
        <v>0.1</v>
      </c>
      <c r="AA9" s="64">
        <f t="shared" si="16"/>
        <v>0.09</v>
      </c>
      <c r="AB9" s="64">
        <f t="shared" si="17"/>
        <v>0.09</v>
      </c>
      <c r="AC9" s="64">
        <f t="shared" si="18"/>
        <v>0.1</v>
      </c>
      <c r="AD9" s="64">
        <f t="shared" si="19"/>
        <v>0.12</v>
      </c>
      <c r="AE9" s="64">
        <f t="shared" si="20"/>
        <v>0.09</v>
      </c>
      <c r="AF9" s="64">
        <f t="shared" si="21"/>
        <v>0.09</v>
      </c>
      <c r="AG9" s="64">
        <f t="shared" si="22"/>
        <v>0.08</v>
      </c>
      <c r="AH9" s="64">
        <f t="shared" si="23"/>
        <v>0.09</v>
      </c>
      <c r="AI9" s="64">
        <f t="shared" si="24"/>
        <v>0.1</v>
      </c>
      <c r="AJ9" s="64">
        <f t="shared" si="25"/>
        <v>0.09</v>
      </c>
    </row>
    <row r="10" spans="1:36" ht="12.95" customHeight="1" x14ac:dyDescent="0.15">
      <c r="A10" s="98">
        <v>117</v>
      </c>
      <c r="B10" s="143" t="s">
        <v>51</v>
      </c>
      <c r="C10" s="144"/>
      <c r="D10" s="63">
        <v>44</v>
      </c>
      <c r="E10" s="63">
        <v>27</v>
      </c>
      <c r="F10" s="4">
        <f t="shared" si="0"/>
        <v>1.77</v>
      </c>
      <c r="G10" s="5"/>
      <c r="H10" s="63"/>
      <c r="I10" s="63"/>
      <c r="J10" s="1" t="s">
        <v>15</v>
      </c>
      <c r="K10" s="64">
        <f t="shared" si="1"/>
        <v>1.57</v>
      </c>
      <c r="L10" s="64">
        <f t="shared" si="2"/>
        <v>1.88</v>
      </c>
      <c r="M10" s="64">
        <f t="shared" si="3"/>
        <v>1.84</v>
      </c>
      <c r="N10" s="64">
        <f t="shared" si="4"/>
        <v>1.78</v>
      </c>
      <c r="O10" s="64">
        <f t="shared" si="5"/>
        <v>1.77</v>
      </c>
      <c r="P10" s="64">
        <f t="shared" si="26"/>
        <v>1.77</v>
      </c>
      <c r="Q10" s="64">
        <f t="shared" si="6"/>
        <v>1.62</v>
      </c>
      <c r="R10" s="64">
        <f t="shared" si="7"/>
        <v>1.93</v>
      </c>
      <c r="S10" s="64">
        <f t="shared" si="8"/>
        <v>1.86</v>
      </c>
      <c r="T10" s="64">
        <f t="shared" si="9"/>
        <v>1.97</v>
      </c>
      <c r="U10" s="64">
        <f t="shared" si="10"/>
        <v>1.97</v>
      </c>
      <c r="V10" s="64">
        <f t="shared" si="11"/>
        <v>1.99</v>
      </c>
      <c r="W10" s="64">
        <f t="shared" si="12"/>
        <v>1.75</v>
      </c>
      <c r="X10" s="64">
        <f t="shared" si="13"/>
        <v>1.78</v>
      </c>
      <c r="Y10" s="64">
        <f t="shared" si="14"/>
        <v>1.82</v>
      </c>
      <c r="Z10" s="64">
        <f t="shared" si="15"/>
        <v>1.82</v>
      </c>
      <c r="AA10" s="64">
        <f t="shared" si="16"/>
        <v>1.54</v>
      </c>
      <c r="AB10" s="64">
        <f t="shared" si="17"/>
        <v>2.0499999999999998</v>
      </c>
      <c r="AC10" s="64">
        <f t="shared" si="18"/>
        <v>2.0099999999999998</v>
      </c>
      <c r="AD10" s="64">
        <f t="shared" si="19"/>
        <v>1.85</v>
      </c>
      <c r="AE10" s="64">
        <f t="shared" si="20"/>
        <v>1.83</v>
      </c>
      <c r="AF10" s="64">
        <f t="shared" si="21"/>
        <v>1.83</v>
      </c>
      <c r="AG10" s="64">
        <f t="shared" si="22"/>
        <v>1.59</v>
      </c>
      <c r="AH10" s="64">
        <f t="shared" si="23"/>
        <v>1.77</v>
      </c>
      <c r="AI10" s="64">
        <f t="shared" si="24"/>
        <v>1.76</v>
      </c>
      <c r="AJ10" s="64">
        <f t="shared" si="25"/>
        <v>1.76</v>
      </c>
    </row>
    <row r="11" spans="1:36" ht="12.95" customHeight="1" x14ac:dyDescent="0.15">
      <c r="A11" s="98">
        <v>118</v>
      </c>
      <c r="B11" s="143" t="s">
        <v>51</v>
      </c>
      <c r="C11" s="144"/>
      <c r="D11" s="63">
        <v>26</v>
      </c>
      <c r="E11" s="63">
        <v>20</v>
      </c>
      <c r="F11" s="4">
        <f t="shared" si="0"/>
        <v>0.52</v>
      </c>
      <c r="G11" s="5"/>
      <c r="H11" s="71"/>
      <c r="I11" s="63"/>
      <c r="J11" s="1" t="s">
        <v>15</v>
      </c>
      <c r="K11" s="64">
        <f t="shared" si="1"/>
        <v>0.46</v>
      </c>
      <c r="L11" s="64">
        <f t="shared" si="2"/>
        <v>0.52</v>
      </c>
      <c r="M11" s="64">
        <f t="shared" si="3"/>
        <v>0.52</v>
      </c>
      <c r="N11" s="64">
        <f t="shared" si="4"/>
        <v>0.51</v>
      </c>
      <c r="O11" s="64">
        <f t="shared" si="5"/>
        <v>0.51</v>
      </c>
      <c r="P11" s="64">
        <f t="shared" si="26"/>
        <v>0.52</v>
      </c>
      <c r="Q11" s="64">
        <f t="shared" si="6"/>
        <v>0.46</v>
      </c>
      <c r="R11" s="64">
        <f t="shared" si="7"/>
        <v>0.52</v>
      </c>
      <c r="S11" s="64">
        <f t="shared" si="8"/>
        <v>0.52</v>
      </c>
      <c r="T11" s="64">
        <f t="shared" si="9"/>
        <v>0.54</v>
      </c>
      <c r="U11" s="64">
        <f t="shared" si="10"/>
        <v>0.52</v>
      </c>
      <c r="V11" s="64">
        <f t="shared" si="11"/>
        <v>0.54</v>
      </c>
      <c r="W11" s="64">
        <f t="shared" si="12"/>
        <v>0.5</v>
      </c>
      <c r="X11" s="64">
        <f t="shared" si="13"/>
        <v>0.51</v>
      </c>
      <c r="Y11" s="64">
        <f t="shared" si="14"/>
        <v>0.47</v>
      </c>
      <c r="Z11" s="64">
        <f t="shared" si="15"/>
        <v>0.51</v>
      </c>
      <c r="AA11" s="64">
        <f t="shared" si="16"/>
        <v>0.45</v>
      </c>
      <c r="AB11" s="64">
        <f t="shared" si="17"/>
        <v>0.54</v>
      </c>
      <c r="AC11" s="64">
        <f t="shared" si="18"/>
        <v>0.54</v>
      </c>
      <c r="AD11" s="64">
        <f t="shared" si="19"/>
        <v>0.56000000000000005</v>
      </c>
      <c r="AE11" s="64">
        <f t="shared" si="20"/>
        <v>0.48</v>
      </c>
      <c r="AF11" s="64">
        <f t="shared" si="21"/>
        <v>0.54</v>
      </c>
      <c r="AG11" s="64">
        <f t="shared" si="22"/>
        <v>0.44</v>
      </c>
      <c r="AH11" s="64">
        <f t="shared" si="23"/>
        <v>0.48</v>
      </c>
      <c r="AI11" s="64">
        <f t="shared" si="24"/>
        <v>0.5</v>
      </c>
      <c r="AJ11" s="64">
        <f t="shared" si="25"/>
        <v>0.48</v>
      </c>
    </row>
    <row r="12" spans="1:36" ht="12.95" customHeight="1" x14ac:dyDescent="0.15">
      <c r="A12" s="98">
        <v>119</v>
      </c>
      <c r="B12" s="143" t="s">
        <v>51</v>
      </c>
      <c r="C12" s="144"/>
      <c r="D12" s="63">
        <v>26</v>
      </c>
      <c r="E12" s="63">
        <v>22</v>
      </c>
      <c r="F12" s="4">
        <f t="shared" si="0"/>
        <v>0.57999999999999996</v>
      </c>
      <c r="G12" s="43"/>
      <c r="H12" s="63"/>
      <c r="I12" s="63"/>
      <c r="J12" s="1" t="s">
        <v>15</v>
      </c>
      <c r="K12" s="64">
        <f t="shared" si="1"/>
        <v>0.51</v>
      </c>
      <c r="L12" s="64">
        <f t="shared" si="2"/>
        <v>0.57999999999999996</v>
      </c>
      <c r="M12" s="64">
        <f t="shared" si="3"/>
        <v>0.57999999999999996</v>
      </c>
      <c r="N12" s="64">
        <f t="shared" si="4"/>
        <v>0.56999999999999995</v>
      </c>
      <c r="O12" s="64">
        <f t="shared" si="5"/>
        <v>0.56000000000000005</v>
      </c>
      <c r="P12" s="64">
        <f t="shared" si="26"/>
        <v>0.57999999999999996</v>
      </c>
      <c r="Q12" s="64">
        <f t="shared" si="6"/>
        <v>0.51</v>
      </c>
      <c r="R12" s="64">
        <f t="shared" si="7"/>
        <v>0.57999999999999996</v>
      </c>
      <c r="S12" s="64">
        <f t="shared" si="8"/>
        <v>0.57999999999999996</v>
      </c>
      <c r="T12" s="64">
        <f t="shared" si="9"/>
        <v>0.62</v>
      </c>
      <c r="U12" s="64">
        <f t="shared" si="10"/>
        <v>0.57999999999999996</v>
      </c>
      <c r="V12" s="64">
        <f t="shared" si="11"/>
        <v>0.59</v>
      </c>
      <c r="W12" s="64">
        <f t="shared" si="12"/>
        <v>0.55000000000000004</v>
      </c>
      <c r="X12" s="64">
        <f t="shared" si="13"/>
        <v>0.56000000000000005</v>
      </c>
      <c r="Y12" s="64">
        <f t="shared" si="14"/>
        <v>0.52</v>
      </c>
      <c r="Z12" s="64">
        <f t="shared" si="15"/>
        <v>0.56000000000000005</v>
      </c>
      <c r="AA12" s="64">
        <f t="shared" si="16"/>
        <v>0.49</v>
      </c>
      <c r="AB12" s="64">
        <f t="shared" si="17"/>
        <v>0.59</v>
      </c>
      <c r="AC12" s="64">
        <f t="shared" si="18"/>
        <v>0.59</v>
      </c>
      <c r="AD12" s="64">
        <f t="shared" si="19"/>
        <v>0.62</v>
      </c>
      <c r="AE12" s="64">
        <f t="shared" si="20"/>
        <v>0.54</v>
      </c>
      <c r="AF12" s="64">
        <f t="shared" si="21"/>
        <v>0.59</v>
      </c>
      <c r="AG12" s="64">
        <f t="shared" si="22"/>
        <v>0.48</v>
      </c>
      <c r="AH12" s="64">
        <f t="shared" si="23"/>
        <v>0.52</v>
      </c>
      <c r="AI12" s="64">
        <f t="shared" si="24"/>
        <v>0.55000000000000004</v>
      </c>
      <c r="AJ12" s="64">
        <f t="shared" si="25"/>
        <v>0.52</v>
      </c>
    </row>
    <row r="13" spans="1:36" ht="12.95" customHeight="1" x14ac:dyDescent="0.15">
      <c r="A13" s="98">
        <v>120</v>
      </c>
      <c r="B13" s="143" t="s">
        <v>51</v>
      </c>
      <c r="C13" s="144"/>
      <c r="D13" s="63">
        <v>20</v>
      </c>
      <c r="E13" s="63">
        <v>22</v>
      </c>
      <c r="F13" s="4">
        <f t="shared" si="0"/>
        <v>0.36</v>
      </c>
      <c r="G13" s="5"/>
      <c r="H13" s="71"/>
      <c r="I13" s="63"/>
      <c r="J13" s="1" t="s">
        <v>15</v>
      </c>
      <c r="K13" s="64">
        <f t="shared" si="1"/>
        <v>0.32</v>
      </c>
      <c r="L13" s="64">
        <f t="shared" si="2"/>
        <v>0.36</v>
      </c>
      <c r="M13" s="64">
        <f t="shared" si="3"/>
        <v>0.37</v>
      </c>
      <c r="N13" s="64">
        <f t="shared" si="4"/>
        <v>0.36</v>
      </c>
      <c r="O13" s="64">
        <f t="shared" si="5"/>
        <v>0.35</v>
      </c>
      <c r="P13" s="64">
        <f t="shared" si="26"/>
        <v>0.36</v>
      </c>
      <c r="Q13" s="64">
        <f t="shared" si="6"/>
        <v>0.32</v>
      </c>
      <c r="R13" s="64">
        <f t="shared" si="7"/>
        <v>0.35</v>
      </c>
      <c r="S13" s="64">
        <f t="shared" si="8"/>
        <v>0.36</v>
      </c>
      <c r="T13" s="64">
        <f t="shared" si="9"/>
        <v>0.4</v>
      </c>
      <c r="U13" s="64">
        <f t="shared" si="10"/>
        <v>0.35</v>
      </c>
      <c r="V13" s="64">
        <f t="shared" si="11"/>
        <v>0.35</v>
      </c>
      <c r="W13" s="64">
        <f t="shared" si="12"/>
        <v>0.34</v>
      </c>
      <c r="X13" s="64">
        <f t="shared" si="13"/>
        <v>0.35</v>
      </c>
      <c r="Y13" s="64">
        <f t="shared" si="14"/>
        <v>0.31</v>
      </c>
      <c r="Z13" s="64">
        <f t="shared" si="15"/>
        <v>0.34</v>
      </c>
      <c r="AA13" s="64">
        <f t="shared" si="16"/>
        <v>0.3</v>
      </c>
      <c r="AB13" s="64">
        <f t="shared" si="17"/>
        <v>0.35</v>
      </c>
      <c r="AC13" s="64">
        <f t="shared" si="18"/>
        <v>0.36</v>
      </c>
      <c r="AD13" s="64">
        <f t="shared" si="19"/>
        <v>0.41</v>
      </c>
      <c r="AE13" s="64">
        <f t="shared" si="20"/>
        <v>0.33</v>
      </c>
      <c r="AF13" s="64">
        <f t="shared" si="21"/>
        <v>0.35</v>
      </c>
      <c r="AG13" s="64">
        <f t="shared" si="22"/>
        <v>0.28999999999999998</v>
      </c>
      <c r="AH13" s="64">
        <f t="shared" si="23"/>
        <v>0.31</v>
      </c>
      <c r="AI13" s="64">
        <f t="shared" si="24"/>
        <v>0.34</v>
      </c>
      <c r="AJ13" s="64">
        <f t="shared" si="25"/>
        <v>0.31</v>
      </c>
    </row>
    <row r="14" spans="1:36" ht="12.95" customHeight="1" x14ac:dyDescent="0.15">
      <c r="A14" s="98">
        <v>121</v>
      </c>
      <c r="B14" s="143" t="s">
        <v>51</v>
      </c>
      <c r="C14" s="144"/>
      <c r="D14" s="63">
        <v>20</v>
      </c>
      <c r="E14" s="63">
        <v>21</v>
      </c>
      <c r="F14" s="4">
        <f t="shared" si="0"/>
        <v>0.34</v>
      </c>
      <c r="G14" s="5" t="s">
        <v>67</v>
      </c>
      <c r="H14" s="63"/>
      <c r="I14" s="63"/>
      <c r="J14" s="1" t="s">
        <v>15</v>
      </c>
      <c r="K14" s="64">
        <f t="shared" si="1"/>
        <v>0.31</v>
      </c>
      <c r="L14" s="64">
        <f t="shared" si="2"/>
        <v>0.34</v>
      </c>
      <c r="M14" s="64">
        <f t="shared" si="3"/>
        <v>0.35</v>
      </c>
      <c r="N14" s="64">
        <f t="shared" si="4"/>
        <v>0.34</v>
      </c>
      <c r="O14" s="64">
        <f t="shared" si="5"/>
        <v>0.34</v>
      </c>
      <c r="P14" s="64">
        <f t="shared" si="26"/>
        <v>0.34</v>
      </c>
      <c r="Q14" s="64">
        <f t="shared" si="6"/>
        <v>0.3</v>
      </c>
      <c r="R14" s="64">
        <f t="shared" si="7"/>
        <v>0.33</v>
      </c>
      <c r="S14" s="64">
        <f t="shared" si="8"/>
        <v>0.35</v>
      </c>
      <c r="T14" s="64">
        <f t="shared" si="9"/>
        <v>0.37</v>
      </c>
      <c r="U14" s="64">
        <f t="shared" si="10"/>
        <v>0.33</v>
      </c>
      <c r="V14" s="64">
        <f t="shared" si="11"/>
        <v>0.34</v>
      </c>
      <c r="W14" s="64">
        <f t="shared" si="12"/>
        <v>0.32</v>
      </c>
      <c r="X14" s="64">
        <f t="shared" si="13"/>
        <v>0.33</v>
      </c>
      <c r="Y14" s="64">
        <f t="shared" si="14"/>
        <v>0.28999999999999998</v>
      </c>
      <c r="Z14" s="64">
        <f t="shared" si="15"/>
        <v>0.32</v>
      </c>
      <c r="AA14" s="64">
        <f t="shared" si="16"/>
        <v>0.28999999999999998</v>
      </c>
      <c r="AB14" s="64">
        <f t="shared" si="17"/>
        <v>0.34</v>
      </c>
      <c r="AC14" s="64">
        <f t="shared" si="18"/>
        <v>0.34</v>
      </c>
      <c r="AD14" s="64">
        <f t="shared" si="19"/>
        <v>0.39</v>
      </c>
      <c r="AE14" s="64">
        <f t="shared" si="20"/>
        <v>0.31</v>
      </c>
      <c r="AF14" s="64">
        <f t="shared" si="21"/>
        <v>0.34</v>
      </c>
      <c r="AG14" s="64">
        <f t="shared" si="22"/>
        <v>0.28000000000000003</v>
      </c>
      <c r="AH14" s="64">
        <f t="shared" si="23"/>
        <v>0.3</v>
      </c>
      <c r="AI14" s="64">
        <f t="shared" si="24"/>
        <v>0.33</v>
      </c>
      <c r="AJ14" s="64">
        <f t="shared" si="25"/>
        <v>0.3</v>
      </c>
    </row>
    <row r="15" spans="1:36" ht="12.95" customHeight="1" x14ac:dyDescent="0.15">
      <c r="A15" s="98">
        <v>122</v>
      </c>
      <c r="B15" s="143" t="s">
        <v>51</v>
      </c>
      <c r="C15" s="144"/>
      <c r="D15" s="63">
        <v>14</v>
      </c>
      <c r="E15" s="63">
        <v>16</v>
      </c>
      <c r="F15" s="4">
        <f t="shared" si="0"/>
        <v>0.13</v>
      </c>
      <c r="G15" s="5" t="s">
        <v>67</v>
      </c>
      <c r="H15" s="98" t="s">
        <v>62</v>
      </c>
      <c r="I15" s="5" t="s">
        <v>67</v>
      </c>
      <c r="J15" s="1" t="s">
        <v>15</v>
      </c>
      <c r="K15" s="64">
        <f t="shared" si="1"/>
        <v>0.13</v>
      </c>
      <c r="L15" s="64">
        <f t="shared" si="2"/>
        <v>0.13</v>
      </c>
      <c r="M15" s="64">
        <f t="shared" si="3"/>
        <v>0.14000000000000001</v>
      </c>
      <c r="N15" s="64">
        <f t="shared" si="4"/>
        <v>0.14000000000000001</v>
      </c>
      <c r="O15" s="64">
        <f t="shared" si="5"/>
        <v>0.14000000000000001</v>
      </c>
      <c r="P15" s="64">
        <f t="shared" si="26"/>
        <v>0.13</v>
      </c>
      <c r="Q15" s="64">
        <f t="shared" si="6"/>
        <v>0.12</v>
      </c>
      <c r="R15" s="64">
        <f t="shared" si="7"/>
        <v>0.13</v>
      </c>
      <c r="S15" s="64">
        <f t="shared" si="8"/>
        <v>0.14000000000000001</v>
      </c>
      <c r="T15" s="64">
        <f t="shared" si="9"/>
        <v>0.14000000000000001</v>
      </c>
      <c r="U15" s="64">
        <f t="shared" si="10"/>
        <v>0.13</v>
      </c>
      <c r="V15" s="64">
        <f t="shared" si="11"/>
        <v>0.13</v>
      </c>
      <c r="W15" s="64">
        <f t="shared" si="12"/>
        <v>0.13</v>
      </c>
      <c r="X15" s="64">
        <f t="shared" si="13"/>
        <v>0.13</v>
      </c>
      <c r="Y15" s="64">
        <f t="shared" si="14"/>
        <v>0.11</v>
      </c>
      <c r="Z15" s="64">
        <f t="shared" si="15"/>
        <v>0.13</v>
      </c>
      <c r="AA15" s="64">
        <f t="shared" si="16"/>
        <v>0.12</v>
      </c>
      <c r="AB15" s="64">
        <f t="shared" si="17"/>
        <v>0.13</v>
      </c>
      <c r="AC15" s="64">
        <f t="shared" si="18"/>
        <v>0.13</v>
      </c>
      <c r="AD15" s="64">
        <f t="shared" si="19"/>
        <v>0.16</v>
      </c>
      <c r="AE15" s="64">
        <f t="shared" si="20"/>
        <v>0.12</v>
      </c>
      <c r="AF15" s="64">
        <f t="shared" si="21"/>
        <v>0.13</v>
      </c>
      <c r="AG15" s="64">
        <f t="shared" si="22"/>
        <v>0.11</v>
      </c>
      <c r="AH15" s="64">
        <f t="shared" si="23"/>
        <v>0.12</v>
      </c>
      <c r="AI15" s="64">
        <f t="shared" si="24"/>
        <v>0.13</v>
      </c>
      <c r="AJ15" s="64">
        <f t="shared" si="25"/>
        <v>0.12</v>
      </c>
    </row>
    <row r="16" spans="1:36" ht="12.95" customHeight="1" x14ac:dyDescent="0.15">
      <c r="A16" s="98">
        <v>123</v>
      </c>
      <c r="B16" s="143" t="s">
        <v>51</v>
      </c>
      <c r="C16" s="144"/>
      <c r="D16" s="63">
        <v>26</v>
      </c>
      <c r="E16" s="63">
        <v>22</v>
      </c>
      <c r="F16" s="4">
        <f t="shared" si="0"/>
        <v>0.57999999999999996</v>
      </c>
      <c r="G16" s="5"/>
      <c r="H16" s="63"/>
      <c r="I16" s="63"/>
      <c r="J16" s="1" t="s">
        <v>15</v>
      </c>
      <c r="K16" s="64">
        <f t="shared" si="1"/>
        <v>0.51</v>
      </c>
      <c r="L16" s="64">
        <f t="shared" si="2"/>
        <v>0.57999999999999996</v>
      </c>
      <c r="M16" s="64">
        <f t="shared" si="3"/>
        <v>0.57999999999999996</v>
      </c>
      <c r="N16" s="64">
        <f t="shared" si="4"/>
        <v>0.56999999999999995</v>
      </c>
      <c r="O16" s="64">
        <f t="shared" si="5"/>
        <v>0.56000000000000005</v>
      </c>
      <c r="P16" s="64">
        <f t="shared" si="26"/>
        <v>0.57999999999999996</v>
      </c>
      <c r="Q16" s="64">
        <f t="shared" si="6"/>
        <v>0.51</v>
      </c>
      <c r="R16" s="64">
        <f t="shared" si="7"/>
        <v>0.57999999999999996</v>
      </c>
      <c r="S16" s="64">
        <f t="shared" si="8"/>
        <v>0.57999999999999996</v>
      </c>
      <c r="T16" s="64">
        <f t="shared" si="9"/>
        <v>0.62</v>
      </c>
      <c r="U16" s="64">
        <f t="shared" si="10"/>
        <v>0.57999999999999996</v>
      </c>
      <c r="V16" s="64">
        <f t="shared" si="11"/>
        <v>0.59</v>
      </c>
      <c r="W16" s="64">
        <f t="shared" si="12"/>
        <v>0.55000000000000004</v>
      </c>
      <c r="X16" s="64">
        <f t="shared" si="13"/>
        <v>0.56000000000000005</v>
      </c>
      <c r="Y16" s="64">
        <f t="shared" si="14"/>
        <v>0.52</v>
      </c>
      <c r="Z16" s="64">
        <f t="shared" si="15"/>
        <v>0.56000000000000005</v>
      </c>
      <c r="AA16" s="64">
        <f t="shared" si="16"/>
        <v>0.49</v>
      </c>
      <c r="AB16" s="64">
        <f t="shared" si="17"/>
        <v>0.59</v>
      </c>
      <c r="AC16" s="64">
        <f t="shared" si="18"/>
        <v>0.59</v>
      </c>
      <c r="AD16" s="64">
        <f t="shared" si="19"/>
        <v>0.62</v>
      </c>
      <c r="AE16" s="64">
        <f t="shared" si="20"/>
        <v>0.54</v>
      </c>
      <c r="AF16" s="64">
        <f t="shared" si="21"/>
        <v>0.59</v>
      </c>
      <c r="AG16" s="64">
        <f t="shared" si="22"/>
        <v>0.48</v>
      </c>
      <c r="AH16" s="64">
        <f t="shared" si="23"/>
        <v>0.52</v>
      </c>
      <c r="AI16" s="64">
        <f t="shared" si="24"/>
        <v>0.55000000000000004</v>
      </c>
      <c r="AJ16" s="64">
        <f t="shared" si="25"/>
        <v>0.52</v>
      </c>
    </row>
    <row r="17" spans="1:36" ht="12.95" customHeight="1" x14ac:dyDescent="0.15">
      <c r="A17" s="71"/>
      <c r="B17" s="143"/>
      <c r="C17" s="144"/>
      <c r="D17" s="63"/>
      <c r="E17" s="63"/>
      <c r="F17" s="4" t="str">
        <f t="shared" si="0"/>
        <v/>
      </c>
      <c r="G17" s="5"/>
      <c r="H17" s="71"/>
      <c r="I17" s="63"/>
      <c r="J17" s="1" t="s">
        <v>15</v>
      </c>
      <c r="K17" s="64" t="e">
        <f t="shared" si="1"/>
        <v>#NUM!</v>
      </c>
      <c r="L17" s="64" t="e">
        <f t="shared" si="2"/>
        <v>#NUM!</v>
      </c>
      <c r="M17" s="64" t="e">
        <f t="shared" si="3"/>
        <v>#NUM!</v>
      </c>
      <c r="N17" s="64" t="e">
        <f t="shared" si="4"/>
        <v>#NUM!</v>
      </c>
      <c r="O17" s="64" t="e">
        <f t="shared" si="5"/>
        <v>#NUM!</v>
      </c>
      <c r="P17" s="64" t="e">
        <f t="shared" si="26"/>
        <v>#N/A</v>
      </c>
      <c r="Q17" s="64" t="e">
        <f t="shared" si="6"/>
        <v>#NUM!</v>
      </c>
      <c r="R17" s="64" t="e">
        <f t="shared" si="7"/>
        <v>#NUM!</v>
      </c>
      <c r="S17" s="64" t="e">
        <f t="shared" si="8"/>
        <v>#NUM!</v>
      </c>
      <c r="T17" s="64" t="e">
        <f t="shared" si="9"/>
        <v>#NUM!</v>
      </c>
      <c r="U17" s="64" t="e">
        <f t="shared" si="10"/>
        <v>#N/A</v>
      </c>
      <c r="V17" s="64" t="e">
        <f t="shared" si="11"/>
        <v>#NUM!</v>
      </c>
      <c r="W17" s="64" t="e">
        <f t="shared" si="12"/>
        <v>#NUM!</v>
      </c>
      <c r="X17" s="64" t="e">
        <f t="shared" si="13"/>
        <v>#NUM!</v>
      </c>
      <c r="Y17" s="64" t="e">
        <f t="shared" si="14"/>
        <v>#NUM!</v>
      </c>
      <c r="Z17" s="64" t="e">
        <f t="shared" si="15"/>
        <v>#N/A</v>
      </c>
      <c r="AA17" s="64" t="e">
        <f t="shared" si="16"/>
        <v>#NUM!</v>
      </c>
      <c r="AB17" s="64" t="e">
        <f t="shared" si="17"/>
        <v>#NUM!</v>
      </c>
      <c r="AC17" s="64" t="e">
        <f t="shared" si="18"/>
        <v>#NUM!</v>
      </c>
      <c r="AD17" s="64" t="e">
        <f t="shared" si="19"/>
        <v>#NUM!</v>
      </c>
      <c r="AE17" s="64" t="e">
        <f t="shared" si="20"/>
        <v>#NUM!</v>
      </c>
      <c r="AF17" s="64" t="e">
        <f t="shared" si="21"/>
        <v>#N/A</v>
      </c>
      <c r="AG17" s="64" t="e">
        <f t="shared" si="22"/>
        <v>#NUM!</v>
      </c>
      <c r="AH17" s="64" t="e">
        <f t="shared" si="23"/>
        <v>#NUM!</v>
      </c>
      <c r="AI17" s="64" t="e">
        <f t="shared" si="24"/>
        <v>#NUM!</v>
      </c>
      <c r="AJ17" s="64" t="e">
        <f t="shared" si="25"/>
        <v>#N/A</v>
      </c>
    </row>
    <row r="18" spans="1:36" ht="12.95" customHeight="1" x14ac:dyDescent="0.15">
      <c r="A18" s="63"/>
      <c r="B18" s="115"/>
      <c r="C18" s="115"/>
      <c r="D18" s="63"/>
      <c r="E18" s="63"/>
      <c r="F18" s="4" t="str">
        <f t="shared" si="0"/>
        <v/>
      </c>
      <c r="G18" s="43"/>
      <c r="H18" s="63"/>
      <c r="I18" s="63"/>
      <c r="J18" s="1" t="s">
        <v>15</v>
      </c>
      <c r="K18" s="64" t="e">
        <f t="shared" si="1"/>
        <v>#NUM!</v>
      </c>
      <c r="L18" s="64" t="e">
        <f t="shared" si="2"/>
        <v>#NUM!</v>
      </c>
      <c r="M18" s="64" t="e">
        <f t="shared" si="3"/>
        <v>#NUM!</v>
      </c>
      <c r="N18" s="64" t="e">
        <f t="shared" si="4"/>
        <v>#NUM!</v>
      </c>
      <c r="O18" s="64" t="e">
        <f t="shared" si="5"/>
        <v>#NUM!</v>
      </c>
      <c r="P18" s="64" t="e">
        <f t="shared" si="26"/>
        <v>#N/A</v>
      </c>
      <c r="Q18" s="64" t="e">
        <f t="shared" si="6"/>
        <v>#NUM!</v>
      </c>
      <c r="R18" s="64" t="e">
        <f t="shared" si="7"/>
        <v>#NUM!</v>
      </c>
      <c r="S18" s="64" t="e">
        <f t="shared" si="8"/>
        <v>#NUM!</v>
      </c>
      <c r="T18" s="64" t="e">
        <f t="shared" si="9"/>
        <v>#NUM!</v>
      </c>
      <c r="U18" s="64" t="e">
        <f t="shared" si="10"/>
        <v>#N/A</v>
      </c>
      <c r="V18" s="64" t="e">
        <f t="shared" si="11"/>
        <v>#NUM!</v>
      </c>
      <c r="W18" s="64" t="e">
        <f t="shared" si="12"/>
        <v>#NUM!</v>
      </c>
      <c r="X18" s="64" t="e">
        <f t="shared" si="13"/>
        <v>#NUM!</v>
      </c>
      <c r="Y18" s="64" t="e">
        <f t="shared" si="14"/>
        <v>#NUM!</v>
      </c>
      <c r="Z18" s="64" t="e">
        <f t="shared" si="15"/>
        <v>#N/A</v>
      </c>
      <c r="AA18" s="64" t="e">
        <f t="shared" si="16"/>
        <v>#NUM!</v>
      </c>
      <c r="AB18" s="64" t="e">
        <f t="shared" si="17"/>
        <v>#NUM!</v>
      </c>
      <c r="AC18" s="64" t="e">
        <f t="shared" si="18"/>
        <v>#NUM!</v>
      </c>
      <c r="AD18" s="64" t="e">
        <f t="shared" si="19"/>
        <v>#NUM!</v>
      </c>
      <c r="AE18" s="64" t="e">
        <f t="shared" si="20"/>
        <v>#NUM!</v>
      </c>
      <c r="AF18" s="64" t="e">
        <f t="shared" si="21"/>
        <v>#N/A</v>
      </c>
      <c r="AG18" s="64" t="e">
        <f t="shared" si="22"/>
        <v>#NUM!</v>
      </c>
      <c r="AH18" s="64" t="e">
        <f t="shared" si="23"/>
        <v>#NUM!</v>
      </c>
      <c r="AI18" s="64" t="e">
        <f t="shared" si="24"/>
        <v>#NUM!</v>
      </c>
      <c r="AJ18" s="64" t="e">
        <f t="shared" si="25"/>
        <v>#N/A</v>
      </c>
    </row>
    <row r="19" spans="1:36" ht="12.95" customHeight="1" x14ac:dyDescent="0.15">
      <c r="A19" s="63"/>
      <c r="B19" s="115"/>
      <c r="C19" s="115"/>
      <c r="D19" s="63"/>
      <c r="E19" s="63"/>
      <c r="F19" s="4" t="str">
        <f t="shared" si="0"/>
        <v/>
      </c>
      <c r="G19" s="43"/>
      <c r="H19" s="63"/>
      <c r="I19" s="63"/>
      <c r="J19" s="1" t="s">
        <v>15</v>
      </c>
      <c r="K19" s="64" t="e">
        <f t="shared" si="1"/>
        <v>#NUM!</v>
      </c>
      <c r="L19" s="64" t="e">
        <f t="shared" si="2"/>
        <v>#NUM!</v>
      </c>
      <c r="M19" s="64" t="e">
        <f t="shared" si="3"/>
        <v>#NUM!</v>
      </c>
      <c r="N19" s="64" t="e">
        <f t="shared" si="4"/>
        <v>#NUM!</v>
      </c>
      <c r="O19" s="64" t="e">
        <f t="shared" si="5"/>
        <v>#NUM!</v>
      </c>
      <c r="P19" s="64" t="e">
        <f t="shared" si="26"/>
        <v>#N/A</v>
      </c>
      <c r="Q19" s="64" t="e">
        <f t="shared" si="6"/>
        <v>#NUM!</v>
      </c>
      <c r="R19" s="64" t="e">
        <f t="shared" si="7"/>
        <v>#NUM!</v>
      </c>
      <c r="S19" s="64" t="e">
        <f t="shared" si="8"/>
        <v>#NUM!</v>
      </c>
      <c r="T19" s="64" t="e">
        <f t="shared" si="9"/>
        <v>#NUM!</v>
      </c>
      <c r="U19" s="64" t="e">
        <f t="shared" si="10"/>
        <v>#N/A</v>
      </c>
      <c r="V19" s="64" t="e">
        <f t="shared" si="11"/>
        <v>#NUM!</v>
      </c>
      <c r="W19" s="64" t="e">
        <f t="shared" si="12"/>
        <v>#NUM!</v>
      </c>
      <c r="X19" s="64" t="e">
        <f t="shared" si="13"/>
        <v>#NUM!</v>
      </c>
      <c r="Y19" s="64" t="e">
        <f t="shared" si="14"/>
        <v>#NUM!</v>
      </c>
      <c r="Z19" s="64" t="e">
        <f t="shared" si="15"/>
        <v>#N/A</v>
      </c>
      <c r="AA19" s="64" t="e">
        <f t="shared" si="16"/>
        <v>#NUM!</v>
      </c>
      <c r="AB19" s="64" t="e">
        <f t="shared" si="17"/>
        <v>#NUM!</v>
      </c>
      <c r="AC19" s="64" t="e">
        <f t="shared" si="18"/>
        <v>#NUM!</v>
      </c>
      <c r="AD19" s="64" t="e">
        <f t="shared" si="19"/>
        <v>#NUM!</v>
      </c>
      <c r="AE19" s="64" t="e">
        <f t="shared" si="20"/>
        <v>#NUM!</v>
      </c>
      <c r="AF19" s="64" t="e">
        <f t="shared" si="21"/>
        <v>#N/A</v>
      </c>
      <c r="AG19" s="64" t="e">
        <f t="shared" si="22"/>
        <v>#NUM!</v>
      </c>
      <c r="AH19" s="64" t="e">
        <f t="shared" si="23"/>
        <v>#NUM!</v>
      </c>
      <c r="AI19" s="64" t="e">
        <f t="shared" si="24"/>
        <v>#NUM!</v>
      </c>
      <c r="AJ19" s="64" t="e">
        <f t="shared" si="25"/>
        <v>#N/A</v>
      </c>
    </row>
    <row r="20" spans="1:36" ht="12.95" customHeight="1" x14ac:dyDescent="0.15">
      <c r="A20" s="63"/>
      <c r="B20" s="115"/>
      <c r="C20" s="115"/>
      <c r="D20" s="63"/>
      <c r="E20" s="63"/>
      <c r="F20" s="4" t="str">
        <f t="shared" si="0"/>
        <v/>
      </c>
      <c r="G20" s="5"/>
      <c r="H20" s="63"/>
      <c r="I20" s="63"/>
      <c r="J20" s="1" t="s">
        <v>15</v>
      </c>
      <c r="K20" s="64" t="e">
        <f t="shared" si="1"/>
        <v>#NUM!</v>
      </c>
      <c r="L20" s="64" t="e">
        <f t="shared" si="2"/>
        <v>#NUM!</v>
      </c>
      <c r="M20" s="64" t="e">
        <f t="shared" si="3"/>
        <v>#NUM!</v>
      </c>
      <c r="N20" s="64" t="e">
        <f t="shared" si="4"/>
        <v>#NUM!</v>
      </c>
      <c r="O20" s="64" t="e">
        <f t="shared" si="5"/>
        <v>#NUM!</v>
      </c>
      <c r="P20" s="64" t="e">
        <f t="shared" si="26"/>
        <v>#N/A</v>
      </c>
      <c r="Q20" s="64" t="e">
        <f t="shared" si="6"/>
        <v>#NUM!</v>
      </c>
      <c r="R20" s="64" t="e">
        <f t="shared" si="7"/>
        <v>#NUM!</v>
      </c>
      <c r="S20" s="64" t="e">
        <f t="shared" si="8"/>
        <v>#NUM!</v>
      </c>
      <c r="T20" s="64" t="e">
        <f t="shared" si="9"/>
        <v>#NUM!</v>
      </c>
      <c r="U20" s="64" t="e">
        <f t="shared" si="10"/>
        <v>#N/A</v>
      </c>
      <c r="V20" s="64" t="e">
        <f t="shared" si="11"/>
        <v>#NUM!</v>
      </c>
      <c r="W20" s="64" t="e">
        <f t="shared" si="12"/>
        <v>#NUM!</v>
      </c>
      <c r="X20" s="64" t="e">
        <f t="shared" si="13"/>
        <v>#NUM!</v>
      </c>
      <c r="Y20" s="64" t="e">
        <f t="shared" si="14"/>
        <v>#NUM!</v>
      </c>
      <c r="Z20" s="64" t="e">
        <f t="shared" si="15"/>
        <v>#N/A</v>
      </c>
      <c r="AA20" s="64" t="e">
        <f t="shared" si="16"/>
        <v>#NUM!</v>
      </c>
      <c r="AB20" s="64" t="e">
        <f t="shared" si="17"/>
        <v>#NUM!</v>
      </c>
      <c r="AC20" s="64" t="e">
        <f t="shared" si="18"/>
        <v>#NUM!</v>
      </c>
      <c r="AD20" s="64" t="e">
        <f t="shared" si="19"/>
        <v>#NUM!</v>
      </c>
      <c r="AE20" s="64" t="e">
        <f t="shared" si="20"/>
        <v>#NUM!</v>
      </c>
      <c r="AF20" s="64" t="e">
        <f t="shared" si="21"/>
        <v>#N/A</v>
      </c>
      <c r="AG20" s="64" t="e">
        <f t="shared" si="22"/>
        <v>#NUM!</v>
      </c>
      <c r="AH20" s="64" t="e">
        <f t="shared" si="23"/>
        <v>#NUM!</v>
      </c>
      <c r="AI20" s="64" t="e">
        <f t="shared" si="24"/>
        <v>#NUM!</v>
      </c>
      <c r="AJ20" s="64" t="e">
        <f t="shared" si="25"/>
        <v>#N/A</v>
      </c>
    </row>
    <row r="21" spans="1:36" ht="12.95" customHeight="1" x14ac:dyDescent="0.15">
      <c r="A21" s="63"/>
      <c r="B21" s="115"/>
      <c r="C21" s="115"/>
      <c r="D21" s="63"/>
      <c r="E21" s="63"/>
      <c r="F21" s="4" t="str">
        <f t="shared" si="0"/>
        <v/>
      </c>
      <c r="G21" s="5"/>
      <c r="H21" s="63"/>
      <c r="I21" s="63"/>
      <c r="J21" s="1" t="s">
        <v>15</v>
      </c>
      <c r="K21" s="64" t="e">
        <f t="shared" si="1"/>
        <v>#NUM!</v>
      </c>
      <c r="L21" s="64" t="e">
        <f t="shared" si="2"/>
        <v>#NUM!</v>
      </c>
      <c r="M21" s="64" t="e">
        <f t="shared" si="3"/>
        <v>#NUM!</v>
      </c>
      <c r="N21" s="64" t="e">
        <f t="shared" si="4"/>
        <v>#NUM!</v>
      </c>
      <c r="O21" s="64" t="e">
        <f t="shared" si="5"/>
        <v>#NUM!</v>
      </c>
      <c r="P21" s="64" t="e">
        <f t="shared" si="26"/>
        <v>#N/A</v>
      </c>
      <c r="Q21" s="64" t="e">
        <f t="shared" si="6"/>
        <v>#NUM!</v>
      </c>
      <c r="R21" s="64" t="e">
        <f t="shared" si="7"/>
        <v>#NUM!</v>
      </c>
      <c r="S21" s="64" t="e">
        <f t="shared" si="8"/>
        <v>#NUM!</v>
      </c>
      <c r="T21" s="64" t="e">
        <f t="shared" si="9"/>
        <v>#NUM!</v>
      </c>
      <c r="U21" s="64" t="e">
        <f t="shared" si="10"/>
        <v>#N/A</v>
      </c>
      <c r="V21" s="64" t="e">
        <f t="shared" si="11"/>
        <v>#NUM!</v>
      </c>
      <c r="W21" s="64" t="e">
        <f t="shared" si="12"/>
        <v>#NUM!</v>
      </c>
      <c r="X21" s="64" t="e">
        <f t="shared" si="13"/>
        <v>#NUM!</v>
      </c>
      <c r="Y21" s="64" t="e">
        <f t="shared" si="14"/>
        <v>#NUM!</v>
      </c>
      <c r="Z21" s="64" t="e">
        <f t="shared" si="15"/>
        <v>#N/A</v>
      </c>
      <c r="AA21" s="64" t="e">
        <f t="shared" si="16"/>
        <v>#NUM!</v>
      </c>
      <c r="AB21" s="64" t="e">
        <f t="shared" si="17"/>
        <v>#NUM!</v>
      </c>
      <c r="AC21" s="64" t="e">
        <f t="shared" si="18"/>
        <v>#NUM!</v>
      </c>
      <c r="AD21" s="64" t="e">
        <f t="shared" si="19"/>
        <v>#NUM!</v>
      </c>
      <c r="AE21" s="64" t="e">
        <f t="shared" si="20"/>
        <v>#NUM!</v>
      </c>
      <c r="AF21" s="64" t="e">
        <f t="shared" si="21"/>
        <v>#N/A</v>
      </c>
      <c r="AG21" s="64" t="e">
        <f t="shared" si="22"/>
        <v>#NUM!</v>
      </c>
      <c r="AH21" s="64" t="e">
        <f t="shared" si="23"/>
        <v>#NUM!</v>
      </c>
      <c r="AI21" s="64" t="e">
        <f t="shared" si="24"/>
        <v>#NUM!</v>
      </c>
      <c r="AJ21" s="64" t="e">
        <f t="shared" si="25"/>
        <v>#N/A</v>
      </c>
    </row>
    <row r="22" spans="1:36" ht="12.95" customHeight="1" x14ac:dyDescent="0.15">
      <c r="A22" s="63"/>
      <c r="B22" s="115"/>
      <c r="C22" s="115"/>
      <c r="D22" s="63"/>
      <c r="E22" s="63"/>
      <c r="F22" s="4" t="str">
        <f t="shared" si="0"/>
        <v/>
      </c>
      <c r="G22" s="5"/>
      <c r="H22" s="63"/>
      <c r="I22" s="63"/>
      <c r="J22" s="1" t="s">
        <v>15</v>
      </c>
      <c r="K22" s="64" t="e">
        <f t="shared" si="1"/>
        <v>#NUM!</v>
      </c>
      <c r="L22" s="64" t="e">
        <f t="shared" si="2"/>
        <v>#NUM!</v>
      </c>
      <c r="M22" s="64" t="e">
        <f t="shared" si="3"/>
        <v>#NUM!</v>
      </c>
      <c r="N22" s="64" t="e">
        <f t="shared" si="4"/>
        <v>#NUM!</v>
      </c>
      <c r="O22" s="64" t="e">
        <f t="shared" si="5"/>
        <v>#NUM!</v>
      </c>
      <c r="P22" s="64" t="e">
        <f t="shared" si="26"/>
        <v>#N/A</v>
      </c>
      <c r="Q22" s="64" t="e">
        <f t="shared" si="6"/>
        <v>#NUM!</v>
      </c>
      <c r="R22" s="64" t="e">
        <f t="shared" si="7"/>
        <v>#NUM!</v>
      </c>
      <c r="S22" s="64" t="e">
        <f t="shared" si="8"/>
        <v>#NUM!</v>
      </c>
      <c r="T22" s="64" t="e">
        <f t="shared" si="9"/>
        <v>#NUM!</v>
      </c>
      <c r="U22" s="64" t="e">
        <f t="shared" si="10"/>
        <v>#N/A</v>
      </c>
      <c r="V22" s="64" t="e">
        <f t="shared" si="11"/>
        <v>#NUM!</v>
      </c>
      <c r="W22" s="64" t="e">
        <f t="shared" si="12"/>
        <v>#NUM!</v>
      </c>
      <c r="X22" s="64" t="e">
        <f t="shared" si="13"/>
        <v>#NUM!</v>
      </c>
      <c r="Y22" s="64" t="e">
        <f t="shared" si="14"/>
        <v>#NUM!</v>
      </c>
      <c r="Z22" s="64" t="e">
        <f t="shared" si="15"/>
        <v>#N/A</v>
      </c>
      <c r="AA22" s="64" t="e">
        <f t="shared" si="16"/>
        <v>#NUM!</v>
      </c>
      <c r="AB22" s="64" t="e">
        <f t="shared" si="17"/>
        <v>#NUM!</v>
      </c>
      <c r="AC22" s="64" t="e">
        <f t="shared" si="18"/>
        <v>#NUM!</v>
      </c>
      <c r="AD22" s="64" t="e">
        <f t="shared" si="19"/>
        <v>#NUM!</v>
      </c>
      <c r="AE22" s="64" t="e">
        <f t="shared" si="20"/>
        <v>#NUM!</v>
      </c>
      <c r="AF22" s="64" t="e">
        <f t="shared" si="21"/>
        <v>#N/A</v>
      </c>
      <c r="AG22" s="64" t="e">
        <f t="shared" si="22"/>
        <v>#NUM!</v>
      </c>
      <c r="AH22" s="64" t="e">
        <f t="shared" si="23"/>
        <v>#NUM!</v>
      </c>
      <c r="AI22" s="64" t="e">
        <f t="shared" si="24"/>
        <v>#NUM!</v>
      </c>
      <c r="AJ22" s="64" t="e">
        <f t="shared" si="25"/>
        <v>#N/A</v>
      </c>
    </row>
    <row r="23" spans="1:36" ht="12.95" customHeight="1" x14ac:dyDescent="0.15">
      <c r="A23" s="63"/>
      <c r="B23" s="115"/>
      <c r="C23" s="115"/>
      <c r="D23" s="63"/>
      <c r="E23" s="63"/>
      <c r="F23" s="4" t="str">
        <f t="shared" si="0"/>
        <v/>
      </c>
      <c r="G23" s="5"/>
      <c r="H23" s="63"/>
      <c r="I23" s="63"/>
      <c r="J23" s="1" t="s">
        <v>15</v>
      </c>
      <c r="K23" s="64" t="e">
        <f t="shared" si="1"/>
        <v>#NUM!</v>
      </c>
      <c r="L23" s="64" t="e">
        <f t="shared" si="2"/>
        <v>#NUM!</v>
      </c>
      <c r="M23" s="64" t="e">
        <f t="shared" si="3"/>
        <v>#NUM!</v>
      </c>
      <c r="N23" s="64" t="e">
        <f t="shared" si="4"/>
        <v>#NUM!</v>
      </c>
      <c r="O23" s="64" t="e">
        <f t="shared" si="5"/>
        <v>#NUM!</v>
      </c>
      <c r="P23" s="64" t="e">
        <f t="shared" si="26"/>
        <v>#N/A</v>
      </c>
      <c r="Q23" s="64" t="e">
        <f t="shared" si="6"/>
        <v>#NUM!</v>
      </c>
      <c r="R23" s="64" t="e">
        <f t="shared" si="7"/>
        <v>#NUM!</v>
      </c>
      <c r="S23" s="64" t="e">
        <f t="shared" si="8"/>
        <v>#NUM!</v>
      </c>
      <c r="T23" s="64" t="e">
        <f t="shared" si="9"/>
        <v>#NUM!</v>
      </c>
      <c r="U23" s="64" t="e">
        <f t="shared" si="10"/>
        <v>#N/A</v>
      </c>
      <c r="V23" s="64" t="e">
        <f t="shared" si="11"/>
        <v>#NUM!</v>
      </c>
      <c r="W23" s="64" t="e">
        <f t="shared" si="12"/>
        <v>#NUM!</v>
      </c>
      <c r="X23" s="64" t="e">
        <f t="shared" si="13"/>
        <v>#NUM!</v>
      </c>
      <c r="Y23" s="64" t="e">
        <f t="shared" si="14"/>
        <v>#NUM!</v>
      </c>
      <c r="Z23" s="64" t="e">
        <f t="shared" si="15"/>
        <v>#N/A</v>
      </c>
      <c r="AA23" s="64" t="e">
        <f t="shared" si="16"/>
        <v>#NUM!</v>
      </c>
      <c r="AB23" s="64" t="e">
        <f t="shared" si="17"/>
        <v>#NUM!</v>
      </c>
      <c r="AC23" s="64" t="e">
        <f t="shared" si="18"/>
        <v>#NUM!</v>
      </c>
      <c r="AD23" s="64" t="e">
        <f t="shared" si="19"/>
        <v>#NUM!</v>
      </c>
      <c r="AE23" s="64" t="e">
        <f t="shared" si="20"/>
        <v>#NUM!</v>
      </c>
      <c r="AF23" s="64" t="e">
        <f t="shared" si="21"/>
        <v>#N/A</v>
      </c>
      <c r="AG23" s="64" t="e">
        <f t="shared" si="22"/>
        <v>#NUM!</v>
      </c>
      <c r="AH23" s="64" t="e">
        <f t="shared" si="23"/>
        <v>#NUM!</v>
      </c>
      <c r="AI23" s="64" t="e">
        <f t="shared" si="24"/>
        <v>#NUM!</v>
      </c>
      <c r="AJ23" s="64" t="e">
        <f t="shared" si="25"/>
        <v>#N/A</v>
      </c>
    </row>
    <row r="24" spans="1:36" ht="12.95" customHeight="1" x14ac:dyDescent="0.15">
      <c r="A24" s="63"/>
      <c r="B24" s="115"/>
      <c r="C24" s="115"/>
      <c r="D24" s="63"/>
      <c r="E24" s="63"/>
      <c r="F24" s="4" t="str">
        <f t="shared" si="0"/>
        <v/>
      </c>
      <c r="G24" s="63"/>
      <c r="H24" s="63"/>
      <c r="I24" s="63"/>
      <c r="J24" s="1" t="s">
        <v>15</v>
      </c>
      <c r="K24" s="64" t="e">
        <f t="shared" si="1"/>
        <v>#NUM!</v>
      </c>
      <c r="L24" s="64" t="e">
        <f t="shared" si="2"/>
        <v>#NUM!</v>
      </c>
      <c r="M24" s="64" t="e">
        <f t="shared" si="3"/>
        <v>#NUM!</v>
      </c>
      <c r="N24" s="64" t="e">
        <f t="shared" si="4"/>
        <v>#NUM!</v>
      </c>
      <c r="O24" s="64" t="e">
        <f t="shared" si="5"/>
        <v>#NUM!</v>
      </c>
      <c r="P24" s="64" t="e">
        <f t="shared" si="26"/>
        <v>#N/A</v>
      </c>
      <c r="Q24" s="64" t="e">
        <f t="shared" si="6"/>
        <v>#NUM!</v>
      </c>
      <c r="R24" s="64" t="e">
        <f t="shared" si="7"/>
        <v>#NUM!</v>
      </c>
      <c r="S24" s="64" t="e">
        <f t="shared" si="8"/>
        <v>#NUM!</v>
      </c>
      <c r="T24" s="64" t="e">
        <f t="shared" si="9"/>
        <v>#NUM!</v>
      </c>
      <c r="U24" s="64" t="e">
        <f t="shared" si="10"/>
        <v>#N/A</v>
      </c>
      <c r="V24" s="64" t="e">
        <f t="shared" si="11"/>
        <v>#NUM!</v>
      </c>
      <c r="W24" s="64" t="e">
        <f t="shared" si="12"/>
        <v>#NUM!</v>
      </c>
      <c r="X24" s="64" t="e">
        <f t="shared" si="13"/>
        <v>#NUM!</v>
      </c>
      <c r="Y24" s="64" t="e">
        <f t="shared" si="14"/>
        <v>#NUM!</v>
      </c>
      <c r="Z24" s="64" t="e">
        <f t="shared" si="15"/>
        <v>#N/A</v>
      </c>
      <c r="AA24" s="64" t="e">
        <f t="shared" si="16"/>
        <v>#NUM!</v>
      </c>
      <c r="AB24" s="64" t="e">
        <f t="shared" si="17"/>
        <v>#NUM!</v>
      </c>
      <c r="AC24" s="64" t="e">
        <f t="shared" si="18"/>
        <v>#NUM!</v>
      </c>
      <c r="AD24" s="64" t="e">
        <f t="shared" si="19"/>
        <v>#NUM!</v>
      </c>
      <c r="AE24" s="64" t="e">
        <f t="shared" si="20"/>
        <v>#NUM!</v>
      </c>
      <c r="AF24" s="64" t="e">
        <f t="shared" si="21"/>
        <v>#N/A</v>
      </c>
      <c r="AG24" s="64" t="e">
        <f t="shared" si="22"/>
        <v>#NUM!</v>
      </c>
      <c r="AH24" s="64" t="e">
        <f t="shared" si="23"/>
        <v>#NUM!</v>
      </c>
      <c r="AI24" s="64" t="e">
        <f t="shared" si="24"/>
        <v>#NUM!</v>
      </c>
      <c r="AJ24" s="64" t="e">
        <f t="shared" si="25"/>
        <v>#N/A</v>
      </c>
    </row>
    <row r="25" spans="1:36" ht="12.95" customHeight="1" x14ac:dyDescent="0.15">
      <c r="A25" s="63"/>
      <c r="B25" s="115"/>
      <c r="C25" s="115"/>
      <c r="D25" s="63"/>
      <c r="E25" s="63"/>
      <c r="F25" s="4" t="str">
        <f t="shared" si="0"/>
        <v/>
      </c>
      <c r="G25" s="63"/>
      <c r="H25" s="63"/>
      <c r="I25" s="63"/>
      <c r="J25" s="1" t="s">
        <v>15</v>
      </c>
      <c r="K25" s="64" t="e">
        <f t="shared" si="1"/>
        <v>#NUM!</v>
      </c>
      <c r="L25" s="64" t="e">
        <f t="shared" si="2"/>
        <v>#NUM!</v>
      </c>
      <c r="M25" s="64" t="e">
        <f t="shared" si="3"/>
        <v>#NUM!</v>
      </c>
      <c r="N25" s="64" t="e">
        <f t="shared" si="4"/>
        <v>#NUM!</v>
      </c>
      <c r="O25" s="64" t="e">
        <f t="shared" si="5"/>
        <v>#NUM!</v>
      </c>
      <c r="P25" s="64" t="e">
        <f t="shared" si="26"/>
        <v>#N/A</v>
      </c>
      <c r="Q25" s="64" t="e">
        <f t="shared" si="6"/>
        <v>#NUM!</v>
      </c>
      <c r="R25" s="64" t="e">
        <f t="shared" si="7"/>
        <v>#NUM!</v>
      </c>
      <c r="S25" s="64" t="e">
        <f t="shared" si="8"/>
        <v>#NUM!</v>
      </c>
      <c r="T25" s="64" t="e">
        <f t="shared" si="9"/>
        <v>#NUM!</v>
      </c>
      <c r="U25" s="64" t="e">
        <f t="shared" si="10"/>
        <v>#N/A</v>
      </c>
      <c r="V25" s="64" t="e">
        <f t="shared" si="11"/>
        <v>#NUM!</v>
      </c>
      <c r="W25" s="64" t="e">
        <f t="shared" si="12"/>
        <v>#NUM!</v>
      </c>
      <c r="X25" s="64" t="e">
        <f t="shared" si="13"/>
        <v>#NUM!</v>
      </c>
      <c r="Y25" s="64" t="e">
        <f t="shared" si="14"/>
        <v>#NUM!</v>
      </c>
      <c r="Z25" s="64" t="e">
        <f t="shared" si="15"/>
        <v>#N/A</v>
      </c>
      <c r="AA25" s="64" t="e">
        <f t="shared" si="16"/>
        <v>#NUM!</v>
      </c>
      <c r="AB25" s="64" t="e">
        <f t="shared" si="17"/>
        <v>#NUM!</v>
      </c>
      <c r="AC25" s="64" t="e">
        <f t="shared" si="18"/>
        <v>#NUM!</v>
      </c>
      <c r="AD25" s="64" t="e">
        <f t="shared" si="19"/>
        <v>#NUM!</v>
      </c>
      <c r="AE25" s="64" t="e">
        <f t="shared" si="20"/>
        <v>#NUM!</v>
      </c>
      <c r="AF25" s="64" t="e">
        <f t="shared" si="21"/>
        <v>#N/A</v>
      </c>
      <c r="AG25" s="64" t="e">
        <f t="shared" si="22"/>
        <v>#NUM!</v>
      </c>
      <c r="AH25" s="64" t="e">
        <f t="shared" si="23"/>
        <v>#NUM!</v>
      </c>
      <c r="AI25" s="64" t="e">
        <f t="shared" si="24"/>
        <v>#NUM!</v>
      </c>
      <c r="AJ25" s="64" t="e">
        <f t="shared" si="25"/>
        <v>#N/A</v>
      </c>
    </row>
    <row r="26" spans="1:36" ht="12.95" customHeight="1" x14ac:dyDescent="0.15">
      <c r="A26" s="63"/>
      <c r="B26" s="115"/>
      <c r="C26" s="115"/>
      <c r="D26" s="63"/>
      <c r="E26" s="63"/>
      <c r="F26" s="4" t="str">
        <f t="shared" si="0"/>
        <v/>
      </c>
      <c r="G26" s="63"/>
      <c r="H26" s="63"/>
      <c r="I26" s="63"/>
      <c r="J26" s="1" t="s">
        <v>15</v>
      </c>
      <c r="K26" s="64" t="e">
        <f t="shared" si="1"/>
        <v>#NUM!</v>
      </c>
      <c r="L26" s="64" t="e">
        <f t="shared" si="2"/>
        <v>#NUM!</v>
      </c>
      <c r="M26" s="64" t="e">
        <f t="shared" si="3"/>
        <v>#NUM!</v>
      </c>
      <c r="N26" s="64" t="e">
        <f t="shared" si="4"/>
        <v>#NUM!</v>
      </c>
      <c r="O26" s="64" t="e">
        <f t="shared" si="5"/>
        <v>#NUM!</v>
      </c>
      <c r="P26" s="64" t="e">
        <f t="shared" si="26"/>
        <v>#N/A</v>
      </c>
      <c r="Q26" s="64" t="e">
        <f t="shared" si="6"/>
        <v>#NUM!</v>
      </c>
      <c r="R26" s="64" t="e">
        <f t="shared" si="7"/>
        <v>#NUM!</v>
      </c>
      <c r="S26" s="64" t="e">
        <f t="shared" si="8"/>
        <v>#NUM!</v>
      </c>
      <c r="T26" s="64" t="e">
        <f t="shared" si="9"/>
        <v>#NUM!</v>
      </c>
      <c r="U26" s="64" t="e">
        <f t="shared" si="10"/>
        <v>#N/A</v>
      </c>
      <c r="V26" s="64" t="e">
        <f t="shared" si="11"/>
        <v>#NUM!</v>
      </c>
      <c r="W26" s="64" t="e">
        <f t="shared" si="12"/>
        <v>#NUM!</v>
      </c>
      <c r="X26" s="64" t="e">
        <f t="shared" si="13"/>
        <v>#NUM!</v>
      </c>
      <c r="Y26" s="64" t="e">
        <f t="shared" si="14"/>
        <v>#NUM!</v>
      </c>
      <c r="Z26" s="64" t="e">
        <f t="shared" si="15"/>
        <v>#N/A</v>
      </c>
      <c r="AA26" s="64" t="e">
        <f t="shared" si="16"/>
        <v>#NUM!</v>
      </c>
      <c r="AB26" s="64" t="e">
        <f t="shared" si="17"/>
        <v>#NUM!</v>
      </c>
      <c r="AC26" s="64" t="e">
        <f t="shared" si="18"/>
        <v>#NUM!</v>
      </c>
      <c r="AD26" s="64" t="e">
        <f t="shared" si="19"/>
        <v>#NUM!</v>
      </c>
      <c r="AE26" s="64" t="e">
        <f t="shared" si="20"/>
        <v>#NUM!</v>
      </c>
      <c r="AF26" s="64" t="e">
        <f t="shared" si="21"/>
        <v>#N/A</v>
      </c>
      <c r="AG26" s="64" t="e">
        <f t="shared" si="22"/>
        <v>#NUM!</v>
      </c>
      <c r="AH26" s="64" t="e">
        <f t="shared" si="23"/>
        <v>#NUM!</v>
      </c>
      <c r="AI26" s="64" t="e">
        <f t="shared" si="24"/>
        <v>#NUM!</v>
      </c>
      <c r="AJ26" s="64" t="e">
        <f t="shared" si="25"/>
        <v>#N/A</v>
      </c>
    </row>
    <row r="27" spans="1:36" ht="12.95" customHeight="1" x14ac:dyDescent="0.15">
      <c r="A27" s="63"/>
      <c r="B27" s="115"/>
      <c r="C27" s="115"/>
      <c r="D27" s="63"/>
      <c r="E27" s="63"/>
      <c r="F27" s="4" t="str">
        <f t="shared" si="0"/>
        <v/>
      </c>
      <c r="G27" s="63"/>
      <c r="H27" s="63"/>
      <c r="I27" s="63"/>
      <c r="J27" s="1" t="s">
        <v>15</v>
      </c>
      <c r="K27" s="64" t="e">
        <f t="shared" si="1"/>
        <v>#NUM!</v>
      </c>
      <c r="L27" s="64" t="e">
        <f t="shared" si="2"/>
        <v>#NUM!</v>
      </c>
      <c r="M27" s="64" t="e">
        <f t="shared" si="3"/>
        <v>#NUM!</v>
      </c>
      <c r="N27" s="64" t="e">
        <f t="shared" si="4"/>
        <v>#NUM!</v>
      </c>
      <c r="O27" s="64" t="e">
        <f t="shared" si="5"/>
        <v>#NUM!</v>
      </c>
      <c r="P27" s="64" t="e">
        <f t="shared" si="26"/>
        <v>#N/A</v>
      </c>
      <c r="Q27" s="64" t="e">
        <f t="shared" si="6"/>
        <v>#NUM!</v>
      </c>
      <c r="R27" s="64" t="e">
        <f t="shared" si="7"/>
        <v>#NUM!</v>
      </c>
      <c r="S27" s="64" t="e">
        <f t="shared" si="8"/>
        <v>#NUM!</v>
      </c>
      <c r="T27" s="64" t="e">
        <f t="shared" si="9"/>
        <v>#NUM!</v>
      </c>
      <c r="U27" s="64" t="e">
        <f t="shared" si="10"/>
        <v>#N/A</v>
      </c>
      <c r="V27" s="64" t="e">
        <f t="shared" si="11"/>
        <v>#NUM!</v>
      </c>
      <c r="W27" s="64" t="e">
        <f t="shared" si="12"/>
        <v>#NUM!</v>
      </c>
      <c r="X27" s="64" t="e">
        <f t="shared" si="13"/>
        <v>#NUM!</v>
      </c>
      <c r="Y27" s="64" t="e">
        <f t="shared" si="14"/>
        <v>#NUM!</v>
      </c>
      <c r="Z27" s="64" t="e">
        <f t="shared" si="15"/>
        <v>#N/A</v>
      </c>
      <c r="AA27" s="64" t="e">
        <f t="shared" si="16"/>
        <v>#NUM!</v>
      </c>
      <c r="AB27" s="64" t="e">
        <f t="shared" si="17"/>
        <v>#NUM!</v>
      </c>
      <c r="AC27" s="64" t="e">
        <f t="shared" si="18"/>
        <v>#NUM!</v>
      </c>
      <c r="AD27" s="64" t="e">
        <f t="shared" si="19"/>
        <v>#NUM!</v>
      </c>
      <c r="AE27" s="64" t="e">
        <f t="shared" si="20"/>
        <v>#NUM!</v>
      </c>
      <c r="AF27" s="64" t="e">
        <f t="shared" si="21"/>
        <v>#N/A</v>
      </c>
      <c r="AG27" s="64" t="e">
        <f t="shared" si="22"/>
        <v>#NUM!</v>
      </c>
      <c r="AH27" s="64" t="e">
        <f t="shared" si="23"/>
        <v>#NUM!</v>
      </c>
      <c r="AI27" s="64" t="e">
        <f t="shared" si="24"/>
        <v>#NUM!</v>
      </c>
      <c r="AJ27" s="64" t="e">
        <f t="shared" si="25"/>
        <v>#N/A</v>
      </c>
    </row>
    <row r="28" spans="1:36" ht="12.95" customHeight="1" x14ac:dyDescent="0.15">
      <c r="A28" s="63"/>
      <c r="B28" s="115"/>
      <c r="C28" s="115"/>
      <c r="D28" s="63"/>
      <c r="E28" s="63"/>
      <c r="F28" s="4" t="str">
        <f t="shared" si="0"/>
        <v/>
      </c>
      <c r="G28" s="63"/>
      <c r="H28" s="63"/>
      <c r="I28" s="63"/>
      <c r="J28" s="1" t="s">
        <v>15</v>
      </c>
      <c r="K28" s="64" t="e">
        <f t="shared" si="1"/>
        <v>#NUM!</v>
      </c>
      <c r="L28" s="64" t="e">
        <f t="shared" si="2"/>
        <v>#NUM!</v>
      </c>
      <c r="M28" s="64" t="e">
        <f t="shared" si="3"/>
        <v>#NUM!</v>
      </c>
      <c r="N28" s="67" t="e">
        <f t="shared" si="4"/>
        <v>#NUM!</v>
      </c>
      <c r="O28" s="64" t="e">
        <f t="shared" si="5"/>
        <v>#NUM!</v>
      </c>
      <c r="P28" s="64" t="e">
        <f t="shared" si="26"/>
        <v>#N/A</v>
      </c>
      <c r="Q28" s="64" t="e">
        <f t="shared" si="6"/>
        <v>#NUM!</v>
      </c>
      <c r="R28" s="64" t="e">
        <f t="shared" si="7"/>
        <v>#NUM!</v>
      </c>
      <c r="S28" s="64" t="e">
        <f t="shared" si="8"/>
        <v>#NUM!</v>
      </c>
      <c r="T28" s="64" t="e">
        <f t="shared" si="9"/>
        <v>#NUM!</v>
      </c>
      <c r="U28" s="64" t="e">
        <f t="shared" si="10"/>
        <v>#N/A</v>
      </c>
      <c r="V28" s="64" t="e">
        <f t="shared" si="11"/>
        <v>#NUM!</v>
      </c>
      <c r="W28" s="64" t="e">
        <f t="shared" si="12"/>
        <v>#NUM!</v>
      </c>
      <c r="X28" s="64" t="e">
        <f t="shared" si="13"/>
        <v>#NUM!</v>
      </c>
      <c r="Y28" s="64" t="e">
        <f t="shared" si="14"/>
        <v>#NUM!</v>
      </c>
      <c r="Z28" s="64" t="e">
        <f t="shared" si="15"/>
        <v>#N/A</v>
      </c>
      <c r="AA28" s="64" t="e">
        <f t="shared" si="16"/>
        <v>#NUM!</v>
      </c>
      <c r="AB28" s="64" t="e">
        <f t="shared" si="17"/>
        <v>#NUM!</v>
      </c>
      <c r="AC28" s="64" t="e">
        <f t="shared" si="18"/>
        <v>#NUM!</v>
      </c>
      <c r="AD28" s="64" t="e">
        <f t="shared" si="19"/>
        <v>#NUM!</v>
      </c>
      <c r="AE28" s="64" t="e">
        <f t="shared" si="20"/>
        <v>#NUM!</v>
      </c>
      <c r="AF28" s="64" t="e">
        <f t="shared" si="21"/>
        <v>#N/A</v>
      </c>
      <c r="AG28" s="64" t="e">
        <f t="shared" si="22"/>
        <v>#NUM!</v>
      </c>
      <c r="AH28" s="64" t="e">
        <f t="shared" si="23"/>
        <v>#NUM!</v>
      </c>
      <c r="AI28" s="64" t="e">
        <f t="shared" si="24"/>
        <v>#NUM!</v>
      </c>
      <c r="AJ28" s="64" t="e">
        <f t="shared" si="25"/>
        <v>#N/A</v>
      </c>
    </row>
    <row r="29" spans="1:36" ht="12.95" customHeight="1" x14ac:dyDescent="0.15">
      <c r="A29" s="63"/>
      <c r="B29" s="115"/>
      <c r="C29" s="115"/>
      <c r="D29" s="63"/>
      <c r="E29" s="63"/>
      <c r="F29" s="4" t="str">
        <f t="shared" si="0"/>
        <v/>
      </c>
      <c r="G29" s="63"/>
      <c r="H29" s="63"/>
      <c r="I29" s="63"/>
      <c r="J29" s="1" t="s">
        <v>15</v>
      </c>
      <c r="K29" s="64" t="e">
        <f t="shared" si="1"/>
        <v>#NUM!</v>
      </c>
      <c r="L29" s="64" t="e">
        <f t="shared" si="2"/>
        <v>#NUM!</v>
      </c>
      <c r="M29" s="64" t="e">
        <f t="shared" si="3"/>
        <v>#NUM!</v>
      </c>
      <c r="N29" s="64" t="e">
        <f t="shared" si="4"/>
        <v>#NUM!</v>
      </c>
      <c r="O29" s="64" t="e">
        <f t="shared" si="5"/>
        <v>#NUM!</v>
      </c>
      <c r="P29" s="64" t="e">
        <f t="shared" si="26"/>
        <v>#N/A</v>
      </c>
      <c r="Q29" s="64" t="e">
        <f t="shared" si="6"/>
        <v>#NUM!</v>
      </c>
      <c r="R29" s="64" t="e">
        <f t="shared" si="7"/>
        <v>#NUM!</v>
      </c>
      <c r="S29" s="64" t="e">
        <f t="shared" si="8"/>
        <v>#NUM!</v>
      </c>
      <c r="T29" s="64" t="e">
        <f t="shared" si="9"/>
        <v>#NUM!</v>
      </c>
      <c r="U29" s="64" t="e">
        <f t="shared" si="10"/>
        <v>#N/A</v>
      </c>
      <c r="V29" s="64" t="e">
        <f t="shared" si="11"/>
        <v>#NUM!</v>
      </c>
      <c r="W29" s="64" t="e">
        <f t="shared" si="12"/>
        <v>#NUM!</v>
      </c>
      <c r="X29" s="64" t="e">
        <f t="shared" si="13"/>
        <v>#NUM!</v>
      </c>
      <c r="Y29" s="64" t="e">
        <f t="shared" si="14"/>
        <v>#NUM!</v>
      </c>
      <c r="Z29" s="64" t="e">
        <f t="shared" si="15"/>
        <v>#N/A</v>
      </c>
      <c r="AA29" s="64" t="e">
        <f t="shared" si="16"/>
        <v>#NUM!</v>
      </c>
      <c r="AB29" s="64" t="e">
        <f t="shared" si="17"/>
        <v>#NUM!</v>
      </c>
      <c r="AC29" s="64" t="e">
        <f t="shared" si="18"/>
        <v>#NUM!</v>
      </c>
      <c r="AD29" s="64" t="e">
        <f t="shared" si="19"/>
        <v>#NUM!</v>
      </c>
      <c r="AE29" s="64" t="e">
        <f t="shared" si="20"/>
        <v>#NUM!</v>
      </c>
      <c r="AF29" s="64" t="e">
        <f t="shared" si="21"/>
        <v>#N/A</v>
      </c>
      <c r="AG29" s="64" t="e">
        <f t="shared" si="22"/>
        <v>#NUM!</v>
      </c>
      <c r="AH29" s="64" t="e">
        <f t="shared" si="23"/>
        <v>#NUM!</v>
      </c>
      <c r="AI29" s="64" t="e">
        <f t="shared" si="24"/>
        <v>#NUM!</v>
      </c>
      <c r="AJ29" s="64" t="e">
        <f t="shared" si="25"/>
        <v>#N/A</v>
      </c>
    </row>
    <row r="30" spans="1:36" ht="12.95" customHeight="1" x14ac:dyDescent="0.15">
      <c r="A30" s="63"/>
      <c r="B30" s="115"/>
      <c r="C30" s="115"/>
      <c r="D30" s="63"/>
      <c r="E30" s="63"/>
      <c r="F30" s="4" t="str">
        <f t="shared" si="0"/>
        <v/>
      </c>
      <c r="G30" s="63"/>
      <c r="H30" s="63"/>
      <c r="I30" s="63"/>
      <c r="J30" s="1" t="s">
        <v>15</v>
      </c>
      <c r="K30" s="64" t="e">
        <f t="shared" si="1"/>
        <v>#NUM!</v>
      </c>
      <c r="L30" s="64" t="e">
        <f t="shared" si="2"/>
        <v>#NUM!</v>
      </c>
      <c r="M30" s="64" t="e">
        <f t="shared" si="3"/>
        <v>#NUM!</v>
      </c>
      <c r="N30" s="64" t="e">
        <f t="shared" si="4"/>
        <v>#NUM!</v>
      </c>
      <c r="O30" s="64" t="e">
        <f t="shared" si="5"/>
        <v>#NUM!</v>
      </c>
      <c r="P30" s="64" t="e">
        <f t="shared" si="26"/>
        <v>#N/A</v>
      </c>
      <c r="Q30" s="64" t="e">
        <f t="shared" si="6"/>
        <v>#NUM!</v>
      </c>
      <c r="R30" s="64" t="e">
        <f t="shared" si="7"/>
        <v>#NUM!</v>
      </c>
      <c r="S30" s="64" t="e">
        <f t="shared" si="8"/>
        <v>#NUM!</v>
      </c>
      <c r="T30" s="64" t="e">
        <f t="shared" si="9"/>
        <v>#NUM!</v>
      </c>
      <c r="U30" s="64" t="e">
        <f t="shared" si="10"/>
        <v>#N/A</v>
      </c>
      <c r="V30" s="64" t="e">
        <f t="shared" si="11"/>
        <v>#NUM!</v>
      </c>
      <c r="W30" s="64" t="e">
        <f t="shared" si="12"/>
        <v>#NUM!</v>
      </c>
      <c r="X30" s="64" t="e">
        <f t="shared" si="13"/>
        <v>#NUM!</v>
      </c>
      <c r="Y30" s="64" t="e">
        <f t="shared" si="14"/>
        <v>#NUM!</v>
      </c>
      <c r="Z30" s="64" t="e">
        <f t="shared" si="15"/>
        <v>#N/A</v>
      </c>
      <c r="AA30" s="64" t="e">
        <f t="shared" si="16"/>
        <v>#NUM!</v>
      </c>
      <c r="AB30" s="64" t="e">
        <f t="shared" si="17"/>
        <v>#NUM!</v>
      </c>
      <c r="AC30" s="64" t="e">
        <f t="shared" si="18"/>
        <v>#NUM!</v>
      </c>
      <c r="AD30" s="64" t="e">
        <f t="shared" si="19"/>
        <v>#NUM!</v>
      </c>
      <c r="AE30" s="64" t="e">
        <f t="shared" si="20"/>
        <v>#NUM!</v>
      </c>
      <c r="AF30" s="64" t="e">
        <f t="shared" si="21"/>
        <v>#N/A</v>
      </c>
      <c r="AG30" s="64" t="e">
        <f t="shared" si="22"/>
        <v>#NUM!</v>
      </c>
      <c r="AH30" s="64" t="e">
        <f t="shared" si="23"/>
        <v>#NUM!</v>
      </c>
      <c r="AI30" s="64" t="e">
        <f t="shared" si="24"/>
        <v>#NUM!</v>
      </c>
      <c r="AJ30" s="64" t="e">
        <f t="shared" si="25"/>
        <v>#N/A</v>
      </c>
    </row>
    <row r="31" spans="1:36" ht="12.95" customHeight="1" x14ac:dyDescent="0.15">
      <c r="A31" s="63"/>
      <c r="B31" s="115"/>
      <c r="C31" s="115"/>
      <c r="D31" s="63"/>
      <c r="E31" s="63"/>
      <c r="F31" s="4" t="str">
        <f t="shared" si="0"/>
        <v/>
      </c>
      <c r="G31" s="63"/>
      <c r="H31" s="63"/>
      <c r="I31" s="63"/>
      <c r="J31" s="1" t="s">
        <v>15</v>
      </c>
      <c r="K31" s="64" t="e">
        <f t="shared" si="1"/>
        <v>#NUM!</v>
      </c>
      <c r="L31" s="64" t="e">
        <f t="shared" si="2"/>
        <v>#NUM!</v>
      </c>
      <c r="M31" s="64" t="e">
        <f t="shared" si="3"/>
        <v>#NUM!</v>
      </c>
      <c r="N31" s="64" t="e">
        <f t="shared" si="4"/>
        <v>#NUM!</v>
      </c>
      <c r="O31" s="64" t="e">
        <f t="shared" si="5"/>
        <v>#NUM!</v>
      </c>
      <c r="P31" s="64" t="e">
        <f t="shared" si="26"/>
        <v>#N/A</v>
      </c>
      <c r="Q31" s="64" t="e">
        <f t="shared" si="6"/>
        <v>#NUM!</v>
      </c>
      <c r="R31" s="64" t="e">
        <f t="shared" si="7"/>
        <v>#NUM!</v>
      </c>
      <c r="S31" s="64" t="e">
        <f t="shared" si="8"/>
        <v>#NUM!</v>
      </c>
      <c r="T31" s="64" t="e">
        <f t="shared" si="9"/>
        <v>#NUM!</v>
      </c>
      <c r="U31" s="64" t="e">
        <f t="shared" si="10"/>
        <v>#N/A</v>
      </c>
      <c r="V31" s="64" t="e">
        <f t="shared" si="11"/>
        <v>#NUM!</v>
      </c>
      <c r="W31" s="64" t="e">
        <f t="shared" si="12"/>
        <v>#NUM!</v>
      </c>
      <c r="X31" s="64" t="e">
        <f t="shared" si="13"/>
        <v>#NUM!</v>
      </c>
      <c r="Y31" s="64" t="e">
        <f t="shared" si="14"/>
        <v>#NUM!</v>
      </c>
      <c r="Z31" s="64" t="e">
        <f t="shared" si="15"/>
        <v>#N/A</v>
      </c>
      <c r="AA31" s="64" t="e">
        <f t="shared" si="16"/>
        <v>#NUM!</v>
      </c>
      <c r="AB31" s="64" t="e">
        <f t="shared" si="17"/>
        <v>#NUM!</v>
      </c>
      <c r="AC31" s="64" t="e">
        <f t="shared" si="18"/>
        <v>#NUM!</v>
      </c>
      <c r="AD31" s="64" t="e">
        <f t="shared" si="19"/>
        <v>#NUM!</v>
      </c>
      <c r="AE31" s="64" t="e">
        <f t="shared" si="20"/>
        <v>#NUM!</v>
      </c>
      <c r="AF31" s="64" t="e">
        <f t="shared" si="21"/>
        <v>#N/A</v>
      </c>
      <c r="AG31" s="64" t="e">
        <f t="shared" si="22"/>
        <v>#NUM!</v>
      </c>
      <c r="AH31" s="64" t="e">
        <f t="shared" si="23"/>
        <v>#NUM!</v>
      </c>
      <c r="AI31" s="64" t="e">
        <f t="shared" si="24"/>
        <v>#NUM!</v>
      </c>
      <c r="AJ31" s="64" t="e">
        <f t="shared" si="25"/>
        <v>#N/A</v>
      </c>
    </row>
    <row r="32" spans="1:36" ht="12.95" customHeight="1" x14ac:dyDescent="0.15">
      <c r="A32" s="63"/>
      <c r="B32" s="115"/>
      <c r="C32" s="115"/>
      <c r="D32" s="63"/>
      <c r="E32" s="63"/>
      <c r="F32" s="4" t="str">
        <f t="shared" si="0"/>
        <v/>
      </c>
      <c r="G32" s="63"/>
      <c r="H32" s="63"/>
      <c r="I32" s="63"/>
      <c r="J32" s="1" t="s">
        <v>15</v>
      </c>
      <c r="K32" s="64" t="e">
        <f t="shared" si="1"/>
        <v>#NUM!</v>
      </c>
      <c r="L32" s="64" t="e">
        <f t="shared" si="2"/>
        <v>#NUM!</v>
      </c>
      <c r="M32" s="64" t="e">
        <f t="shared" si="3"/>
        <v>#NUM!</v>
      </c>
      <c r="N32" s="64" t="e">
        <f t="shared" si="4"/>
        <v>#NUM!</v>
      </c>
      <c r="O32" s="64" t="e">
        <f t="shared" si="5"/>
        <v>#NUM!</v>
      </c>
      <c r="P32" s="64" t="e">
        <f t="shared" si="26"/>
        <v>#N/A</v>
      </c>
      <c r="Q32" s="64" t="e">
        <f t="shared" si="6"/>
        <v>#NUM!</v>
      </c>
      <c r="R32" s="64" t="e">
        <f t="shared" si="7"/>
        <v>#NUM!</v>
      </c>
      <c r="S32" s="64" t="e">
        <f t="shared" si="8"/>
        <v>#NUM!</v>
      </c>
      <c r="T32" s="64" t="e">
        <f t="shared" si="9"/>
        <v>#NUM!</v>
      </c>
      <c r="U32" s="64" t="e">
        <f t="shared" si="10"/>
        <v>#N/A</v>
      </c>
      <c r="V32" s="64" t="e">
        <f t="shared" si="11"/>
        <v>#NUM!</v>
      </c>
      <c r="W32" s="64" t="e">
        <f t="shared" si="12"/>
        <v>#NUM!</v>
      </c>
      <c r="X32" s="64" t="e">
        <f t="shared" si="13"/>
        <v>#NUM!</v>
      </c>
      <c r="Y32" s="64" t="e">
        <f t="shared" si="14"/>
        <v>#NUM!</v>
      </c>
      <c r="Z32" s="64" t="e">
        <f t="shared" si="15"/>
        <v>#N/A</v>
      </c>
      <c r="AA32" s="64" t="e">
        <f t="shared" si="16"/>
        <v>#NUM!</v>
      </c>
      <c r="AB32" s="64" t="e">
        <f t="shared" si="17"/>
        <v>#NUM!</v>
      </c>
      <c r="AC32" s="64" t="e">
        <f t="shared" si="18"/>
        <v>#NUM!</v>
      </c>
      <c r="AD32" s="64" t="e">
        <f t="shared" si="19"/>
        <v>#NUM!</v>
      </c>
      <c r="AE32" s="64" t="e">
        <f t="shared" si="20"/>
        <v>#NUM!</v>
      </c>
      <c r="AF32" s="64" t="e">
        <f t="shared" si="21"/>
        <v>#N/A</v>
      </c>
      <c r="AG32" s="64" t="e">
        <f t="shared" si="22"/>
        <v>#NUM!</v>
      </c>
      <c r="AH32" s="64" t="e">
        <f t="shared" si="23"/>
        <v>#NUM!</v>
      </c>
      <c r="AI32" s="64" t="e">
        <f t="shared" si="24"/>
        <v>#NUM!</v>
      </c>
      <c r="AJ32" s="64" t="e">
        <f t="shared" si="25"/>
        <v>#N/A</v>
      </c>
    </row>
    <row r="33" spans="1:36" ht="12.95" customHeight="1" x14ac:dyDescent="0.15">
      <c r="A33" s="63"/>
      <c r="B33" s="115"/>
      <c r="C33" s="115"/>
      <c r="D33" s="63"/>
      <c r="E33" s="63"/>
      <c r="F33" s="4" t="str">
        <f t="shared" si="0"/>
        <v/>
      </c>
      <c r="G33" s="63"/>
      <c r="H33" s="63"/>
      <c r="I33" s="63"/>
      <c r="J33" s="1" t="s">
        <v>15</v>
      </c>
      <c r="K33" s="64" t="e">
        <f t="shared" si="1"/>
        <v>#NUM!</v>
      </c>
      <c r="L33" s="64" t="e">
        <f t="shared" si="2"/>
        <v>#NUM!</v>
      </c>
      <c r="M33" s="64" t="e">
        <f t="shared" si="3"/>
        <v>#NUM!</v>
      </c>
      <c r="N33" s="64" t="e">
        <f t="shared" si="4"/>
        <v>#NUM!</v>
      </c>
      <c r="O33" s="64" t="e">
        <f t="shared" si="5"/>
        <v>#NUM!</v>
      </c>
      <c r="P33" s="64" t="e">
        <f t="shared" si="26"/>
        <v>#N/A</v>
      </c>
      <c r="Q33" s="64" t="e">
        <f t="shared" si="6"/>
        <v>#NUM!</v>
      </c>
      <c r="R33" s="64" t="e">
        <f t="shared" si="7"/>
        <v>#NUM!</v>
      </c>
      <c r="S33" s="64" t="e">
        <f t="shared" si="8"/>
        <v>#NUM!</v>
      </c>
      <c r="T33" s="64" t="e">
        <f t="shared" si="9"/>
        <v>#NUM!</v>
      </c>
      <c r="U33" s="64" t="e">
        <f t="shared" si="10"/>
        <v>#N/A</v>
      </c>
      <c r="V33" s="64" t="e">
        <f t="shared" si="11"/>
        <v>#NUM!</v>
      </c>
      <c r="W33" s="64" t="e">
        <f t="shared" si="12"/>
        <v>#NUM!</v>
      </c>
      <c r="X33" s="64" t="e">
        <f t="shared" si="13"/>
        <v>#NUM!</v>
      </c>
      <c r="Y33" s="64" t="e">
        <f t="shared" si="14"/>
        <v>#NUM!</v>
      </c>
      <c r="Z33" s="64" t="e">
        <f t="shared" si="15"/>
        <v>#N/A</v>
      </c>
      <c r="AA33" s="64" t="e">
        <f t="shared" si="16"/>
        <v>#NUM!</v>
      </c>
      <c r="AB33" s="64" t="e">
        <f t="shared" si="17"/>
        <v>#NUM!</v>
      </c>
      <c r="AC33" s="64" t="e">
        <f t="shared" si="18"/>
        <v>#NUM!</v>
      </c>
      <c r="AD33" s="64" t="e">
        <f t="shared" si="19"/>
        <v>#NUM!</v>
      </c>
      <c r="AE33" s="64" t="e">
        <f t="shared" si="20"/>
        <v>#NUM!</v>
      </c>
      <c r="AF33" s="64" t="e">
        <f t="shared" si="21"/>
        <v>#N/A</v>
      </c>
      <c r="AG33" s="64" t="e">
        <f t="shared" si="22"/>
        <v>#NUM!</v>
      </c>
      <c r="AH33" s="64" t="e">
        <f t="shared" si="23"/>
        <v>#NUM!</v>
      </c>
      <c r="AI33" s="64" t="e">
        <f t="shared" si="24"/>
        <v>#NUM!</v>
      </c>
      <c r="AJ33" s="64" t="e">
        <f t="shared" si="25"/>
        <v>#N/A</v>
      </c>
    </row>
    <row r="34" spans="1:36" ht="12.95" customHeight="1" x14ac:dyDescent="0.15">
      <c r="A34" s="63"/>
      <c r="B34" s="115"/>
      <c r="C34" s="115"/>
      <c r="D34" s="63"/>
      <c r="E34" s="63"/>
      <c r="F34" s="4" t="str">
        <f t="shared" si="0"/>
        <v/>
      </c>
      <c r="G34" s="63"/>
      <c r="H34" s="63"/>
      <c r="I34" s="63"/>
      <c r="K34" s="64" t="e">
        <f t="shared" si="1"/>
        <v>#NUM!</v>
      </c>
      <c r="L34" s="64" t="e">
        <f t="shared" si="2"/>
        <v>#NUM!</v>
      </c>
      <c r="M34" s="64" t="e">
        <f t="shared" si="3"/>
        <v>#NUM!</v>
      </c>
      <c r="N34" s="64" t="e">
        <f t="shared" si="4"/>
        <v>#NUM!</v>
      </c>
      <c r="O34" s="64" t="e">
        <f t="shared" si="5"/>
        <v>#NUM!</v>
      </c>
      <c r="P34" s="64" t="e">
        <f t="shared" si="26"/>
        <v>#N/A</v>
      </c>
      <c r="Q34" s="64" t="e">
        <f t="shared" si="6"/>
        <v>#NUM!</v>
      </c>
      <c r="R34" s="64" t="e">
        <f t="shared" si="7"/>
        <v>#NUM!</v>
      </c>
      <c r="S34" s="64" t="e">
        <f t="shared" si="8"/>
        <v>#NUM!</v>
      </c>
      <c r="T34" s="64" t="e">
        <f t="shared" si="9"/>
        <v>#NUM!</v>
      </c>
      <c r="U34" s="64" t="e">
        <f t="shared" si="10"/>
        <v>#N/A</v>
      </c>
      <c r="V34" s="64" t="e">
        <f t="shared" si="11"/>
        <v>#NUM!</v>
      </c>
      <c r="W34" s="64" t="e">
        <f t="shared" si="12"/>
        <v>#NUM!</v>
      </c>
      <c r="X34" s="64" t="e">
        <f t="shared" si="13"/>
        <v>#NUM!</v>
      </c>
      <c r="Y34" s="64" t="e">
        <f t="shared" si="14"/>
        <v>#NUM!</v>
      </c>
      <c r="Z34" s="64" t="e">
        <f t="shared" si="15"/>
        <v>#N/A</v>
      </c>
      <c r="AA34" s="64" t="e">
        <f t="shared" si="16"/>
        <v>#NUM!</v>
      </c>
      <c r="AB34" s="64" t="e">
        <f t="shared" si="17"/>
        <v>#NUM!</v>
      </c>
      <c r="AC34" s="64" t="e">
        <f t="shared" si="18"/>
        <v>#NUM!</v>
      </c>
      <c r="AD34" s="64" t="e">
        <f t="shared" si="19"/>
        <v>#NUM!</v>
      </c>
      <c r="AE34" s="64" t="e">
        <f t="shared" si="20"/>
        <v>#NUM!</v>
      </c>
      <c r="AF34" s="64" t="e">
        <f t="shared" si="21"/>
        <v>#N/A</v>
      </c>
      <c r="AG34" s="64" t="e">
        <f t="shared" si="22"/>
        <v>#NUM!</v>
      </c>
      <c r="AH34" s="64" t="e">
        <f t="shared" si="23"/>
        <v>#NUM!</v>
      </c>
      <c r="AI34" s="64" t="e">
        <f t="shared" si="24"/>
        <v>#NUM!</v>
      </c>
      <c r="AJ34" s="64" t="e">
        <f t="shared" si="25"/>
        <v>#N/A</v>
      </c>
    </row>
    <row r="35" spans="1:36" ht="12.95" customHeight="1" x14ac:dyDescent="0.15">
      <c r="A35" s="63"/>
      <c r="B35" s="115"/>
      <c r="C35" s="115"/>
      <c r="D35" s="63"/>
      <c r="E35" s="63"/>
      <c r="F35" s="4" t="str">
        <f t="shared" si="0"/>
        <v/>
      </c>
      <c r="G35" s="63"/>
      <c r="H35" s="63"/>
      <c r="I35" s="63"/>
      <c r="K35" s="64" t="e">
        <f t="shared" si="1"/>
        <v>#NUM!</v>
      </c>
      <c r="L35" s="64" t="e">
        <f t="shared" si="2"/>
        <v>#NUM!</v>
      </c>
      <c r="M35" s="64" t="e">
        <f t="shared" si="3"/>
        <v>#NUM!</v>
      </c>
      <c r="N35" s="64" t="e">
        <f t="shared" si="4"/>
        <v>#NUM!</v>
      </c>
      <c r="O35" s="64" t="e">
        <f t="shared" si="5"/>
        <v>#NUM!</v>
      </c>
      <c r="P35" s="64" t="e">
        <f t="shared" si="26"/>
        <v>#N/A</v>
      </c>
      <c r="Q35" s="64" t="e">
        <f t="shared" si="6"/>
        <v>#NUM!</v>
      </c>
      <c r="R35" s="64" t="e">
        <f t="shared" si="7"/>
        <v>#NUM!</v>
      </c>
      <c r="S35" s="64" t="e">
        <f t="shared" si="8"/>
        <v>#NUM!</v>
      </c>
      <c r="T35" s="64" t="e">
        <f t="shared" si="9"/>
        <v>#NUM!</v>
      </c>
      <c r="U35" s="64" t="e">
        <f t="shared" si="10"/>
        <v>#N/A</v>
      </c>
      <c r="V35" s="64" t="e">
        <f t="shared" si="11"/>
        <v>#NUM!</v>
      </c>
      <c r="W35" s="64" t="e">
        <f t="shared" si="12"/>
        <v>#NUM!</v>
      </c>
      <c r="X35" s="64" t="e">
        <f t="shared" si="13"/>
        <v>#NUM!</v>
      </c>
      <c r="Y35" s="64" t="e">
        <f t="shared" si="14"/>
        <v>#NUM!</v>
      </c>
      <c r="Z35" s="64" t="e">
        <f t="shared" si="15"/>
        <v>#N/A</v>
      </c>
      <c r="AA35" s="64" t="e">
        <f t="shared" si="16"/>
        <v>#NUM!</v>
      </c>
      <c r="AB35" s="64" t="e">
        <f t="shared" si="17"/>
        <v>#NUM!</v>
      </c>
      <c r="AC35" s="64" t="e">
        <f t="shared" si="18"/>
        <v>#NUM!</v>
      </c>
      <c r="AD35" s="64" t="e">
        <f t="shared" si="19"/>
        <v>#NUM!</v>
      </c>
      <c r="AE35" s="64" t="e">
        <f t="shared" si="20"/>
        <v>#NUM!</v>
      </c>
      <c r="AF35" s="64" t="e">
        <f t="shared" si="21"/>
        <v>#N/A</v>
      </c>
      <c r="AG35" s="64" t="e">
        <f t="shared" si="22"/>
        <v>#NUM!</v>
      </c>
      <c r="AH35" s="64" t="e">
        <f t="shared" si="23"/>
        <v>#NUM!</v>
      </c>
      <c r="AI35" s="64" t="e">
        <f t="shared" si="24"/>
        <v>#NUM!</v>
      </c>
      <c r="AJ35" s="64" t="e">
        <f t="shared" si="25"/>
        <v>#N/A</v>
      </c>
    </row>
    <row r="36" spans="1:36" ht="12.95" customHeight="1" x14ac:dyDescent="0.15">
      <c r="A36" s="63"/>
      <c r="B36" s="115"/>
      <c r="C36" s="115"/>
      <c r="D36" s="63"/>
      <c r="E36" s="63"/>
      <c r="F36" s="4" t="str">
        <f t="shared" si="0"/>
        <v/>
      </c>
      <c r="G36" s="63"/>
      <c r="H36" s="63"/>
      <c r="I36" s="63"/>
      <c r="K36" s="64" t="e">
        <f t="shared" si="1"/>
        <v>#NUM!</v>
      </c>
      <c r="L36" s="64" t="e">
        <f t="shared" si="2"/>
        <v>#NUM!</v>
      </c>
      <c r="M36" s="64" t="e">
        <f t="shared" si="3"/>
        <v>#NUM!</v>
      </c>
      <c r="N36" s="64" t="e">
        <f t="shared" si="4"/>
        <v>#NUM!</v>
      </c>
      <c r="O36" s="64" t="e">
        <f t="shared" si="5"/>
        <v>#NUM!</v>
      </c>
      <c r="P36" s="64" t="e">
        <f t="shared" si="26"/>
        <v>#N/A</v>
      </c>
      <c r="Q36" s="64" t="e">
        <f t="shared" si="6"/>
        <v>#NUM!</v>
      </c>
      <c r="R36" s="64" t="e">
        <f t="shared" si="7"/>
        <v>#NUM!</v>
      </c>
      <c r="S36" s="64" t="e">
        <f t="shared" si="8"/>
        <v>#NUM!</v>
      </c>
      <c r="T36" s="64" t="e">
        <f t="shared" si="9"/>
        <v>#NUM!</v>
      </c>
      <c r="U36" s="64" t="e">
        <f t="shared" si="10"/>
        <v>#N/A</v>
      </c>
      <c r="V36" s="64" t="e">
        <f t="shared" si="11"/>
        <v>#NUM!</v>
      </c>
      <c r="W36" s="64" t="e">
        <f t="shared" si="12"/>
        <v>#NUM!</v>
      </c>
      <c r="X36" s="64" t="e">
        <f t="shared" si="13"/>
        <v>#NUM!</v>
      </c>
      <c r="Y36" s="64" t="e">
        <f t="shared" si="14"/>
        <v>#NUM!</v>
      </c>
      <c r="Z36" s="64" t="e">
        <f t="shared" si="15"/>
        <v>#N/A</v>
      </c>
      <c r="AA36" s="64" t="e">
        <f t="shared" si="16"/>
        <v>#NUM!</v>
      </c>
      <c r="AB36" s="64" t="e">
        <f t="shared" si="17"/>
        <v>#NUM!</v>
      </c>
      <c r="AC36" s="64" t="e">
        <f t="shared" si="18"/>
        <v>#NUM!</v>
      </c>
      <c r="AD36" s="64" t="e">
        <f t="shared" si="19"/>
        <v>#NUM!</v>
      </c>
      <c r="AE36" s="64" t="e">
        <f t="shared" si="20"/>
        <v>#NUM!</v>
      </c>
      <c r="AF36" s="64" t="e">
        <f t="shared" si="21"/>
        <v>#N/A</v>
      </c>
      <c r="AG36" s="64" t="e">
        <f t="shared" si="22"/>
        <v>#NUM!</v>
      </c>
      <c r="AH36" s="64" t="e">
        <f t="shared" si="23"/>
        <v>#NUM!</v>
      </c>
      <c r="AI36" s="64" t="e">
        <f t="shared" si="24"/>
        <v>#NUM!</v>
      </c>
      <c r="AJ36" s="64" t="e">
        <f t="shared" si="25"/>
        <v>#N/A</v>
      </c>
    </row>
    <row r="37" spans="1:36" ht="12.95" customHeight="1" x14ac:dyDescent="0.15">
      <c r="A37" s="63"/>
      <c r="B37" s="115"/>
      <c r="C37" s="115"/>
      <c r="D37" s="63"/>
      <c r="E37" s="63"/>
      <c r="F37" s="4" t="str">
        <f t="shared" si="0"/>
        <v/>
      </c>
      <c r="G37" s="63"/>
      <c r="H37" s="63"/>
      <c r="I37" s="63"/>
      <c r="K37" s="64" t="e">
        <f t="shared" si="1"/>
        <v>#NUM!</v>
      </c>
      <c r="L37" s="64" t="e">
        <f t="shared" si="2"/>
        <v>#NUM!</v>
      </c>
      <c r="M37" s="64" t="e">
        <f t="shared" si="3"/>
        <v>#NUM!</v>
      </c>
      <c r="N37" s="64" t="e">
        <f t="shared" si="4"/>
        <v>#NUM!</v>
      </c>
      <c r="O37" s="64" t="e">
        <f t="shared" si="5"/>
        <v>#NUM!</v>
      </c>
      <c r="P37" s="64" t="e">
        <f t="shared" si="26"/>
        <v>#N/A</v>
      </c>
      <c r="Q37" s="64" t="e">
        <f t="shared" si="6"/>
        <v>#NUM!</v>
      </c>
      <c r="R37" s="64" t="e">
        <f t="shared" si="7"/>
        <v>#NUM!</v>
      </c>
      <c r="S37" s="64" t="e">
        <f t="shared" si="8"/>
        <v>#NUM!</v>
      </c>
      <c r="T37" s="64" t="e">
        <f t="shared" si="9"/>
        <v>#NUM!</v>
      </c>
      <c r="U37" s="64" t="e">
        <f t="shared" si="10"/>
        <v>#N/A</v>
      </c>
      <c r="V37" s="64" t="e">
        <f t="shared" si="11"/>
        <v>#NUM!</v>
      </c>
      <c r="W37" s="64" t="e">
        <f t="shared" si="12"/>
        <v>#NUM!</v>
      </c>
      <c r="X37" s="64" t="e">
        <f t="shared" si="13"/>
        <v>#NUM!</v>
      </c>
      <c r="Y37" s="64" t="e">
        <f t="shared" si="14"/>
        <v>#NUM!</v>
      </c>
      <c r="Z37" s="64" t="e">
        <f t="shared" si="15"/>
        <v>#N/A</v>
      </c>
      <c r="AA37" s="64" t="e">
        <f t="shared" si="16"/>
        <v>#NUM!</v>
      </c>
      <c r="AB37" s="64" t="e">
        <f t="shared" si="17"/>
        <v>#NUM!</v>
      </c>
      <c r="AC37" s="64" t="e">
        <f t="shared" si="18"/>
        <v>#NUM!</v>
      </c>
      <c r="AD37" s="64" t="e">
        <f t="shared" si="19"/>
        <v>#NUM!</v>
      </c>
      <c r="AE37" s="64" t="e">
        <f t="shared" si="20"/>
        <v>#NUM!</v>
      </c>
      <c r="AF37" s="64" t="e">
        <f t="shared" si="21"/>
        <v>#N/A</v>
      </c>
      <c r="AG37" s="64" t="e">
        <f t="shared" si="22"/>
        <v>#NUM!</v>
      </c>
      <c r="AH37" s="64" t="e">
        <f t="shared" si="23"/>
        <v>#NUM!</v>
      </c>
      <c r="AI37" s="64" t="e">
        <f t="shared" si="24"/>
        <v>#NUM!</v>
      </c>
      <c r="AJ37" s="64" t="e">
        <f t="shared" si="25"/>
        <v>#N/A</v>
      </c>
    </row>
    <row r="38" spans="1:36" ht="12.95" customHeight="1" x14ac:dyDescent="0.15">
      <c r="A38" s="63"/>
      <c r="B38" s="115"/>
      <c r="C38" s="115"/>
      <c r="D38" s="63"/>
      <c r="E38" s="63"/>
      <c r="F38" s="4" t="str">
        <f t="shared" si="0"/>
        <v/>
      </c>
      <c r="G38" s="63"/>
      <c r="H38" s="63"/>
      <c r="I38" s="63"/>
      <c r="K38" s="64" t="e">
        <f t="shared" si="1"/>
        <v>#NUM!</v>
      </c>
      <c r="L38" s="64" t="e">
        <f t="shared" si="2"/>
        <v>#NUM!</v>
      </c>
      <c r="M38" s="64" t="e">
        <f t="shared" si="3"/>
        <v>#NUM!</v>
      </c>
      <c r="N38" s="64" t="e">
        <f t="shared" si="4"/>
        <v>#NUM!</v>
      </c>
      <c r="O38" s="64" t="e">
        <f t="shared" si="5"/>
        <v>#NUM!</v>
      </c>
      <c r="P38" s="64" t="e">
        <f t="shared" si="26"/>
        <v>#N/A</v>
      </c>
      <c r="Q38" s="64" t="e">
        <f t="shared" si="6"/>
        <v>#NUM!</v>
      </c>
      <c r="R38" s="64" t="e">
        <f t="shared" si="7"/>
        <v>#NUM!</v>
      </c>
      <c r="S38" s="64" t="e">
        <f t="shared" si="8"/>
        <v>#NUM!</v>
      </c>
      <c r="T38" s="64" t="e">
        <f t="shared" si="9"/>
        <v>#NUM!</v>
      </c>
      <c r="U38" s="64" t="e">
        <f t="shared" si="10"/>
        <v>#N/A</v>
      </c>
      <c r="V38" s="64" t="e">
        <f t="shared" si="11"/>
        <v>#NUM!</v>
      </c>
      <c r="W38" s="64" t="e">
        <f t="shared" si="12"/>
        <v>#NUM!</v>
      </c>
      <c r="X38" s="64" t="e">
        <f t="shared" si="13"/>
        <v>#NUM!</v>
      </c>
      <c r="Y38" s="64" t="e">
        <f t="shared" si="14"/>
        <v>#NUM!</v>
      </c>
      <c r="Z38" s="64" t="e">
        <f t="shared" si="15"/>
        <v>#N/A</v>
      </c>
      <c r="AA38" s="64" t="e">
        <f t="shared" si="16"/>
        <v>#NUM!</v>
      </c>
      <c r="AB38" s="64" t="e">
        <f t="shared" si="17"/>
        <v>#NUM!</v>
      </c>
      <c r="AC38" s="64" t="e">
        <f t="shared" si="18"/>
        <v>#NUM!</v>
      </c>
      <c r="AD38" s="64" t="e">
        <f t="shared" si="19"/>
        <v>#NUM!</v>
      </c>
      <c r="AE38" s="64" t="e">
        <f t="shared" si="20"/>
        <v>#NUM!</v>
      </c>
      <c r="AF38" s="64" t="e">
        <f t="shared" si="21"/>
        <v>#N/A</v>
      </c>
      <c r="AG38" s="64" t="e">
        <f t="shared" si="22"/>
        <v>#NUM!</v>
      </c>
      <c r="AH38" s="64" t="e">
        <f t="shared" si="23"/>
        <v>#NUM!</v>
      </c>
      <c r="AI38" s="64" t="e">
        <f t="shared" si="24"/>
        <v>#NUM!</v>
      </c>
      <c r="AJ38" s="64" t="e">
        <f t="shared" si="25"/>
        <v>#N/A</v>
      </c>
    </row>
    <row r="39" spans="1:36" ht="12.95" customHeight="1" x14ac:dyDescent="0.15">
      <c r="A39" s="63"/>
      <c r="B39" s="115"/>
      <c r="C39" s="115"/>
      <c r="D39" s="63"/>
      <c r="E39" s="63"/>
      <c r="F39" s="4" t="str">
        <f t="shared" si="0"/>
        <v/>
      </c>
      <c r="G39" s="63"/>
      <c r="H39" s="63"/>
      <c r="I39" s="63"/>
      <c r="K39" s="64" t="e">
        <f t="shared" si="1"/>
        <v>#NUM!</v>
      </c>
      <c r="L39" s="64" t="e">
        <f t="shared" si="2"/>
        <v>#NUM!</v>
      </c>
      <c r="M39" s="64" t="e">
        <f t="shared" si="3"/>
        <v>#NUM!</v>
      </c>
      <c r="N39" s="64" t="e">
        <f t="shared" si="4"/>
        <v>#NUM!</v>
      </c>
      <c r="O39" s="64" t="e">
        <f t="shared" si="5"/>
        <v>#NUM!</v>
      </c>
      <c r="P39" s="64" t="e">
        <f t="shared" si="26"/>
        <v>#N/A</v>
      </c>
      <c r="Q39" s="64" t="e">
        <f t="shared" si="6"/>
        <v>#NUM!</v>
      </c>
      <c r="R39" s="64" t="e">
        <f t="shared" si="7"/>
        <v>#NUM!</v>
      </c>
      <c r="S39" s="64" t="e">
        <f t="shared" si="8"/>
        <v>#NUM!</v>
      </c>
      <c r="T39" s="64" t="e">
        <f t="shared" si="9"/>
        <v>#NUM!</v>
      </c>
      <c r="U39" s="64" t="e">
        <f t="shared" si="10"/>
        <v>#N/A</v>
      </c>
      <c r="V39" s="64" t="e">
        <f t="shared" si="11"/>
        <v>#NUM!</v>
      </c>
      <c r="W39" s="64" t="e">
        <f t="shared" si="12"/>
        <v>#NUM!</v>
      </c>
      <c r="X39" s="64" t="e">
        <f t="shared" si="13"/>
        <v>#NUM!</v>
      </c>
      <c r="Y39" s="64" t="e">
        <f t="shared" si="14"/>
        <v>#NUM!</v>
      </c>
      <c r="Z39" s="64" t="e">
        <f t="shared" si="15"/>
        <v>#N/A</v>
      </c>
      <c r="AA39" s="64" t="e">
        <f t="shared" si="16"/>
        <v>#NUM!</v>
      </c>
      <c r="AB39" s="64" t="e">
        <f t="shared" si="17"/>
        <v>#NUM!</v>
      </c>
      <c r="AC39" s="64" t="e">
        <f t="shared" si="18"/>
        <v>#NUM!</v>
      </c>
      <c r="AD39" s="64" t="e">
        <f t="shared" si="19"/>
        <v>#NUM!</v>
      </c>
      <c r="AE39" s="64" t="e">
        <f t="shared" si="20"/>
        <v>#NUM!</v>
      </c>
      <c r="AF39" s="64" t="e">
        <f t="shared" si="21"/>
        <v>#N/A</v>
      </c>
      <c r="AG39" s="64" t="e">
        <f t="shared" si="22"/>
        <v>#NUM!</v>
      </c>
      <c r="AH39" s="64" t="e">
        <f t="shared" si="23"/>
        <v>#NUM!</v>
      </c>
      <c r="AI39" s="64" t="e">
        <f t="shared" si="24"/>
        <v>#NUM!</v>
      </c>
      <c r="AJ39" s="64" t="e">
        <f t="shared" si="25"/>
        <v>#N/A</v>
      </c>
    </row>
    <row r="40" spans="1:36" ht="12.95" customHeight="1" x14ac:dyDescent="0.15">
      <c r="A40" s="63"/>
      <c r="B40" s="115"/>
      <c r="C40" s="115"/>
      <c r="D40" s="63"/>
      <c r="E40" s="63"/>
      <c r="F40" s="4" t="str">
        <f t="shared" si="0"/>
        <v/>
      </c>
      <c r="G40" s="63"/>
      <c r="H40" s="63"/>
      <c r="I40" s="63"/>
      <c r="K40" s="64" t="e">
        <f t="shared" si="1"/>
        <v>#NUM!</v>
      </c>
      <c r="L40" s="64" t="e">
        <f t="shared" si="2"/>
        <v>#NUM!</v>
      </c>
      <c r="M40" s="64" t="e">
        <f t="shared" si="3"/>
        <v>#NUM!</v>
      </c>
      <c r="N40" s="64" t="e">
        <f t="shared" si="4"/>
        <v>#NUM!</v>
      </c>
      <c r="O40" s="64" t="e">
        <f t="shared" si="5"/>
        <v>#NUM!</v>
      </c>
      <c r="P40" s="64" t="e">
        <f t="shared" si="26"/>
        <v>#N/A</v>
      </c>
      <c r="Q40" s="64" t="e">
        <f t="shared" si="6"/>
        <v>#NUM!</v>
      </c>
      <c r="R40" s="64" t="e">
        <f t="shared" si="7"/>
        <v>#NUM!</v>
      </c>
      <c r="S40" s="64" t="e">
        <f t="shared" si="8"/>
        <v>#NUM!</v>
      </c>
      <c r="T40" s="64" t="e">
        <f t="shared" si="9"/>
        <v>#NUM!</v>
      </c>
      <c r="U40" s="64" t="e">
        <f t="shared" si="10"/>
        <v>#N/A</v>
      </c>
      <c r="V40" s="64" t="e">
        <f t="shared" si="11"/>
        <v>#NUM!</v>
      </c>
      <c r="W40" s="64" t="e">
        <f t="shared" si="12"/>
        <v>#NUM!</v>
      </c>
      <c r="X40" s="64" t="e">
        <f t="shared" si="13"/>
        <v>#NUM!</v>
      </c>
      <c r="Y40" s="64" t="e">
        <f t="shared" si="14"/>
        <v>#NUM!</v>
      </c>
      <c r="Z40" s="64" t="e">
        <f t="shared" si="15"/>
        <v>#N/A</v>
      </c>
      <c r="AA40" s="64" t="e">
        <f t="shared" si="16"/>
        <v>#NUM!</v>
      </c>
      <c r="AB40" s="64" t="e">
        <f t="shared" si="17"/>
        <v>#NUM!</v>
      </c>
      <c r="AC40" s="64" t="e">
        <f t="shared" si="18"/>
        <v>#NUM!</v>
      </c>
      <c r="AD40" s="64" t="e">
        <f t="shared" si="19"/>
        <v>#NUM!</v>
      </c>
      <c r="AE40" s="64" t="e">
        <f t="shared" si="20"/>
        <v>#NUM!</v>
      </c>
      <c r="AF40" s="64" t="e">
        <f t="shared" si="21"/>
        <v>#N/A</v>
      </c>
      <c r="AG40" s="64" t="e">
        <f t="shared" si="22"/>
        <v>#NUM!</v>
      </c>
      <c r="AH40" s="64" t="e">
        <f t="shared" si="23"/>
        <v>#NUM!</v>
      </c>
      <c r="AI40" s="64" t="e">
        <f t="shared" si="24"/>
        <v>#NUM!</v>
      </c>
      <c r="AJ40" s="64" t="e">
        <f t="shared" si="25"/>
        <v>#N/A</v>
      </c>
    </row>
    <row r="41" spans="1:36" ht="12.95" customHeight="1" x14ac:dyDescent="0.15">
      <c r="A41" s="63"/>
      <c r="B41" s="115"/>
      <c r="C41" s="115"/>
      <c r="D41" s="63"/>
      <c r="E41" s="63"/>
      <c r="F41" s="4" t="str">
        <f t="shared" si="0"/>
        <v/>
      </c>
      <c r="G41" s="63"/>
      <c r="H41" s="63"/>
      <c r="I41" s="63"/>
      <c r="K41" s="64" t="e">
        <f t="shared" si="1"/>
        <v>#NUM!</v>
      </c>
      <c r="L41" s="64" t="e">
        <f t="shared" si="2"/>
        <v>#NUM!</v>
      </c>
      <c r="M41" s="64" t="e">
        <f t="shared" si="3"/>
        <v>#NUM!</v>
      </c>
      <c r="N41" s="64" t="e">
        <f t="shared" si="4"/>
        <v>#NUM!</v>
      </c>
      <c r="O41" s="64" t="e">
        <f t="shared" si="5"/>
        <v>#NUM!</v>
      </c>
      <c r="P41" s="64" t="e">
        <f t="shared" si="26"/>
        <v>#N/A</v>
      </c>
      <c r="Q41" s="64" t="e">
        <f t="shared" si="6"/>
        <v>#NUM!</v>
      </c>
      <c r="R41" s="64" t="e">
        <f t="shared" si="7"/>
        <v>#NUM!</v>
      </c>
      <c r="S41" s="64" t="e">
        <f t="shared" si="8"/>
        <v>#NUM!</v>
      </c>
      <c r="T41" s="64" t="e">
        <f t="shared" si="9"/>
        <v>#NUM!</v>
      </c>
      <c r="U41" s="64" t="e">
        <f t="shared" si="10"/>
        <v>#N/A</v>
      </c>
      <c r="V41" s="64" t="e">
        <f t="shared" si="11"/>
        <v>#NUM!</v>
      </c>
      <c r="W41" s="64" t="e">
        <f t="shared" si="12"/>
        <v>#NUM!</v>
      </c>
      <c r="X41" s="64" t="e">
        <f t="shared" si="13"/>
        <v>#NUM!</v>
      </c>
      <c r="Y41" s="64" t="e">
        <f t="shared" si="14"/>
        <v>#NUM!</v>
      </c>
      <c r="Z41" s="64" t="e">
        <f t="shared" si="15"/>
        <v>#N/A</v>
      </c>
      <c r="AA41" s="64" t="e">
        <f t="shared" si="16"/>
        <v>#NUM!</v>
      </c>
      <c r="AB41" s="64" t="e">
        <f t="shared" si="17"/>
        <v>#NUM!</v>
      </c>
      <c r="AC41" s="64" t="e">
        <f t="shared" si="18"/>
        <v>#NUM!</v>
      </c>
      <c r="AD41" s="64" t="e">
        <f t="shared" si="19"/>
        <v>#NUM!</v>
      </c>
      <c r="AE41" s="64" t="e">
        <f t="shared" si="20"/>
        <v>#NUM!</v>
      </c>
      <c r="AF41" s="64" t="e">
        <f t="shared" si="21"/>
        <v>#N/A</v>
      </c>
      <c r="AG41" s="64" t="e">
        <f t="shared" si="22"/>
        <v>#NUM!</v>
      </c>
      <c r="AH41" s="64" t="e">
        <f t="shared" si="23"/>
        <v>#NUM!</v>
      </c>
      <c r="AI41" s="64" t="e">
        <f t="shared" si="24"/>
        <v>#NUM!</v>
      </c>
      <c r="AJ41" s="64" t="e">
        <f t="shared" si="25"/>
        <v>#N/A</v>
      </c>
    </row>
    <row r="42" spans="1:36" ht="12.95" customHeight="1" x14ac:dyDescent="0.15">
      <c r="A42" s="63"/>
      <c r="B42" s="115"/>
      <c r="C42" s="115"/>
      <c r="D42" s="63"/>
      <c r="E42" s="63"/>
      <c r="F42" s="4" t="str">
        <f t="shared" si="0"/>
        <v/>
      </c>
      <c r="G42" s="63"/>
      <c r="H42" s="63"/>
      <c r="I42" s="63"/>
      <c r="K42" s="64" t="e">
        <f t="shared" si="1"/>
        <v>#NUM!</v>
      </c>
      <c r="L42" s="64" t="e">
        <f t="shared" si="2"/>
        <v>#NUM!</v>
      </c>
      <c r="M42" s="64" t="e">
        <f t="shared" si="3"/>
        <v>#NUM!</v>
      </c>
      <c r="N42" s="64" t="e">
        <f t="shared" si="4"/>
        <v>#NUM!</v>
      </c>
      <c r="O42" s="64" t="e">
        <f t="shared" si="5"/>
        <v>#NUM!</v>
      </c>
      <c r="P42" s="64" t="e">
        <f t="shared" si="26"/>
        <v>#N/A</v>
      </c>
      <c r="Q42" s="64" t="e">
        <f t="shared" si="6"/>
        <v>#NUM!</v>
      </c>
      <c r="R42" s="64" t="e">
        <f t="shared" si="7"/>
        <v>#NUM!</v>
      </c>
      <c r="S42" s="64" t="e">
        <f t="shared" si="8"/>
        <v>#NUM!</v>
      </c>
      <c r="T42" s="64" t="e">
        <f t="shared" si="9"/>
        <v>#NUM!</v>
      </c>
      <c r="U42" s="64" t="e">
        <f t="shared" si="10"/>
        <v>#N/A</v>
      </c>
      <c r="V42" s="64" t="e">
        <f t="shared" si="11"/>
        <v>#NUM!</v>
      </c>
      <c r="W42" s="64" t="e">
        <f t="shared" si="12"/>
        <v>#NUM!</v>
      </c>
      <c r="X42" s="64" t="e">
        <f t="shared" si="13"/>
        <v>#NUM!</v>
      </c>
      <c r="Y42" s="64" t="e">
        <f t="shared" si="14"/>
        <v>#NUM!</v>
      </c>
      <c r="Z42" s="64" t="e">
        <f t="shared" si="15"/>
        <v>#N/A</v>
      </c>
      <c r="AA42" s="64" t="e">
        <f t="shared" si="16"/>
        <v>#NUM!</v>
      </c>
      <c r="AB42" s="64" t="e">
        <f t="shared" si="17"/>
        <v>#NUM!</v>
      </c>
      <c r="AC42" s="64" t="e">
        <f t="shared" si="18"/>
        <v>#NUM!</v>
      </c>
      <c r="AD42" s="64" t="e">
        <f t="shared" si="19"/>
        <v>#NUM!</v>
      </c>
      <c r="AE42" s="64" t="e">
        <f t="shared" si="20"/>
        <v>#NUM!</v>
      </c>
      <c r="AF42" s="64" t="e">
        <f t="shared" si="21"/>
        <v>#N/A</v>
      </c>
      <c r="AG42" s="64" t="e">
        <f t="shared" si="22"/>
        <v>#NUM!</v>
      </c>
      <c r="AH42" s="64" t="e">
        <f t="shared" si="23"/>
        <v>#NUM!</v>
      </c>
      <c r="AI42" s="64" t="e">
        <f t="shared" si="24"/>
        <v>#NUM!</v>
      </c>
      <c r="AJ42" s="64" t="e">
        <f t="shared" si="25"/>
        <v>#N/A</v>
      </c>
    </row>
    <row r="43" spans="1:36" ht="12.95" customHeight="1" x14ac:dyDescent="0.15">
      <c r="A43" s="63"/>
      <c r="B43" s="115"/>
      <c r="C43" s="115"/>
      <c r="D43" s="63"/>
      <c r="E43" s="63"/>
      <c r="F43" s="4" t="str">
        <f t="shared" si="0"/>
        <v/>
      </c>
      <c r="G43" s="63"/>
      <c r="H43" s="63"/>
      <c r="I43" s="63"/>
      <c r="K43" s="64" t="e">
        <f t="shared" si="1"/>
        <v>#NUM!</v>
      </c>
      <c r="L43" s="64" t="e">
        <f t="shared" si="2"/>
        <v>#NUM!</v>
      </c>
      <c r="M43" s="64" t="e">
        <f t="shared" si="3"/>
        <v>#NUM!</v>
      </c>
      <c r="N43" s="64" t="e">
        <f t="shared" si="4"/>
        <v>#NUM!</v>
      </c>
      <c r="O43" s="64" t="e">
        <f t="shared" si="5"/>
        <v>#NUM!</v>
      </c>
      <c r="P43" s="64" t="e">
        <f t="shared" si="26"/>
        <v>#N/A</v>
      </c>
      <c r="Q43" s="64" t="e">
        <f t="shared" si="6"/>
        <v>#NUM!</v>
      </c>
      <c r="R43" s="64" t="e">
        <f t="shared" si="7"/>
        <v>#NUM!</v>
      </c>
      <c r="S43" s="64" t="e">
        <f t="shared" si="8"/>
        <v>#NUM!</v>
      </c>
      <c r="T43" s="64" t="e">
        <f t="shared" si="9"/>
        <v>#NUM!</v>
      </c>
      <c r="U43" s="64" t="e">
        <f t="shared" si="10"/>
        <v>#N/A</v>
      </c>
      <c r="V43" s="64" t="e">
        <f t="shared" si="11"/>
        <v>#NUM!</v>
      </c>
      <c r="W43" s="64" t="e">
        <f t="shared" si="12"/>
        <v>#NUM!</v>
      </c>
      <c r="X43" s="64" t="e">
        <f t="shared" si="13"/>
        <v>#NUM!</v>
      </c>
      <c r="Y43" s="64" t="e">
        <f t="shared" si="14"/>
        <v>#NUM!</v>
      </c>
      <c r="Z43" s="64" t="e">
        <f t="shared" si="15"/>
        <v>#N/A</v>
      </c>
      <c r="AA43" s="64" t="e">
        <f t="shared" si="16"/>
        <v>#NUM!</v>
      </c>
      <c r="AB43" s="64" t="e">
        <f t="shared" si="17"/>
        <v>#NUM!</v>
      </c>
      <c r="AC43" s="64" t="e">
        <f t="shared" si="18"/>
        <v>#NUM!</v>
      </c>
      <c r="AD43" s="64" t="e">
        <f t="shared" si="19"/>
        <v>#NUM!</v>
      </c>
      <c r="AE43" s="64" t="e">
        <f t="shared" si="20"/>
        <v>#NUM!</v>
      </c>
      <c r="AF43" s="64" t="e">
        <f t="shared" si="21"/>
        <v>#N/A</v>
      </c>
      <c r="AG43" s="64" t="e">
        <f t="shared" si="22"/>
        <v>#NUM!</v>
      </c>
      <c r="AH43" s="64" t="e">
        <f t="shared" si="23"/>
        <v>#NUM!</v>
      </c>
      <c r="AI43" s="64" t="e">
        <f t="shared" si="24"/>
        <v>#NUM!</v>
      </c>
      <c r="AJ43" s="64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63" t="s">
        <v>18</v>
      </c>
      <c r="D46" s="63" t="s">
        <v>19</v>
      </c>
      <c r="E46" s="63" t="s">
        <v>20</v>
      </c>
      <c r="F46" s="10"/>
      <c r="G46" s="5" t="s">
        <v>21</v>
      </c>
      <c r="H46" s="12"/>
      <c r="I46" s="112" t="s">
        <v>273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25</v>
      </c>
      <c r="D49" s="14" t="str">
        <f>IF(D47&gt;0,ROUND(SUMIF(G4:G43,"*下層*",D4:D43)/D47,0),"")</f>
        <v/>
      </c>
      <c r="E49" s="14">
        <f>ROUND(SUM(D4:D43)/E47,0)</f>
        <v>25</v>
      </c>
      <c r="F49" s="13"/>
      <c r="G49" s="15">
        <f>C49</f>
        <v>25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8.07</v>
      </c>
      <c r="D50" s="16">
        <f>SUMIF(G4:G43,"*下層*",F4:F43)</f>
        <v>0</v>
      </c>
      <c r="E50" s="4">
        <f>SUM(F4:F43)</f>
        <v>8.07</v>
      </c>
      <c r="F50" s="13"/>
      <c r="G50" s="17">
        <f>C50*100</f>
        <v>807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63" t="s">
        <v>18</v>
      </c>
      <c r="D53" s="63" t="s">
        <v>19</v>
      </c>
      <c r="E53" s="63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19</v>
      </c>
      <c r="D55" s="14" t="str">
        <f>IF(D54&gt;0,ROUND(SUMIF(H4:H43,"▲",E4:E43)/D54,0),"")</f>
        <v/>
      </c>
      <c r="E55" s="14">
        <f>ROUND(SUMIF(H4:H43,"*",E4:E43)/E54,0)</f>
        <v>19</v>
      </c>
      <c r="F55" s="13"/>
      <c r="G55" s="15">
        <f>C55</f>
        <v>19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1.48</v>
      </c>
      <c r="D57" s="16">
        <f>SUMIF(H4:H43,"▲",F4:F43)</f>
        <v>0</v>
      </c>
      <c r="E57" s="16">
        <f>SUM(C57:D57)</f>
        <v>1.48</v>
      </c>
      <c r="F57" s="13"/>
      <c r="G57" s="19">
        <f>C57*100</f>
        <v>148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63" t="s">
        <v>18</v>
      </c>
      <c r="D60" s="63" t="s">
        <v>19</v>
      </c>
      <c r="E60" s="63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30.8</v>
      </c>
      <c r="D61" s="20" t="str">
        <f>IF(D47&gt;0,ROUND(D54/D47*100,1),"")</f>
        <v/>
      </c>
      <c r="E61" s="20">
        <f>ROUND(E54/E47*100,1)</f>
        <v>30.8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18.3</v>
      </c>
      <c r="D62" s="20" t="str">
        <f>IF(D47&gt;0,ROUND(D57/D50*100,1),"")</f>
        <v/>
      </c>
      <c r="E62" s="20">
        <f>ROUND(E57/E50*100,1)</f>
        <v>18.3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63" t="s">
        <v>18</v>
      </c>
      <c r="D65" s="63" t="s">
        <v>19</v>
      </c>
      <c r="E65" s="63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28</v>
      </c>
      <c r="D68" s="14" t="str">
        <f>IF(D66&gt;0,ROUND(SUMIFS(D4:D43,G4:G43,"*下層*",H4:H43,"")/D66,0),"")</f>
        <v/>
      </c>
      <c r="E68" s="14">
        <f>IF(E66&gt;0,ROUND(SUMIF(H4:H43,"",D4:D43)/E66,0),"")</f>
        <v>28</v>
      </c>
      <c r="F68" s="13"/>
      <c r="G68" s="15">
        <f>C68</f>
        <v>28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6.59</v>
      </c>
      <c r="D69" s="16" t="str">
        <f>IF(D66&gt;0,D50-D57,"")</f>
        <v/>
      </c>
      <c r="E69" s="4">
        <f>SUM(C69:D69)</f>
        <v>6.59</v>
      </c>
      <c r="F69" s="13"/>
      <c r="G69" s="17">
        <f>C69*100</f>
        <v>659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59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23" priority="16" stopIfTrue="1">
      <formula>AND(($H4="スギ"),(#REF!&lt;12))</formula>
    </cfRule>
  </conditionalFormatting>
  <conditionalFormatting sqref="L4:L43">
    <cfRule type="expression" dxfId="222" priority="15" stopIfTrue="1">
      <formula>AND(($H4="スギ"),(#REF!&lt;22),(#REF!&gt;=12))</formula>
    </cfRule>
  </conditionalFormatting>
  <conditionalFormatting sqref="M4:M43">
    <cfRule type="expression" dxfId="221" priority="14" stopIfTrue="1">
      <formula>AND(($H4="スギ"),(#REF!&lt;32),(#REF!&gt;=22))</formula>
    </cfRule>
  </conditionalFormatting>
  <conditionalFormatting sqref="N4:N43">
    <cfRule type="expression" dxfId="220" priority="13" stopIfTrue="1">
      <formula>AND(($H4="スギ"),(#REF!&lt;42),(#REF!&gt;=32))</formula>
    </cfRule>
  </conditionalFormatting>
  <conditionalFormatting sqref="U4:U43 Z4:AF43 AJ4:AJ43 O4:P43">
    <cfRule type="expression" dxfId="219" priority="12" stopIfTrue="1">
      <formula>AND(($H4="スギ"),(#REF!&gt;=42))</formula>
    </cfRule>
  </conditionalFormatting>
  <conditionalFormatting sqref="Q4:Q43 AA4:AA43">
    <cfRule type="expression" dxfId="218" priority="11" stopIfTrue="1">
      <formula>AND(($H4="ヒノキ"),(#REF!&lt;12))</formula>
    </cfRule>
  </conditionalFormatting>
  <conditionalFormatting sqref="R4:R43 AB4:AE43">
    <cfRule type="expression" dxfId="217" priority="10" stopIfTrue="1">
      <formula>AND(($H4="ヒノキ"),(#REF!&lt;22),(#REF!&gt;=12))</formula>
    </cfRule>
  </conditionalFormatting>
  <conditionalFormatting sqref="S4:S43">
    <cfRule type="expression" dxfId="216" priority="9" stopIfTrue="1">
      <formula>AND(($H4="ヒノキ"),(#REF!&lt;32),(#REF!&gt;=22))</formula>
    </cfRule>
  </conditionalFormatting>
  <conditionalFormatting sqref="T4:U43 Z4:AF43 AJ4:AJ43">
    <cfRule type="expression" dxfId="215" priority="8" stopIfTrue="1">
      <formula>AND(($H4="ヒノキ"),(#REF!&gt;=32))</formula>
    </cfRule>
  </conditionalFormatting>
  <conditionalFormatting sqref="V4:V43 AA4:AA43">
    <cfRule type="expression" dxfId="214" priority="7" stopIfTrue="1">
      <formula>AND(($H4="アカマツ"),(#REF!&lt;12))</formula>
    </cfRule>
  </conditionalFormatting>
  <conditionalFormatting sqref="W4:W43 AB4:AB43">
    <cfRule type="expression" dxfId="213" priority="6" stopIfTrue="1">
      <formula>AND(($H4="アカマツ"),(#REF!&lt;22),(#REF!&gt;=12))</formula>
    </cfRule>
  </conditionalFormatting>
  <conditionalFormatting sqref="X4:X43 AC4:AC43">
    <cfRule type="expression" dxfId="212" priority="5" stopIfTrue="1">
      <formula>AND(($H4="アカマツ"),(#REF!&lt;42),(#REF!&gt;=22))</formula>
    </cfRule>
  </conditionalFormatting>
  <conditionalFormatting sqref="Y4:AF43 AJ4:AJ43">
    <cfRule type="expression" dxfId="211" priority="4" stopIfTrue="1">
      <formula>AND(($H4="アカマツ"),(#REF!&gt;=42))</formula>
    </cfRule>
  </conditionalFormatting>
  <conditionalFormatting sqref="AG4:AG43">
    <cfRule type="expression" dxfId="210" priority="3" stopIfTrue="1">
      <formula>AND(($H4&lt;&gt;"スギ"),($H4&lt;&gt;"ヒノキ"),($H4&lt;&gt;"アカマツ"),(#REF!&lt;12))</formula>
    </cfRule>
  </conditionalFormatting>
  <conditionalFormatting sqref="AH4:AH43">
    <cfRule type="expression" dxfId="2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66FF"/>
  </sheetPr>
  <dimension ref="A1:AJ120"/>
  <sheetViews>
    <sheetView showGridLines="0" tabSelected="1" view="pageBreakPreview" topLeftCell="A22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247</v>
      </c>
      <c r="B2" s="121"/>
      <c r="C2" s="121"/>
      <c r="D2" s="121"/>
      <c r="E2" s="121"/>
      <c r="F2" s="121"/>
      <c r="G2" s="121"/>
      <c r="H2" s="122" t="s">
        <v>295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181</v>
      </c>
      <c r="B4" s="115" t="s">
        <v>53</v>
      </c>
      <c r="C4" s="115"/>
      <c r="D4" s="77">
        <v>20</v>
      </c>
      <c r="E4" s="77">
        <v>16</v>
      </c>
      <c r="F4" s="4">
        <f t="shared" ref="F4:F43" si="0">IF(D4&gt;0,IF(B4="スギ",P4,IF(B4="ヒノキ",U4,IF(B4="アカマツ",Z4,IF(B4="カラマツ",AF4,AJ4)))),"")</f>
        <v>0.25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0.23</v>
      </c>
      <c r="L4" s="78">
        <f t="shared" ref="L4:L43" si="2">ROUND(10^(-5+0.73504+1.83346*LOG(D4)+1.06569*LOG(E4)),2)</f>
        <v>0.25</v>
      </c>
      <c r="M4" s="78">
        <f t="shared" ref="M4:M43" si="3">ROUND(10^(-5+0.71514+1.74357*LOG(D4)+1.17719*LOG(E4)),2)</f>
        <v>0.25</v>
      </c>
      <c r="N4" s="78">
        <f t="shared" ref="N4:N43" si="4">ROUND(10^(-5+0.82956+1.76381*LOG(D4)+1.06412*LOG(E4)),2)</f>
        <v>0.25</v>
      </c>
      <c r="O4" s="78">
        <f t="shared" ref="O4:O43" si="5">ROUND(10^(-5+0.88226+1.79204*LOG(D4)+0.99303*LOG(E4)),2)</f>
        <v>0.26</v>
      </c>
      <c r="P4" s="78">
        <f>HLOOKUP($D4,K$3:O$43,MATCH($A4,$A$3:$A$43,0),1)</f>
        <v>0.25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78">
        <f t="shared" ref="R4:R43" si="7">ROUND(10^(1.905709*LOG(D4)+1.011385*LOG(E4)-4.293729),2)</f>
        <v>0.25</v>
      </c>
      <c r="S4" s="78">
        <f t="shared" ref="S4:S43" si="8">ROUND(10^(1.771888*LOG(D4)+1.138415*LOG(E4)-4.271259),2)</f>
        <v>0.25</v>
      </c>
      <c r="T4" s="78">
        <f t="shared" ref="T4:T43" si="9">ROUND(10^(1.671519*LOG(D4)+1.363617*LOG(E4)-4.404407),2)</f>
        <v>0.26</v>
      </c>
      <c r="U4" s="78">
        <f t="shared" ref="U4:U43" si="10">HLOOKUP($D4,Q$3:T$43,MATCH($A4,$A$3:$A$43,0),1)</f>
        <v>0.25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78">
        <f t="shared" ref="W4:W43" si="12">ROUND(10^(-4.155639+1.847898*LOG(D4)+0.951955*LOG(E4)),2)</f>
        <v>0.25</v>
      </c>
      <c r="X4" s="78">
        <f t="shared" ref="X4:X43" si="13">ROUND(10^(-4.194535+1.804172*LOG(D4)+1.034248*LOG(E4)),2)</f>
        <v>0.25</v>
      </c>
      <c r="Y4" s="78">
        <f t="shared" ref="Y4:Y43" si="14">ROUND(10^(-4.42347+2.006485*LOG(D4)+0.967757*LOG(E4)),2)</f>
        <v>0.23</v>
      </c>
      <c r="Z4" s="78">
        <f t="shared" ref="Z4:Z43" si="15">HLOOKUP($D4,V$3:Y$43,MATCH($A4,$A$3:$A$43,0),1)</f>
        <v>0.25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78">
        <f t="shared" ref="AB4:AB43" si="17">ROUND(10^(1.979213*LOG(D4)+0.998347*LOG(E4)-4.369281),2)</f>
        <v>0.26</v>
      </c>
      <c r="AC4" s="78">
        <f t="shared" ref="AC4:AC43" si="18">ROUND(10^(1.904401*LOG(D4)+1.062478*LOG(E4)-4.348104),2)</f>
        <v>0.26</v>
      </c>
      <c r="AD4" s="78">
        <f t="shared" ref="AD4:AD43" si="19">ROUND(10^(1.640825*LOG(D4)+1.080387*LOG(E4)-3.976731),2)</f>
        <v>0.28999999999999998</v>
      </c>
      <c r="AE4" s="78">
        <f t="shared" ref="AE4:AE43" si="20">ROUND(10^(1.90887*LOG(D4)+1.088002*LOG(E4)-4.431495),2)</f>
        <v>0.23</v>
      </c>
      <c r="AF4" s="78">
        <f t="shared" ref="AF4:AF43" si="21">HLOOKUP($D4,AA$3:AE$43,MATCH($A4,$A$3:$A$43,0),1)</f>
        <v>0.26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78">
        <f t="shared" ref="AH4:AH43" si="23">ROUND(10^(1.93813902*LOG(D4)+0.96697002*LOG(E4)-4.32216295),2)</f>
        <v>0.23</v>
      </c>
      <c r="AI4" s="78">
        <f t="shared" ref="AI4:AI43" si="24">ROUND(10^(1.82464098*LOG(D4)+0.97625989*LOG(E4)-4.15096808),2)</f>
        <v>0.25</v>
      </c>
      <c r="AJ4" s="78">
        <f t="shared" ref="AJ4:AJ43" si="25">HLOOKUP($D4,AG$3:AI$43,MATCH($A4,$A$3:$A$43,0),1)</f>
        <v>0.23</v>
      </c>
    </row>
    <row r="5" spans="1:36" ht="12.95" customHeight="1" x14ac:dyDescent="0.15">
      <c r="A5" s="77">
        <v>182</v>
      </c>
      <c r="B5" s="115" t="s">
        <v>53</v>
      </c>
      <c r="C5" s="115"/>
      <c r="D5" s="77">
        <v>10</v>
      </c>
      <c r="E5" s="77">
        <v>11</v>
      </c>
      <c r="F5" s="4">
        <f t="shared" si="0"/>
        <v>0.05</v>
      </c>
      <c r="G5" s="5" t="s">
        <v>67</v>
      </c>
      <c r="H5" s="77" t="s">
        <v>62</v>
      </c>
      <c r="I5" s="5" t="s">
        <v>67</v>
      </c>
      <c r="J5" s="1" t="s">
        <v>15</v>
      </c>
      <c r="K5" s="78">
        <f t="shared" si="1"/>
        <v>0.05</v>
      </c>
      <c r="L5" s="78">
        <f t="shared" si="2"/>
        <v>0.05</v>
      </c>
      <c r="M5" s="78">
        <f t="shared" si="3"/>
        <v>0.05</v>
      </c>
      <c r="N5" s="78">
        <f t="shared" si="4"/>
        <v>0.05</v>
      </c>
      <c r="O5" s="78">
        <f t="shared" si="5"/>
        <v>0.05</v>
      </c>
      <c r="P5" s="78">
        <f t="shared" ref="P5:P43" si="26">HLOOKUP($D5,K$3:O$43,MATCH(A5,$A$3:$A$43,0),1)</f>
        <v>0.05</v>
      </c>
      <c r="Q5" s="78">
        <f t="shared" si="6"/>
        <v>0.05</v>
      </c>
      <c r="R5" s="78">
        <f t="shared" si="7"/>
        <v>0.05</v>
      </c>
      <c r="S5" s="78">
        <f t="shared" si="8"/>
        <v>0.05</v>
      </c>
      <c r="T5" s="78">
        <f t="shared" si="9"/>
        <v>0.05</v>
      </c>
      <c r="U5" s="78">
        <f t="shared" si="10"/>
        <v>0.05</v>
      </c>
      <c r="V5" s="78">
        <f t="shared" si="11"/>
        <v>0.05</v>
      </c>
      <c r="W5" s="78">
        <f t="shared" si="12"/>
        <v>0.05</v>
      </c>
      <c r="X5" s="78">
        <f t="shared" si="13"/>
        <v>0.05</v>
      </c>
      <c r="Y5" s="78">
        <f t="shared" si="14"/>
        <v>0.04</v>
      </c>
      <c r="Z5" s="78">
        <f t="shared" si="15"/>
        <v>0.05</v>
      </c>
      <c r="AA5" s="78">
        <f t="shared" si="16"/>
        <v>0.04</v>
      </c>
      <c r="AB5" s="78">
        <f t="shared" si="17"/>
        <v>0.04</v>
      </c>
      <c r="AC5" s="78">
        <f t="shared" si="18"/>
        <v>0.05</v>
      </c>
      <c r="AD5" s="78">
        <f t="shared" si="19"/>
        <v>0.06</v>
      </c>
      <c r="AE5" s="78">
        <f t="shared" si="20"/>
        <v>0.04</v>
      </c>
      <c r="AF5" s="78">
        <f t="shared" si="21"/>
        <v>0.04</v>
      </c>
      <c r="AG5" s="78">
        <f t="shared" si="22"/>
        <v>0.04</v>
      </c>
      <c r="AH5" s="78">
        <f t="shared" si="23"/>
        <v>0.04</v>
      </c>
      <c r="AI5" s="78">
        <f t="shared" si="24"/>
        <v>0.05</v>
      </c>
      <c r="AJ5" s="78">
        <f t="shared" si="25"/>
        <v>0.04</v>
      </c>
    </row>
    <row r="6" spans="1:36" ht="12.95" customHeight="1" x14ac:dyDescent="0.15">
      <c r="A6" s="98">
        <v>183</v>
      </c>
      <c r="B6" s="115" t="s">
        <v>53</v>
      </c>
      <c r="C6" s="115"/>
      <c r="D6" s="77">
        <v>16</v>
      </c>
      <c r="E6" s="77">
        <v>16</v>
      </c>
      <c r="F6" s="4">
        <f t="shared" si="0"/>
        <v>0.16</v>
      </c>
      <c r="G6" s="5"/>
      <c r="H6" s="77"/>
      <c r="I6" s="5"/>
      <c r="J6" s="1" t="s">
        <v>15</v>
      </c>
      <c r="K6" s="78">
        <f t="shared" si="1"/>
        <v>0.16</v>
      </c>
      <c r="L6" s="78">
        <f t="shared" si="2"/>
        <v>0.17</v>
      </c>
      <c r="M6" s="78">
        <f t="shared" si="3"/>
        <v>0.17</v>
      </c>
      <c r="N6" s="78">
        <f t="shared" si="4"/>
        <v>0.17</v>
      </c>
      <c r="O6" s="78">
        <f t="shared" si="5"/>
        <v>0.17</v>
      </c>
      <c r="P6" s="78">
        <f t="shared" si="26"/>
        <v>0.17</v>
      </c>
      <c r="Q6" s="78">
        <f t="shared" si="6"/>
        <v>0.15</v>
      </c>
      <c r="R6" s="78">
        <f t="shared" si="7"/>
        <v>0.17</v>
      </c>
      <c r="S6" s="78">
        <f t="shared" si="8"/>
        <v>0.17</v>
      </c>
      <c r="T6" s="78">
        <f t="shared" si="9"/>
        <v>0.18</v>
      </c>
      <c r="U6" s="78">
        <f t="shared" si="10"/>
        <v>0.17</v>
      </c>
      <c r="V6" s="78">
        <f t="shared" si="11"/>
        <v>0.17</v>
      </c>
      <c r="W6" s="78">
        <f t="shared" si="12"/>
        <v>0.16</v>
      </c>
      <c r="X6" s="78">
        <f t="shared" si="13"/>
        <v>0.17</v>
      </c>
      <c r="Y6" s="78">
        <f t="shared" si="14"/>
        <v>0.14000000000000001</v>
      </c>
      <c r="Z6" s="78">
        <f t="shared" si="15"/>
        <v>0.16</v>
      </c>
      <c r="AA6" s="78">
        <f t="shared" si="16"/>
        <v>0.15</v>
      </c>
      <c r="AB6" s="78">
        <f t="shared" si="17"/>
        <v>0.16</v>
      </c>
      <c r="AC6" s="78">
        <f t="shared" si="18"/>
        <v>0.17</v>
      </c>
      <c r="AD6" s="78">
        <f t="shared" si="19"/>
        <v>0.2</v>
      </c>
      <c r="AE6" s="78">
        <f t="shared" si="20"/>
        <v>0.15</v>
      </c>
      <c r="AF6" s="78">
        <f t="shared" si="21"/>
        <v>0.16</v>
      </c>
      <c r="AG6" s="78">
        <f t="shared" si="22"/>
        <v>0.14000000000000001</v>
      </c>
      <c r="AH6" s="78">
        <f t="shared" si="23"/>
        <v>0.15</v>
      </c>
      <c r="AI6" s="78">
        <f t="shared" si="24"/>
        <v>0.17</v>
      </c>
      <c r="AJ6" s="78">
        <f t="shared" si="25"/>
        <v>0.15</v>
      </c>
    </row>
    <row r="7" spans="1:36" ht="12.95" customHeight="1" x14ac:dyDescent="0.15">
      <c r="A7" s="98">
        <v>184</v>
      </c>
      <c r="B7" s="115" t="s">
        <v>53</v>
      </c>
      <c r="C7" s="115"/>
      <c r="D7" s="77">
        <v>26</v>
      </c>
      <c r="E7" s="77">
        <v>18</v>
      </c>
      <c r="F7" s="4">
        <f t="shared" si="0"/>
        <v>0.45</v>
      </c>
      <c r="G7" s="5"/>
      <c r="H7" s="77"/>
      <c r="I7" s="5"/>
      <c r="J7" s="1" t="s">
        <v>15</v>
      </c>
      <c r="K7" s="78">
        <f t="shared" si="1"/>
        <v>0.42</v>
      </c>
      <c r="L7" s="78">
        <f t="shared" si="2"/>
        <v>0.46</v>
      </c>
      <c r="M7" s="78">
        <f t="shared" si="3"/>
        <v>0.46</v>
      </c>
      <c r="N7" s="78">
        <f t="shared" si="4"/>
        <v>0.46</v>
      </c>
      <c r="O7" s="78">
        <f t="shared" si="5"/>
        <v>0.46</v>
      </c>
      <c r="P7" s="78">
        <f t="shared" si="26"/>
        <v>0.46</v>
      </c>
      <c r="Q7" s="78">
        <f t="shared" si="6"/>
        <v>0.42</v>
      </c>
      <c r="R7" s="78">
        <f t="shared" si="7"/>
        <v>0.47</v>
      </c>
      <c r="S7" s="78">
        <f t="shared" si="8"/>
        <v>0.46</v>
      </c>
      <c r="T7" s="78">
        <f t="shared" si="9"/>
        <v>0.47</v>
      </c>
      <c r="U7" s="78">
        <f t="shared" si="10"/>
        <v>0.46</v>
      </c>
      <c r="V7" s="78">
        <f t="shared" si="11"/>
        <v>0.49</v>
      </c>
      <c r="W7" s="78">
        <f t="shared" si="12"/>
        <v>0.45</v>
      </c>
      <c r="X7" s="78">
        <f t="shared" si="13"/>
        <v>0.45</v>
      </c>
      <c r="Y7" s="78">
        <f t="shared" si="14"/>
        <v>0.43</v>
      </c>
      <c r="Z7" s="78">
        <f t="shared" si="15"/>
        <v>0.45</v>
      </c>
      <c r="AA7" s="78">
        <f t="shared" si="16"/>
        <v>0.4</v>
      </c>
      <c r="AB7" s="78">
        <f t="shared" si="17"/>
        <v>0.48</v>
      </c>
      <c r="AC7" s="78">
        <f t="shared" si="18"/>
        <v>0.48</v>
      </c>
      <c r="AD7" s="78">
        <f t="shared" si="19"/>
        <v>0.5</v>
      </c>
      <c r="AE7" s="78">
        <f t="shared" si="20"/>
        <v>0.43</v>
      </c>
      <c r="AF7" s="78">
        <f t="shared" si="21"/>
        <v>0.48</v>
      </c>
      <c r="AG7" s="78">
        <f t="shared" si="22"/>
        <v>0.41</v>
      </c>
      <c r="AH7" s="78">
        <f t="shared" si="23"/>
        <v>0.43</v>
      </c>
      <c r="AI7" s="78">
        <f t="shared" si="24"/>
        <v>0.45</v>
      </c>
      <c r="AJ7" s="78">
        <f t="shared" si="25"/>
        <v>0.43</v>
      </c>
    </row>
    <row r="8" spans="1:36" ht="12.95" customHeight="1" x14ac:dyDescent="0.15">
      <c r="A8" s="98">
        <v>185</v>
      </c>
      <c r="B8" s="115" t="s">
        <v>53</v>
      </c>
      <c r="C8" s="115"/>
      <c r="D8" s="77">
        <v>12</v>
      </c>
      <c r="E8" s="77">
        <v>11</v>
      </c>
      <c r="F8" s="4">
        <f t="shared" si="0"/>
        <v>7.0000000000000007E-2</v>
      </c>
      <c r="G8" s="5" t="s">
        <v>59</v>
      </c>
      <c r="H8" s="98" t="s">
        <v>62</v>
      </c>
      <c r="I8" s="5" t="s">
        <v>59</v>
      </c>
      <c r="J8" s="1" t="s">
        <v>15</v>
      </c>
      <c r="K8" s="78">
        <f t="shared" si="1"/>
        <v>7.0000000000000007E-2</v>
      </c>
      <c r="L8" s="78">
        <f t="shared" si="2"/>
        <v>7.0000000000000007E-2</v>
      </c>
      <c r="M8" s="78">
        <f t="shared" si="3"/>
        <v>7.0000000000000007E-2</v>
      </c>
      <c r="N8" s="78">
        <f t="shared" si="4"/>
        <v>7.0000000000000007E-2</v>
      </c>
      <c r="O8" s="78">
        <f t="shared" si="5"/>
        <v>7.0000000000000007E-2</v>
      </c>
      <c r="P8" s="78">
        <f t="shared" si="26"/>
        <v>7.0000000000000007E-2</v>
      </c>
      <c r="Q8" s="78">
        <f t="shared" si="6"/>
        <v>0.06</v>
      </c>
      <c r="R8" s="78">
        <f t="shared" si="7"/>
        <v>7.0000000000000007E-2</v>
      </c>
      <c r="S8" s="78">
        <f t="shared" si="8"/>
        <v>7.0000000000000007E-2</v>
      </c>
      <c r="T8" s="78">
        <f t="shared" si="9"/>
        <v>7.0000000000000007E-2</v>
      </c>
      <c r="U8" s="78">
        <f t="shared" si="10"/>
        <v>7.0000000000000007E-2</v>
      </c>
      <c r="V8" s="78">
        <f t="shared" si="11"/>
        <v>7.0000000000000007E-2</v>
      </c>
      <c r="W8" s="78">
        <f t="shared" si="12"/>
        <v>7.0000000000000007E-2</v>
      </c>
      <c r="X8" s="78">
        <f t="shared" si="13"/>
        <v>7.0000000000000007E-2</v>
      </c>
      <c r="Y8" s="78">
        <f t="shared" si="14"/>
        <v>0.06</v>
      </c>
      <c r="Z8" s="78">
        <f t="shared" si="15"/>
        <v>7.0000000000000007E-2</v>
      </c>
      <c r="AA8" s="78">
        <f t="shared" si="16"/>
        <v>0.06</v>
      </c>
      <c r="AB8" s="78">
        <f t="shared" si="17"/>
        <v>0.06</v>
      </c>
      <c r="AC8" s="78">
        <f t="shared" si="18"/>
        <v>7.0000000000000007E-2</v>
      </c>
      <c r="AD8" s="78">
        <f t="shared" si="19"/>
        <v>0.08</v>
      </c>
      <c r="AE8" s="78">
        <f t="shared" si="20"/>
        <v>0.06</v>
      </c>
      <c r="AF8" s="78">
        <f t="shared" si="21"/>
        <v>0.06</v>
      </c>
      <c r="AG8" s="78">
        <f t="shared" si="22"/>
        <v>0.06</v>
      </c>
      <c r="AH8" s="78">
        <f t="shared" si="23"/>
        <v>0.06</v>
      </c>
      <c r="AI8" s="78">
        <f t="shared" si="24"/>
        <v>7.0000000000000007E-2</v>
      </c>
      <c r="AJ8" s="78">
        <f t="shared" si="25"/>
        <v>0.06</v>
      </c>
    </row>
    <row r="9" spans="1:36" ht="12.95" customHeight="1" x14ac:dyDescent="0.15">
      <c r="A9" s="98">
        <v>186</v>
      </c>
      <c r="B9" s="115" t="s">
        <v>53</v>
      </c>
      <c r="C9" s="115"/>
      <c r="D9" s="77">
        <v>24</v>
      </c>
      <c r="E9" s="77">
        <v>16</v>
      </c>
      <c r="F9" s="4">
        <f t="shared" si="0"/>
        <v>0.35</v>
      </c>
      <c r="G9" s="5"/>
      <c r="H9" s="77"/>
      <c r="I9" s="77"/>
      <c r="J9" s="1" t="s">
        <v>15</v>
      </c>
      <c r="K9" s="78">
        <f t="shared" si="1"/>
        <v>0.32</v>
      </c>
      <c r="L9" s="78">
        <f t="shared" si="2"/>
        <v>0.35</v>
      </c>
      <c r="M9" s="78">
        <f t="shared" si="3"/>
        <v>0.35</v>
      </c>
      <c r="N9" s="78">
        <f t="shared" si="4"/>
        <v>0.35</v>
      </c>
      <c r="O9" s="78">
        <f t="shared" si="5"/>
        <v>0.36</v>
      </c>
      <c r="P9" s="78">
        <f t="shared" si="26"/>
        <v>0.35</v>
      </c>
      <c r="Q9" s="78">
        <f t="shared" si="6"/>
        <v>0.32</v>
      </c>
      <c r="R9" s="78">
        <f t="shared" si="7"/>
        <v>0.36</v>
      </c>
      <c r="S9" s="78">
        <f t="shared" si="8"/>
        <v>0.35</v>
      </c>
      <c r="T9" s="78">
        <f t="shared" si="9"/>
        <v>0.35</v>
      </c>
      <c r="U9" s="78">
        <f t="shared" si="10"/>
        <v>0.35</v>
      </c>
      <c r="V9" s="78">
        <f t="shared" si="11"/>
        <v>0.37</v>
      </c>
      <c r="W9" s="78">
        <f t="shared" si="12"/>
        <v>0.35</v>
      </c>
      <c r="X9" s="78">
        <f t="shared" si="13"/>
        <v>0.35</v>
      </c>
      <c r="Y9" s="78">
        <f t="shared" si="14"/>
        <v>0.32</v>
      </c>
      <c r="Z9" s="78">
        <f t="shared" si="15"/>
        <v>0.35</v>
      </c>
      <c r="AA9" s="78">
        <f t="shared" si="16"/>
        <v>0.31</v>
      </c>
      <c r="AB9" s="78">
        <f t="shared" si="17"/>
        <v>0.37</v>
      </c>
      <c r="AC9" s="78">
        <f t="shared" si="18"/>
        <v>0.36</v>
      </c>
      <c r="AD9" s="78">
        <f t="shared" si="19"/>
        <v>0.39</v>
      </c>
      <c r="AE9" s="78">
        <f t="shared" si="20"/>
        <v>0.33</v>
      </c>
      <c r="AF9" s="78">
        <f t="shared" si="21"/>
        <v>0.36</v>
      </c>
      <c r="AG9" s="78">
        <f t="shared" si="22"/>
        <v>0.31</v>
      </c>
      <c r="AH9" s="78">
        <f t="shared" si="23"/>
        <v>0.33</v>
      </c>
      <c r="AI9" s="78">
        <f t="shared" si="24"/>
        <v>0.35</v>
      </c>
      <c r="AJ9" s="78">
        <f t="shared" si="25"/>
        <v>0.33</v>
      </c>
    </row>
    <row r="10" spans="1:36" ht="12.95" customHeight="1" x14ac:dyDescent="0.15">
      <c r="A10" s="98">
        <v>187</v>
      </c>
      <c r="B10" s="115" t="s">
        <v>53</v>
      </c>
      <c r="C10" s="115"/>
      <c r="D10" s="77">
        <v>8</v>
      </c>
      <c r="E10" s="77">
        <v>8</v>
      </c>
      <c r="F10" s="4">
        <f t="shared" si="0"/>
        <v>0.02</v>
      </c>
      <c r="G10" s="5" t="s">
        <v>90</v>
      </c>
      <c r="H10" s="98" t="s">
        <v>52</v>
      </c>
      <c r="I10" s="77"/>
      <c r="J10" s="1" t="s">
        <v>15</v>
      </c>
      <c r="K10" s="78">
        <f t="shared" si="1"/>
        <v>0.02</v>
      </c>
      <c r="L10" s="78">
        <f t="shared" si="2"/>
        <v>0.02</v>
      </c>
      <c r="M10" s="78">
        <f t="shared" si="3"/>
        <v>0.02</v>
      </c>
      <c r="N10" s="78">
        <f t="shared" si="4"/>
        <v>0.02</v>
      </c>
      <c r="O10" s="78">
        <f t="shared" si="5"/>
        <v>0.02</v>
      </c>
      <c r="P10" s="78">
        <f t="shared" si="26"/>
        <v>0.02</v>
      </c>
      <c r="Q10" s="78">
        <f t="shared" si="6"/>
        <v>0.02</v>
      </c>
      <c r="R10" s="78">
        <f t="shared" si="7"/>
        <v>0.02</v>
      </c>
      <c r="S10" s="78">
        <f t="shared" si="8"/>
        <v>0.02</v>
      </c>
      <c r="T10" s="78">
        <f t="shared" si="9"/>
        <v>0.02</v>
      </c>
      <c r="U10" s="78">
        <f t="shared" si="10"/>
        <v>0.02</v>
      </c>
      <c r="V10" s="78">
        <f t="shared" si="11"/>
        <v>0.02</v>
      </c>
      <c r="W10" s="78">
        <f t="shared" si="12"/>
        <v>0.02</v>
      </c>
      <c r="X10" s="78">
        <f t="shared" si="13"/>
        <v>0.02</v>
      </c>
      <c r="Y10" s="78">
        <f t="shared" si="14"/>
        <v>0.02</v>
      </c>
      <c r="Z10" s="78">
        <f t="shared" si="15"/>
        <v>0.02</v>
      </c>
      <c r="AA10" s="78">
        <f t="shared" si="16"/>
        <v>0.02</v>
      </c>
      <c r="AB10" s="78">
        <f t="shared" si="17"/>
        <v>0.02</v>
      </c>
      <c r="AC10" s="78">
        <f t="shared" si="18"/>
        <v>0.02</v>
      </c>
      <c r="AD10" s="78">
        <f t="shared" si="19"/>
        <v>0.03</v>
      </c>
      <c r="AE10" s="78">
        <f t="shared" si="20"/>
        <v>0.02</v>
      </c>
      <c r="AF10" s="78">
        <f t="shared" si="21"/>
        <v>0.02</v>
      </c>
      <c r="AG10" s="78">
        <f t="shared" si="22"/>
        <v>0.02</v>
      </c>
      <c r="AH10" s="78">
        <f t="shared" si="23"/>
        <v>0.02</v>
      </c>
      <c r="AI10" s="78">
        <f t="shared" si="24"/>
        <v>0.02</v>
      </c>
      <c r="AJ10" s="78">
        <f t="shared" si="25"/>
        <v>0.02</v>
      </c>
    </row>
    <row r="11" spans="1:36" ht="12.95" customHeight="1" x14ac:dyDescent="0.15">
      <c r="A11" s="98">
        <v>188</v>
      </c>
      <c r="B11" s="115" t="s">
        <v>53</v>
      </c>
      <c r="C11" s="115"/>
      <c r="D11" s="77">
        <v>20</v>
      </c>
      <c r="E11" s="77">
        <v>16</v>
      </c>
      <c r="F11" s="4">
        <f t="shared" si="0"/>
        <v>0.25</v>
      </c>
      <c r="G11" s="5" t="s">
        <v>59</v>
      </c>
      <c r="H11" s="98" t="s">
        <v>62</v>
      </c>
      <c r="I11" s="5" t="s">
        <v>59</v>
      </c>
      <c r="J11" s="1" t="s">
        <v>15</v>
      </c>
      <c r="K11" s="78">
        <f t="shared" si="1"/>
        <v>0.23</v>
      </c>
      <c r="L11" s="78">
        <f t="shared" si="2"/>
        <v>0.25</v>
      </c>
      <c r="M11" s="78">
        <f t="shared" si="3"/>
        <v>0.25</v>
      </c>
      <c r="N11" s="78">
        <f t="shared" si="4"/>
        <v>0.25</v>
      </c>
      <c r="O11" s="78">
        <f t="shared" si="5"/>
        <v>0.26</v>
      </c>
      <c r="P11" s="78">
        <f t="shared" si="26"/>
        <v>0.25</v>
      </c>
      <c r="Q11" s="78">
        <f t="shared" si="6"/>
        <v>0.23</v>
      </c>
      <c r="R11" s="78">
        <f t="shared" si="7"/>
        <v>0.25</v>
      </c>
      <c r="S11" s="78">
        <f t="shared" si="8"/>
        <v>0.25</v>
      </c>
      <c r="T11" s="78">
        <f t="shared" si="9"/>
        <v>0.26</v>
      </c>
      <c r="U11" s="78">
        <f t="shared" si="10"/>
        <v>0.25</v>
      </c>
      <c r="V11" s="78">
        <f t="shared" si="11"/>
        <v>0.26</v>
      </c>
      <c r="W11" s="78">
        <f t="shared" si="12"/>
        <v>0.25</v>
      </c>
      <c r="X11" s="78">
        <f t="shared" si="13"/>
        <v>0.25</v>
      </c>
      <c r="Y11" s="78">
        <f t="shared" si="14"/>
        <v>0.23</v>
      </c>
      <c r="Z11" s="78">
        <f t="shared" si="15"/>
        <v>0.25</v>
      </c>
      <c r="AA11" s="78">
        <f t="shared" si="16"/>
        <v>0.22</v>
      </c>
      <c r="AB11" s="78">
        <f t="shared" si="17"/>
        <v>0.26</v>
      </c>
      <c r="AC11" s="78">
        <f t="shared" si="18"/>
        <v>0.26</v>
      </c>
      <c r="AD11" s="78">
        <f t="shared" si="19"/>
        <v>0.28999999999999998</v>
      </c>
      <c r="AE11" s="78">
        <f t="shared" si="20"/>
        <v>0.23</v>
      </c>
      <c r="AF11" s="78">
        <f t="shared" si="21"/>
        <v>0.26</v>
      </c>
      <c r="AG11" s="78">
        <f t="shared" si="22"/>
        <v>0.22</v>
      </c>
      <c r="AH11" s="78">
        <f t="shared" si="23"/>
        <v>0.23</v>
      </c>
      <c r="AI11" s="78">
        <f t="shared" si="24"/>
        <v>0.25</v>
      </c>
      <c r="AJ11" s="78">
        <f t="shared" si="25"/>
        <v>0.23</v>
      </c>
    </row>
    <row r="12" spans="1:36" ht="12.95" customHeight="1" x14ac:dyDescent="0.15">
      <c r="A12" s="98">
        <v>189</v>
      </c>
      <c r="B12" s="115" t="s">
        <v>53</v>
      </c>
      <c r="C12" s="115"/>
      <c r="D12" s="77">
        <v>12</v>
      </c>
      <c r="E12" s="77">
        <v>11</v>
      </c>
      <c r="F12" s="4">
        <f t="shared" si="0"/>
        <v>7.0000000000000007E-2</v>
      </c>
      <c r="G12" s="5"/>
      <c r="H12" s="77"/>
      <c r="I12" s="77"/>
      <c r="J12" s="1" t="s">
        <v>15</v>
      </c>
      <c r="K12" s="78">
        <f t="shared" si="1"/>
        <v>7.0000000000000007E-2</v>
      </c>
      <c r="L12" s="78">
        <f t="shared" si="2"/>
        <v>7.0000000000000007E-2</v>
      </c>
      <c r="M12" s="78">
        <f t="shared" si="3"/>
        <v>7.0000000000000007E-2</v>
      </c>
      <c r="N12" s="78">
        <f t="shared" si="4"/>
        <v>7.0000000000000007E-2</v>
      </c>
      <c r="O12" s="78">
        <f t="shared" si="5"/>
        <v>7.0000000000000007E-2</v>
      </c>
      <c r="P12" s="78">
        <f t="shared" si="26"/>
        <v>7.0000000000000007E-2</v>
      </c>
      <c r="Q12" s="78">
        <f t="shared" si="6"/>
        <v>0.06</v>
      </c>
      <c r="R12" s="78">
        <f t="shared" si="7"/>
        <v>7.0000000000000007E-2</v>
      </c>
      <c r="S12" s="78">
        <f t="shared" si="8"/>
        <v>7.0000000000000007E-2</v>
      </c>
      <c r="T12" s="78">
        <f t="shared" si="9"/>
        <v>7.0000000000000007E-2</v>
      </c>
      <c r="U12" s="78">
        <f t="shared" si="10"/>
        <v>7.0000000000000007E-2</v>
      </c>
      <c r="V12" s="78">
        <f t="shared" si="11"/>
        <v>7.0000000000000007E-2</v>
      </c>
      <c r="W12" s="78">
        <f t="shared" si="12"/>
        <v>7.0000000000000007E-2</v>
      </c>
      <c r="X12" s="78">
        <f t="shared" si="13"/>
        <v>7.0000000000000007E-2</v>
      </c>
      <c r="Y12" s="78">
        <f t="shared" si="14"/>
        <v>0.06</v>
      </c>
      <c r="Z12" s="78">
        <f t="shared" si="15"/>
        <v>7.0000000000000007E-2</v>
      </c>
      <c r="AA12" s="78">
        <f t="shared" si="16"/>
        <v>0.06</v>
      </c>
      <c r="AB12" s="78">
        <f t="shared" si="17"/>
        <v>0.06</v>
      </c>
      <c r="AC12" s="78">
        <f t="shared" si="18"/>
        <v>7.0000000000000007E-2</v>
      </c>
      <c r="AD12" s="78">
        <f t="shared" si="19"/>
        <v>0.08</v>
      </c>
      <c r="AE12" s="78">
        <f t="shared" si="20"/>
        <v>0.06</v>
      </c>
      <c r="AF12" s="78">
        <f t="shared" si="21"/>
        <v>0.06</v>
      </c>
      <c r="AG12" s="78">
        <f t="shared" si="22"/>
        <v>0.06</v>
      </c>
      <c r="AH12" s="78">
        <f t="shared" si="23"/>
        <v>0.06</v>
      </c>
      <c r="AI12" s="78">
        <f t="shared" si="24"/>
        <v>7.0000000000000007E-2</v>
      </c>
      <c r="AJ12" s="78">
        <f t="shared" si="25"/>
        <v>0.06</v>
      </c>
    </row>
    <row r="13" spans="1:36" ht="12.95" customHeight="1" x14ac:dyDescent="0.15">
      <c r="A13" s="98">
        <v>190</v>
      </c>
      <c r="B13" s="115" t="s">
        <v>53</v>
      </c>
      <c r="C13" s="115"/>
      <c r="D13" s="77">
        <v>24</v>
      </c>
      <c r="E13" s="77">
        <v>14</v>
      </c>
      <c r="F13" s="4">
        <f t="shared" si="0"/>
        <v>0.3</v>
      </c>
      <c r="G13" s="5"/>
      <c r="H13" s="77"/>
      <c r="I13" s="77"/>
      <c r="J13" s="1" t="s">
        <v>15</v>
      </c>
      <c r="K13" s="78">
        <f t="shared" si="1"/>
        <v>0.28000000000000003</v>
      </c>
      <c r="L13" s="78">
        <f t="shared" si="2"/>
        <v>0.31</v>
      </c>
      <c r="M13" s="78">
        <f t="shared" si="3"/>
        <v>0.3</v>
      </c>
      <c r="N13" s="78">
        <f t="shared" si="4"/>
        <v>0.3</v>
      </c>
      <c r="O13" s="78">
        <f t="shared" si="5"/>
        <v>0.31</v>
      </c>
      <c r="P13" s="78">
        <f t="shared" si="26"/>
        <v>0.3</v>
      </c>
      <c r="Q13" s="78">
        <f t="shared" si="6"/>
        <v>0.28000000000000003</v>
      </c>
      <c r="R13" s="78">
        <f t="shared" si="7"/>
        <v>0.31</v>
      </c>
      <c r="S13" s="78">
        <f t="shared" si="8"/>
        <v>0.3</v>
      </c>
      <c r="T13" s="78">
        <f t="shared" si="9"/>
        <v>0.28999999999999998</v>
      </c>
      <c r="U13" s="78">
        <f t="shared" si="10"/>
        <v>0.3</v>
      </c>
      <c r="V13" s="78">
        <f t="shared" si="11"/>
        <v>0.33</v>
      </c>
      <c r="W13" s="78">
        <f t="shared" si="12"/>
        <v>0.31</v>
      </c>
      <c r="X13" s="78">
        <f t="shared" si="13"/>
        <v>0.3</v>
      </c>
      <c r="Y13" s="78">
        <f t="shared" si="14"/>
        <v>0.28999999999999998</v>
      </c>
      <c r="Z13" s="78">
        <f t="shared" si="15"/>
        <v>0.3</v>
      </c>
      <c r="AA13" s="78">
        <f t="shared" si="16"/>
        <v>0.27</v>
      </c>
      <c r="AB13" s="78">
        <f t="shared" si="17"/>
        <v>0.32</v>
      </c>
      <c r="AC13" s="78">
        <f t="shared" si="18"/>
        <v>0.31</v>
      </c>
      <c r="AD13" s="78">
        <f t="shared" si="19"/>
        <v>0.34</v>
      </c>
      <c r="AE13" s="78">
        <f t="shared" si="20"/>
        <v>0.28000000000000003</v>
      </c>
      <c r="AF13" s="78">
        <f t="shared" si="21"/>
        <v>0.31</v>
      </c>
      <c r="AG13" s="78">
        <f t="shared" si="22"/>
        <v>0.28000000000000003</v>
      </c>
      <c r="AH13" s="78">
        <f t="shared" si="23"/>
        <v>0.28999999999999998</v>
      </c>
      <c r="AI13" s="78">
        <f t="shared" si="24"/>
        <v>0.31</v>
      </c>
      <c r="AJ13" s="78">
        <f t="shared" si="25"/>
        <v>0.28999999999999998</v>
      </c>
    </row>
    <row r="14" spans="1:36" ht="12.95" customHeight="1" x14ac:dyDescent="0.15">
      <c r="A14" s="98">
        <v>191</v>
      </c>
      <c r="B14" s="115" t="s">
        <v>53</v>
      </c>
      <c r="C14" s="115"/>
      <c r="D14" s="77">
        <v>34</v>
      </c>
      <c r="E14" s="77">
        <v>14</v>
      </c>
      <c r="F14" s="4">
        <f t="shared" si="0"/>
        <v>0.56999999999999995</v>
      </c>
      <c r="G14" s="5"/>
      <c r="H14" s="77"/>
      <c r="I14" s="77"/>
      <c r="J14" s="1" t="s">
        <v>15</v>
      </c>
      <c r="K14" s="78">
        <f t="shared" si="1"/>
        <v>0.52</v>
      </c>
      <c r="L14" s="78">
        <f t="shared" si="2"/>
        <v>0.57999999999999996</v>
      </c>
      <c r="M14" s="78">
        <f t="shared" si="3"/>
        <v>0.54</v>
      </c>
      <c r="N14" s="78">
        <f t="shared" si="4"/>
        <v>0.56000000000000005</v>
      </c>
      <c r="O14" s="78">
        <f t="shared" si="5"/>
        <v>0.57999999999999996</v>
      </c>
      <c r="P14" s="78">
        <f t="shared" si="26"/>
        <v>0.56000000000000005</v>
      </c>
      <c r="Q14" s="78">
        <f t="shared" si="6"/>
        <v>0.53</v>
      </c>
      <c r="R14" s="78">
        <f t="shared" si="7"/>
        <v>0.61</v>
      </c>
      <c r="S14" s="78">
        <f t="shared" si="8"/>
        <v>0.56000000000000005</v>
      </c>
      <c r="T14" s="78">
        <f t="shared" si="9"/>
        <v>0.52</v>
      </c>
      <c r="U14" s="78">
        <f t="shared" si="10"/>
        <v>0.52</v>
      </c>
      <c r="V14" s="78">
        <f t="shared" si="11"/>
        <v>0.65</v>
      </c>
      <c r="W14" s="78">
        <f t="shared" si="12"/>
        <v>0.57999999999999996</v>
      </c>
      <c r="X14" s="78">
        <f t="shared" si="13"/>
        <v>0.56999999999999995</v>
      </c>
      <c r="Y14" s="78">
        <f t="shared" si="14"/>
        <v>0.56999999999999995</v>
      </c>
      <c r="Z14" s="78">
        <f t="shared" si="15"/>
        <v>0.56999999999999995</v>
      </c>
      <c r="AA14" s="78">
        <f t="shared" si="16"/>
        <v>0.51</v>
      </c>
      <c r="AB14" s="78">
        <f t="shared" si="17"/>
        <v>0.64</v>
      </c>
      <c r="AC14" s="78">
        <f t="shared" si="18"/>
        <v>0.61</v>
      </c>
      <c r="AD14" s="78">
        <f t="shared" si="19"/>
        <v>0.59</v>
      </c>
      <c r="AE14" s="78">
        <f t="shared" si="20"/>
        <v>0.55000000000000004</v>
      </c>
      <c r="AF14" s="78">
        <f t="shared" si="21"/>
        <v>0.59</v>
      </c>
      <c r="AG14" s="78">
        <f t="shared" si="22"/>
        <v>0.55000000000000004</v>
      </c>
      <c r="AH14" s="78">
        <f t="shared" si="23"/>
        <v>0.56999999999999995</v>
      </c>
      <c r="AI14" s="78">
        <f t="shared" si="24"/>
        <v>0.57999999999999996</v>
      </c>
      <c r="AJ14" s="78">
        <f t="shared" si="25"/>
        <v>0.56999999999999995</v>
      </c>
    </row>
    <row r="15" spans="1:36" ht="12.95" customHeight="1" x14ac:dyDescent="0.15">
      <c r="A15" s="98">
        <v>192</v>
      </c>
      <c r="B15" s="115" t="s">
        <v>53</v>
      </c>
      <c r="C15" s="115"/>
      <c r="D15" s="77">
        <v>10</v>
      </c>
      <c r="E15" s="77">
        <v>7</v>
      </c>
      <c r="F15" s="4">
        <f t="shared" si="0"/>
        <v>0.03</v>
      </c>
      <c r="G15" s="5" t="s">
        <v>90</v>
      </c>
      <c r="H15" s="77" t="s">
        <v>52</v>
      </c>
      <c r="I15" s="77"/>
      <c r="J15" s="1" t="s">
        <v>15</v>
      </c>
      <c r="K15" s="78">
        <f t="shared" si="1"/>
        <v>0.03</v>
      </c>
      <c r="L15" s="78">
        <f t="shared" si="2"/>
        <v>0.03</v>
      </c>
      <c r="M15" s="78">
        <f t="shared" si="3"/>
        <v>0.03</v>
      </c>
      <c r="N15" s="78">
        <f t="shared" si="4"/>
        <v>0.03</v>
      </c>
      <c r="O15" s="78">
        <f t="shared" si="5"/>
        <v>0.03</v>
      </c>
      <c r="P15" s="78">
        <f t="shared" si="26"/>
        <v>0.03</v>
      </c>
      <c r="Q15" s="78">
        <f t="shared" si="6"/>
        <v>0.03</v>
      </c>
      <c r="R15" s="78">
        <f t="shared" si="7"/>
        <v>0.03</v>
      </c>
      <c r="S15" s="78">
        <f t="shared" si="8"/>
        <v>0.03</v>
      </c>
      <c r="T15" s="78">
        <f t="shared" si="9"/>
        <v>0.03</v>
      </c>
      <c r="U15" s="78">
        <f t="shared" si="10"/>
        <v>0.03</v>
      </c>
      <c r="V15" s="78">
        <f t="shared" si="11"/>
        <v>0.03</v>
      </c>
      <c r="W15" s="78">
        <f t="shared" si="12"/>
        <v>0.03</v>
      </c>
      <c r="X15" s="78">
        <f t="shared" si="13"/>
        <v>0.03</v>
      </c>
      <c r="Y15" s="78">
        <f t="shared" si="14"/>
        <v>0.03</v>
      </c>
      <c r="Z15" s="78">
        <f t="shared" si="15"/>
        <v>0.03</v>
      </c>
      <c r="AA15" s="78">
        <f t="shared" si="16"/>
        <v>0.03</v>
      </c>
      <c r="AB15" s="78">
        <f t="shared" si="17"/>
        <v>0.03</v>
      </c>
      <c r="AC15" s="78">
        <f t="shared" si="18"/>
        <v>0.03</v>
      </c>
      <c r="AD15" s="78">
        <f t="shared" si="19"/>
        <v>0.04</v>
      </c>
      <c r="AE15" s="78">
        <f t="shared" si="20"/>
        <v>0.02</v>
      </c>
      <c r="AF15" s="78">
        <f t="shared" si="21"/>
        <v>0.03</v>
      </c>
      <c r="AG15" s="78">
        <f t="shared" si="22"/>
        <v>0.03</v>
      </c>
      <c r="AH15" s="78">
        <f t="shared" si="23"/>
        <v>0.03</v>
      </c>
      <c r="AI15" s="78">
        <f t="shared" si="24"/>
        <v>0.03</v>
      </c>
      <c r="AJ15" s="78">
        <f t="shared" si="25"/>
        <v>0.03</v>
      </c>
    </row>
    <row r="16" spans="1:36" ht="12.95" customHeight="1" x14ac:dyDescent="0.15">
      <c r="A16" s="98">
        <v>193</v>
      </c>
      <c r="B16" s="115" t="s">
        <v>53</v>
      </c>
      <c r="C16" s="115"/>
      <c r="D16" s="77">
        <v>26</v>
      </c>
      <c r="E16" s="77">
        <v>16</v>
      </c>
      <c r="F16" s="4">
        <f t="shared" si="0"/>
        <v>0.4</v>
      </c>
      <c r="G16" s="5"/>
      <c r="H16" s="77"/>
      <c r="I16" s="5"/>
      <c r="J16" s="1" t="s">
        <v>15</v>
      </c>
      <c r="K16" s="78">
        <f t="shared" si="1"/>
        <v>0.37</v>
      </c>
      <c r="L16" s="78">
        <f t="shared" si="2"/>
        <v>0.41</v>
      </c>
      <c r="M16" s="78">
        <f t="shared" si="3"/>
        <v>0.4</v>
      </c>
      <c r="N16" s="78">
        <f t="shared" si="4"/>
        <v>0.4</v>
      </c>
      <c r="O16" s="78">
        <f t="shared" si="5"/>
        <v>0.41</v>
      </c>
      <c r="P16" s="78">
        <f t="shared" si="26"/>
        <v>0.4</v>
      </c>
      <c r="Q16" s="78">
        <f t="shared" si="6"/>
        <v>0.37</v>
      </c>
      <c r="R16" s="78">
        <f t="shared" si="7"/>
        <v>0.42</v>
      </c>
      <c r="S16" s="78">
        <f t="shared" si="8"/>
        <v>0.4</v>
      </c>
      <c r="T16" s="78">
        <f t="shared" si="9"/>
        <v>0.4</v>
      </c>
      <c r="U16" s="78">
        <f t="shared" si="10"/>
        <v>0.4</v>
      </c>
      <c r="V16" s="78">
        <f t="shared" si="11"/>
        <v>0.44</v>
      </c>
      <c r="W16" s="78">
        <f t="shared" si="12"/>
        <v>0.4</v>
      </c>
      <c r="X16" s="78">
        <f t="shared" si="13"/>
        <v>0.4</v>
      </c>
      <c r="Y16" s="78">
        <f t="shared" si="14"/>
        <v>0.38</v>
      </c>
      <c r="Z16" s="78">
        <f t="shared" si="15"/>
        <v>0.4</v>
      </c>
      <c r="AA16" s="78">
        <f t="shared" si="16"/>
        <v>0.36</v>
      </c>
      <c r="AB16" s="78">
        <f t="shared" si="17"/>
        <v>0.43</v>
      </c>
      <c r="AC16" s="78">
        <f t="shared" si="18"/>
        <v>0.42</v>
      </c>
      <c r="AD16" s="78">
        <f t="shared" si="19"/>
        <v>0.44</v>
      </c>
      <c r="AE16" s="78">
        <f t="shared" si="20"/>
        <v>0.38</v>
      </c>
      <c r="AF16" s="78">
        <f t="shared" si="21"/>
        <v>0.42</v>
      </c>
      <c r="AG16" s="78">
        <f t="shared" si="22"/>
        <v>0.37</v>
      </c>
      <c r="AH16" s="78">
        <f t="shared" si="23"/>
        <v>0.38</v>
      </c>
      <c r="AI16" s="78">
        <f t="shared" si="24"/>
        <v>0.4</v>
      </c>
      <c r="AJ16" s="78">
        <f t="shared" si="25"/>
        <v>0.38</v>
      </c>
    </row>
    <row r="17" spans="1:36" ht="12.95" customHeight="1" x14ac:dyDescent="0.15">
      <c r="A17" s="98">
        <v>194</v>
      </c>
      <c r="B17" s="115" t="s">
        <v>53</v>
      </c>
      <c r="C17" s="115"/>
      <c r="D17" s="77">
        <v>10</v>
      </c>
      <c r="E17" s="77">
        <v>8</v>
      </c>
      <c r="F17" s="4">
        <f t="shared" si="0"/>
        <v>0.04</v>
      </c>
      <c r="G17" s="5" t="s">
        <v>90</v>
      </c>
      <c r="H17" s="98" t="s">
        <v>52</v>
      </c>
      <c r="I17" s="77"/>
      <c r="J17" s="1" t="s">
        <v>15</v>
      </c>
      <c r="K17" s="78">
        <f t="shared" si="1"/>
        <v>0.03</v>
      </c>
      <c r="L17" s="78">
        <f t="shared" si="2"/>
        <v>0.03</v>
      </c>
      <c r="M17" s="78">
        <f t="shared" si="3"/>
        <v>0.03</v>
      </c>
      <c r="N17" s="78">
        <f t="shared" si="4"/>
        <v>0.04</v>
      </c>
      <c r="O17" s="78">
        <f t="shared" si="5"/>
        <v>0.04</v>
      </c>
      <c r="P17" s="78">
        <f t="shared" si="26"/>
        <v>0.03</v>
      </c>
      <c r="Q17" s="78">
        <f t="shared" si="6"/>
        <v>0.03</v>
      </c>
      <c r="R17" s="78">
        <f t="shared" si="7"/>
        <v>0.03</v>
      </c>
      <c r="S17" s="78">
        <f t="shared" si="8"/>
        <v>0.03</v>
      </c>
      <c r="T17" s="78">
        <f t="shared" si="9"/>
        <v>0.03</v>
      </c>
      <c r="U17" s="78">
        <f t="shared" si="10"/>
        <v>0.03</v>
      </c>
      <c r="V17" s="78">
        <f t="shared" si="11"/>
        <v>0.04</v>
      </c>
      <c r="W17" s="78">
        <f t="shared" si="12"/>
        <v>0.04</v>
      </c>
      <c r="X17" s="78">
        <f t="shared" si="13"/>
        <v>0.03</v>
      </c>
      <c r="Y17" s="78">
        <f t="shared" si="14"/>
        <v>0.03</v>
      </c>
      <c r="Z17" s="78">
        <f t="shared" si="15"/>
        <v>0.04</v>
      </c>
      <c r="AA17" s="78">
        <f t="shared" si="16"/>
        <v>0.03</v>
      </c>
      <c r="AB17" s="78">
        <f t="shared" si="17"/>
        <v>0.03</v>
      </c>
      <c r="AC17" s="78">
        <f t="shared" si="18"/>
        <v>0.03</v>
      </c>
      <c r="AD17" s="78">
        <f t="shared" si="19"/>
        <v>0.04</v>
      </c>
      <c r="AE17" s="78">
        <f t="shared" si="20"/>
        <v>0.03</v>
      </c>
      <c r="AF17" s="78">
        <f t="shared" si="21"/>
        <v>0.03</v>
      </c>
      <c r="AG17" s="78">
        <f t="shared" si="22"/>
        <v>0.03</v>
      </c>
      <c r="AH17" s="78">
        <f t="shared" si="23"/>
        <v>0.03</v>
      </c>
      <c r="AI17" s="78">
        <f t="shared" si="24"/>
        <v>0.04</v>
      </c>
      <c r="AJ17" s="78">
        <f t="shared" si="25"/>
        <v>0.03</v>
      </c>
    </row>
    <row r="18" spans="1:36" ht="12.95" customHeight="1" x14ac:dyDescent="0.15">
      <c r="A18" s="98">
        <v>195</v>
      </c>
      <c r="B18" s="115" t="s">
        <v>53</v>
      </c>
      <c r="C18" s="115"/>
      <c r="D18" s="77">
        <v>16</v>
      </c>
      <c r="E18" s="77">
        <v>14</v>
      </c>
      <c r="F18" s="4">
        <f t="shared" si="0"/>
        <v>0.14000000000000001</v>
      </c>
      <c r="G18" s="5"/>
      <c r="H18" s="98" t="s">
        <v>62</v>
      </c>
      <c r="I18" s="98" t="s">
        <v>92</v>
      </c>
      <c r="J18" s="1" t="s">
        <v>15</v>
      </c>
      <c r="K18" s="78">
        <f t="shared" si="1"/>
        <v>0.14000000000000001</v>
      </c>
      <c r="L18" s="78">
        <f t="shared" si="2"/>
        <v>0.15</v>
      </c>
      <c r="M18" s="78">
        <f t="shared" si="3"/>
        <v>0.15</v>
      </c>
      <c r="N18" s="78">
        <f t="shared" si="4"/>
        <v>0.15</v>
      </c>
      <c r="O18" s="78">
        <f t="shared" si="5"/>
        <v>0.15</v>
      </c>
      <c r="P18" s="78">
        <f t="shared" si="26"/>
        <v>0.15</v>
      </c>
      <c r="Q18" s="78">
        <f t="shared" si="6"/>
        <v>0.14000000000000001</v>
      </c>
      <c r="R18" s="78">
        <f t="shared" si="7"/>
        <v>0.14000000000000001</v>
      </c>
      <c r="S18" s="78">
        <f t="shared" si="8"/>
        <v>0.15</v>
      </c>
      <c r="T18" s="78">
        <f t="shared" si="9"/>
        <v>0.15</v>
      </c>
      <c r="U18" s="78">
        <f t="shared" si="10"/>
        <v>0.14000000000000001</v>
      </c>
      <c r="V18" s="78">
        <f t="shared" si="11"/>
        <v>0.15</v>
      </c>
      <c r="W18" s="78">
        <f t="shared" si="12"/>
        <v>0.14000000000000001</v>
      </c>
      <c r="X18" s="78">
        <f t="shared" si="13"/>
        <v>0.15</v>
      </c>
      <c r="Y18" s="78">
        <f t="shared" si="14"/>
        <v>0.13</v>
      </c>
      <c r="Z18" s="78">
        <f t="shared" si="15"/>
        <v>0.14000000000000001</v>
      </c>
      <c r="AA18" s="78">
        <f t="shared" si="16"/>
        <v>0.13</v>
      </c>
      <c r="AB18" s="78">
        <f t="shared" si="17"/>
        <v>0.14000000000000001</v>
      </c>
      <c r="AC18" s="78">
        <f t="shared" si="18"/>
        <v>0.15</v>
      </c>
      <c r="AD18" s="78">
        <f t="shared" si="19"/>
        <v>0.17</v>
      </c>
      <c r="AE18" s="78">
        <f t="shared" si="20"/>
        <v>0.13</v>
      </c>
      <c r="AF18" s="78">
        <f t="shared" si="21"/>
        <v>0.14000000000000001</v>
      </c>
      <c r="AG18" s="78">
        <f t="shared" si="22"/>
        <v>0.13</v>
      </c>
      <c r="AH18" s="78">
        <f t="shared" si="23"/>
        <v>0.13</v>
      </c>
      <c r="AI18" s="78">
        <f t="shared" si="24"/>
        <v>0.15</v>
      </c>
      <c r="AJ18" s="78">
        <f t="shared" si="25"/>
        <v>0.13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5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274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3</v>
      </c>
      <c r="E47" s="14">
        <f>COUNTA(A4:A43)</f>
        <v>15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14</v>
      </c>
      <c r="D48" s="14">
        <f>IF(D47&gt;0,ROUND(SUMIF(G4:G43,"*下層*",E4:E43)/D47,0),"")</f>
        <v>8</v>
      </c>
      <c r="E48" s="14">
        <f>ROUND(SUM(E4:E43)/E47,0)</f>
        <v>13</v>
      </c>
      <c r="F48" s="13"/>
      <c r="G48" s="15">
        <f>C48</f>
        <v>14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20</v>
      </c>
      <c r="D49" s="14">
        <f>IF(D47&gt;0,ROUND(SUMIF(G4:G43,"*下層*",D4:D43)/D47,0),"")</f>
        <v>9</v>
      </c>
      <c r="E49" s="14">
        <f>ROUND(SUM(D4:D43)/E47,0)</f>
        <v>18</v>
      </c>
      <c r="F49" s="13"/>
      <c r="G49" s="15">
        <f>C49</f>
        <v>20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3.06</v>
      </c>
      <c r="D50" s="16">
        <f>SUMIF(G4:G43,"*下層*",F4:F43)</f>
        <v>0.09</v>
      </c>
      <c r="E50" s="4">
        <f>SUM(F4:F43)</f>
        <v>3.15</v>
      </c>
      <c r="F50" s="13"/>
      <c r="G50" s="17">
        <f>C50*100</f>
        <v>306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形状比＝70、Sr＝21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3</v>
      </c>
      <c r="E54" s="14">
        <f>COUNTA(H4:H43)</f>
        <v>7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13</v>
      </c>
      <c r="D55" s="14">
        <f>IF(D54&gt;0,ROUND(SUMIF(H4:H43,"▲",E4:E43)/D54,0),"")</f>
        <v>8</v>
      </c>
      <c r="E55" s="14">
        <f>ROUND(SUMIF(H4:H43,"*",E4:E43)/E54,0)</f>
        <v>11</v>
      </c>
      <c r="F55" s="13"/>
      <c r="G55" s="15">
        <f>C55</f>
        <v>13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15</v>
      </c>
      <c r="D56" s="14">
        <f>IF(D54&gt;0,ROUND(SUMIF(H4:H43,"▲",D4:D43)/D54,0),"")</f>
        <v>9</v>
      </c>
      <c r="E56" s="14">
        <f>ROUND(SUMIF(H4:H43,"*",D4:D43)/E54,0)</f>
        <v>12</v>
      </c>
      <c r="F56" s="13"/>
      <c r="G56" s="15">
        <f>C56</f>
        <v>15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0.51</v>
      </c>
      <c r="D57" s="16">
        <f>SUMIF(H4:H43,"▲",F4:F43)</f>
        <v>0.09</v>
      </c>
      <c r="E57" s="16">
        <f>SUM(C57:D57)</f>
        <v>0.6</v>
      </c>
      <c r="F57" s="13"/>
      <c r="G57" s="19">
        <f>C57*100</f>
        <v>51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33.299999999999997</v>
      </c>
      <c r="D61" s="20">
        <f>IF(D47&gt;0,ROUND(D54/D47*100,1),"")</f>
        <v>100</v>
      </c>
      <c r="E61" s="20">
        <f>ROUND(E54/E47*100,1)</f>
        <v>46.7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16.7</v>
      </c>
      <c r="D62" s="20">
        <f>IF(D47&gt;0,ROUND(D57/D50*100,1),"")</f>
        <v>100</v>
      </c>
      <c r="E62" s="20">
        <f>ROUND(E57/E50*100,1)</f>
        <v>19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2.5499999999999998</v>
      </c>
      <c r="D69" s="16" t="str">
        <f>IF(D66&gt;0,D50-D57,"")</f>
        <v/>
      </c>
      <c r="E69" s="4">
        <f>SUM(C69:D69)</f>
        <v>2.5499999999999998</v>
      </c>
      <c r="F69" s="13"/>
      <c r="G69" s="17">
        <f>C69*100</f>
        <v>254.99999999999997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F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07" priority="16" stopIfTrue="1">
      <formula>AND(($H4="スギ"),(#REF!&lt;12))</formula>
    </cfRule>
  </conditionalFormatting>
  <conditionalFormatting sqref="L4:L43">
    <cfRule type="expression" dxfId="206" priority="15" stopIfTrue="1">
      <formula>AND(($H4="スギ"),(#REF!&lt;22),(#REF!&gt;=12))</formula>
    </cfRule>
  </conditionalFormatting>
  <conditionalFormatting sqref="M4:M43">
    <cfRule type="expression" dxfId="205" priority="14" stopIfTrue="1">
      <formula>AND(($H4="スギ"),(#REF!&lt;32),(#REF!&gt;=22))</formula>
    </cfRule>
  </conditionalFormatting>
  <conditionalFormatting sqref="N4:N43">
    <cfRule type="expression" dxfId="204" priority="13" stopIfTrue="1">
      <formula>AND(($H4="スギ"),(#REF!&lt;42),(#REF!&gt;=32))</formula>
    </cfRule>
  </conditionalFormatting>
  <conditionalFormatting sqref="U4:U43 Z4:AF43 AJ4:AJ43 O4:P43">
    <cfRule type="expression" dxfId="203" priority="12" stopIfTrue="1">
      <formula>AND(($H4="スギ"),(#REF!&gt;=42))</formula>
    </cfRule>
  </conditionalFormatting>
  <conditionalFormatting sqref="Q4:Q43 AA4:AA43">
    <cfRule type="expression" dxfId="202" priority="11" stopIfTrue="1">
      <formula>AND(($H4="ヒノキ"),(#REF!&lt;12))</formula>
    </cfRule>
  </conditionalFormatting>
  <conditionalFormatting sqref="R4:R43 AB4:AE43">
    <cfRule type="expression" dxfId="201" priority="10" stopIfTrue="1">
      <formula>AND(($H4="ヒノキ"),(#REF!&lt;22),(#REF!&gt;=12))</formula>
    </cfRule>
  </conditionalFormatting>
  <conditionalFormatting sqref="S4:S43">
    <cfRule type="expression" dxfId="200" priority="9" stopIfTrue="1">
      <formula>AND(($H4="ヒノキ"),(#REF!&lt;32),(#REF!&gt;=22))</formula>
    </cfRule>
  </conditionalFormatting>
  <conditionalFormatting sqref="T4:U43 Z4:AF43 AJ4:AJ43">
    <cfRule type="expression" dxfId="199" priority="8" stopIfTrue="1">
      <formula>AND(($H4="ヒノキ"),(#REF!&gt;=32))</formula>
    </cfRule>
  </conditionalFormatting>
  <conditionalFormatting sqref="V4:V43 AA4:AA43">
    <cfRule type="expression" dxfId="198" priority="7" stopIfTrue="1">
      <formula>AND(($H4="アカマツ"),(#REF!&lt;12))</formula>
    </cfRule>
  </conditionalFormatting>
  <conditionalFormatting sqref="W4:W43 AB4:AB43">
    <cfRule type="expression" dxfId="197" priority="6" stopIfTrue="1">
      <formula>AND(($H4="アカマツ"),(#REF!&lt;22),(#REF!&gt;=12))</formula>
    </cfRule>
  </conditionalFormatting>
  <conditionalFormatting sqref="X4:X43 AC4:AC43">
    <cfRule type="expression" dxfId="196" priority="5" stopIfTrue="1">
      <formula>AND(($H4="アカマツ"),(#REF!&lt;42),(#REF!&gt;=22))</formula>
    </cfRule>
  </conditionalFormatting>
  <conditionalFormatting sqref="Y4:AF43 AJ4:AJ43">
    <cfRule type="expression" dxfId="195" priority="4" stopIfTrue="1">
      <formula>AND(($H4="アカマツ"),(#REF!&gt;=42))</formula>
    </cfRule>
  </conditionalFormatting>
  <conditionalFormatting sqref="AG4:AG43">
    <cfRule type="expression" dxfId="194" priority="3" stopIfTrue="1">
      <formula>AND(($H4&lt;&gt;"スギ"),($H4&lt;&gt;"ヒノキ"),($H4&lt;&gt;"アカマツ"),(#REF!&lt;12))</formula>
    </cfRule>
  </conditionalFormatting>
  <conditionalFormatting sqref="AH4:AH43">
    <cfRule type="expression" dxfId="1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248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151</v>
      </c>
      <c r="B4" s="143" t="s">
        <v>51</v>
      </c>
      <c r="C4" s="144"/>
      <c r="D4" s="74">
        <v>32</v>
      </c>
      <c r="E4" s="74">
        <v>24</v>
      </c>
      <c r="F4" s="4">
        <f t="shared" ref="F4:F43" si="0">IF(D4&gt;0,IF(B4="スギ",P4,IF(B4="ヒノキ",U4,IF(B4="アカマツ",Z4,IF(B4="カラマツ",AF4,AJ4)))),"")</f>
        <v>0.9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0.8</v>
      </c>
      <c r="L4" s="75">
        <f t="shared" ref="L4:L43" si="2">ROUND(10^(-5+0.73504+1.83346*LOG(D4)+1.06569*LOG(E4)),2)</f>
        <v>0.92</v>
      </c>
      <c r="M4" s="75">
        <f t="shared" ref="M4:M43" si="3">ROUND(10^(-5+0.71514+1.74357*LOG(D4)+1.17719*LOG(E4)),2)</f>
        <v>0.92</v>
      </c>
      <c r="N4" s="75">
        <f t="shared" ref="N4:N43" si="4">ROUND(10^(-5+0.82956+1.76381*LOG(D4)+1.06412*LOG(E4)),2)</f>
        <v>0.9</v>
      </c>
      <c r="O4" s="75">
        <f t="shared" ref="O4:O43" si="5">ROUND(10^(-5+0.88226+1.79204*LOG(D4)+0.99303*LOG(E4)),2)</f>
        <v>0.89</v>
      </c>
      <c r="P4" s="75">
        <f>HLOOKUP($D4,K$3:O$43,MATCH($A4,$A$3:$A$43,0),1)</f>
        <v>0.9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0.81</v>
      </c>
      <c r="R4" s="75">
        <f t="shared" ref="R4:R43" si="7">ROUND(10^(1.905709*LOG(D4)+1.011385*LOG(E4)-4.293729),2)</f>
        <v>0.93</v>
      </c>
      <c r="S4" s="75">
        <f t="shared" ref="S4:S43" si="8">ROUND(10^(1.771888*LOG(D4)+1.138415*LOG(E4)-4.271259),2)</f>
        <v>0.93</v>
      </c>
      <c r="T4" s="75">
        <f t="shared" ref="T4:T43" si="9">ROUND(10^(1.671519*LOG(D4)+1.363617*LOG(E4)-4.404407),2)</f>
        <v>0.99</v>
      </c>
      <c r="U4" s="75">
        <f t="shared" ref="U4:U43" si="10">HLOOKUP($D4,Q$3:T$43,MATCH($A4,$A$3:$A$43,0),1)</f>
        <v>0.99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0.96</v>
      </c>
      <c r="W4" s="75">
        <f t="shared" ref="W4:W43" si="12">ROUND(10^(-4.155639+1.847898*LOG(D4)+0.951955*LOG(E4)),2)</f>
        <v>0.87</v>
      </c>
      <c r="X4" s="75">
        <f t="shared" ref="X4:X43" si="13">ROUND(10^(-4.194535+1.804172*LOG(D4)+1.034248*LOG(E4)),2)</f>
        <v>0.89</v>
      </c>
      <c r="Y4" s="75">
        <f t="shared" ref="Y4:Y43" si="14">ROUND(10^(-4.42347+2.006485*LOG(D4)+0.967757*LOG(E4)),2)</f>
        <v>0.86</v>
      </c>
      <c r="Z4" s="75">
        <f t="shared" ref="Z4:Z43" si="15">HLOOKUP($D4,V$3:Y$43,MATCH($A4,$A$3:$A$43,0),1)</f>
        <v>0.89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0.77</v>
      </c>
      <c r="AB4" s="75">
        <f t="shared" ref="AB4:AB43" si="17">ROUND(10^(1.979213*LOG(D4)+0.998347*LOG(E4)-4.369281),2)</f>
        <v>0.97</v>
      </c>
      <c r="AC4" s="75">
        <f t="shared" ref="AC4:AC43" si="18">ROUND(10^(1.904401*LOG(D4)+1.062478*LOG(E4)-4.348104),2)</f>
        <v>0.97</v>
      </c>
      <c r="AD4" s="75">
        <f t="shared" ref="AD4:AD43" si="19">ROUND(10^(1.640825*LOG(D4)+1.080387*LOG(E4)-3.976731),2)</f>
        <v>0.96</v>
      </c>
      <c r="AE4" s="75">
        <f t="shared" ref="AE4:AE43" si="20">ROUND(10^(1.90887*LOG(D4)+1.088002*LOG(E4)-4.431495),2)</f>
        <v>0.88</v>
      </c>
      <c r="AF4" s="75">
        <f t="shared" ref="AF4:AF43" si="21">HLOOKUP($D4,AA$3:AE$43,MATCH($A4,$A$3:$A$43,0),1)</f>
        <v>0.96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0.77</v>
      </c>
      <c r="AH4" s="75">
        <f t="shared" ref="AH4:AH43" si="23">ROUND(10^(1.93813902*LOG(D4)+0.96697002*LOG(E4)-4.32216295),2)</f>
        <v>0.85</v>
      </c>
      <c r="AI4" s="75">
        <f t="shared" ref="AI4:AI43" si="24">ROUND(10^(1.82464098*LOG(D4)+0.97625989*LOG(E4)-4.15096808),2)</f>
        <v>0.88</v>
      </c>
      <c r="AJ4" s="75">
        <f t="shared" ref="AJ4:AJ43" si="25">HLOOKUP($D4,AG$3:AI$43,MATCH($A4,$A$3:$A$43,0),1)</f>
        <v>0.85</v>
      </c>
    </row>
    <row r="5" spans="1:36" ht="12.95" customHeight="1" x14ac:dyDescent="0.15">
      <c r="A5" s="74">
        <v>152</v>
      </c>
      <c r="B5" s="143" t="s">
        <v>51</v>
      </c>
      <c r="C5" s="144"/>
      <c r="D5" s="74">
        <v>22</v>
      </c>
      <c r="E5" s="74">
        <v>21</v>
      </c>
      <c r="F5" s="4">
        <f t="shared" si="0"/>
        <v>0.41</v>
      </c>
      <c r="G5" s="5" t="s">
        <v>67</v>
      </c>
      <c r="H5" s="98" t="s">
        <v>62</v>
      </c>
      <c r="I5" s="5" t="s">
        <v>67</v>
      </c>
      <c r="J5" s="1" t="s">
        <v>15</v>
      </c>
      <c r="K5" s="75">
        <f t="shared" si="1"/>
        <v>0.36</v>
      </c>
      <c r="L5" s="75">
        <f t="shared" si="2"/>
        <v>0.4</v>
      </c>
      <c r="M5" s="75">
        <f t="shared" si="3"/>
        <v>0.41</v>
      </c>
      <c r="N5" s="75">
        <f t="shared" si="4"/>
        <v>0.4</v>
      </c>
      <c r="O5" s="75">
        <f t="shared" si="5"/>
        <v>0.4</v>
      </c>
      <c r="P5" s="75">
        <f t="shared" ref="P5:P43" si="26">HLOOKUP($D5,K$3:O$43,MATCH(A5,$A$3:$A$43,0),1)</f>
        <v>0.41</v>
      </c>
      <c r="Q5" s="75">
        <f t="shared" si="6"/>
        <v>0.36</v>
      </c>
      <c r="R5" s="75">
        <f t="shared" si="7"/>
        <v>0.4</v>
      </c>
      <c r="S5" s="75">
        <f t="shared" si="8"/>
        <v>0.41</v>
      </c>
      <c r="T5" s="75">
        <f t="shared" si="9"/>
        <v>0.44</v>
      </c>
      <c r="U5" s="75">
        <f t="shared" si="10"/>
        <v>0.41</v>
      </c>
      <c r="V5" s="75">
        <f t="shared" si="11"/>
        <v>0.41</v>
      </c>
      <c r="W5" s="75">
        <f t="shared" si="12"/>
        <v>0.38</v>
      </c>
      <c r="X5" s="75">
        <f t="shared" si="13"/>
        <v>0.39</v>
      </c>
      <c r="Y5" s="75">
        <f t="shared" si="14"/>
        <v>0.35</v>
      </c>
      <c r="Z5" s="75">
        <f t="shared" si="15"/>
        <v>0.39</v>
      </c>
      <c r="AA5" s="75">
        <f t="shared" si="16"/>
        <v>0.35</v>
      </c>
      <c r="AB5" s="75">
        <f t="shared" si="17"/>
        <v>0.41</v>
      </c>
      <c r="AC5" s="75">
        <f t="shared" si="18"/>
        <v>0.41</v>
      </c>
      <c r="AD5" s="75">
        <f t="shared" si="19"/>
        <v>0.45</v>
      </c>
      <c r="AE5" s="75">
        <f t="shared" si="20"/>
        <v>0.37</v>
      </c>
      <c r="AF5" s="75">
        <f t="shared" si="21"/>
        <v>0.41</v>
      </c>
      <c r="AG5" s="75">
        <f t="shared" si="22"/>
        <v>0.33</v>
      </c>
      <c r="AH5" s="75">
        <f t="shared" si="23"/>
        <v>0.36</v>
      </c>
      <c r="AI5" s="75">
        <f t="shared" si="24"/>
        <v>0.39</v>
      </c>
      <c r="AJ5" s="75">
        <f t="shared" si="25"/>
        <v>0.36</v>
      </c>
    </row>
    <row r="6" spans="1:36" ht="12.95" customHeight="1" x14ac:dyDescent="0.15">
      <c r="A6" s="98">
        <v>153</v>
      </c>
      <c r="B6" s="143" t="s">
        <v>51</v>
      </c>
      <c r="C6" s="144"/>
      <c r="D6" s="74">
        <v>26</v>
      </c>
      <c r="E6" s="74">
        <v>22</v>
      </c>
      <c r="F6" s="4">
        <f t="shared" si="0"/>
        <v>0.57999999999999996</v>
      </c>
      <c r="G6" s="5"/>
      <c r="H6" s="74"/>
      <c r="I6" s="5"/>
      <c r="J6" s="1" t="s">
        <v>15</v>
      </c>
      <c r="K6" s="75">
        <f t="shared" si="1"/>
        <v>0.51</v>
      </c>
      <c r="L6" s="75">
        <f t="shared" si="2"/>
        <v>0.57999999999999996</v>
      </c>
      <c r="M6" s="75">
        <f t="shared" si="3"/>
        <v>0.57999999999999996</v>
      </c>
      <c r="N6" s="75">
        <f t="shared" si="4"/>
        <v>0.56999999999999995</v>
      </c>
      <c r="O6" s="75">
        <f t="shared" si="5"/>
        <v>0.56000000000000005</v>
      </c>
      <c r="P6" s="75">
        <f t="shared" si="26"/>
        <v>0.57999999999999996</v>
      </c>
      <c r="Q6" s="75">
        <f t="shared" si="6"/>
        <v>0.51</v>
      </c>
      <c r="R6" s="75">
        <f t="shared" si="7"/>
        <v>0.57999999999999996</v>
      </c>
      <c r="S6" s="75">
        <f t="shared" si="8"/>
        <v>0.57999999999999996</v>
      </c>
      <c r="T6" s="75">
        <f t="shared" si="9"/>
        <v>0.62</v>
      </c>
      <c r="U6" s="75">
        <f t="shared" si="10"/>
        <v>0.57999999999999996</v>
      </c>
      <c r="V6" s="75">
        <f t="shared" si="11"/>
        <v>0.59</v>
      </c>
      <c r="W6" s="75">
        <f t="shared" si="12"/>
        <v>0.55000000000000004</v>
      </c>
      <c r="X6" s="75">
        <f t="shared" si="13"/>
        <v>0.56000000000000005</v>
      </c>
      <c r="Y6" s="75">
        <f t="shared" si="14"/>
        <v>0.52</v>
      </c>
      <c r="Z6" s="75">
        <f t="shared" si="15"/>
        <v>0.56000000000000005</v>
      </c>
      <c r="AA6" s="75">
        <f t="shared" si="16"/>
        <v>0.49</v>
      </c>
      <c r="AB6" s="75">
        <f t="shared" si="17"/>
        <v>0.59</v>
      </c>
      <c r="AC6" s="75">
        <f t="shared" si="18"/>
        <v>0.59</v>
      </c>
      <c r="AD6" s="75">
        <f t="shared" si="19"/>
        <v>0.62</v>
      </c>
      <c r="AE6" s="75">
        <f t="shared" si="20"/>
        <v>0.54</v>
      </c>
      <c r="AF6" s="75">
        <f t="shared" si="21"/>
        <v>0.59</v>
      </c>
      <c r="AG6" s="75">
        <f t="shared" si="22"/>
        <v>0.48</v>
      </c>
      <c r="AH6" s="75">
        <f t="shared" si="23"/>
        <v>0.52</v>
      </c>
      <c r="AI6" s="75">
        <f t="shared" si="24"/>
        <v>0.55000000000000004</v>
      </c>
      <c r="AJ6" s="75">
        <f t="shared" si="25"/>
        <v>0.52</v>
      </c>
    </row>
    <row r="7" spans="1:36" ht="12.95" customHeight="1" x14ac:dyDescent="0.15">
      <c r="A7" s="98">
        <v>154</v>
      </c>
      <c r="B7" s="143" t="s">
        <v>51</v>
      </c>
      <c r="C7" s="144"/>
      <c r="D7" s="74">
        <v>26</v>
      </c>
      <c r="E7" s="74">
        <v>22</v>
      </c>
      <c r="F7" s="4">
        <f t="shared" si="0"/>
        <v>0.57999999999999996</v>
      </c>
      <c r="G7" s="43"/>
      <c r="H7" s="74"/>
      <c r="I7" s="43"/>
      <c r="J7" s="1" t="s">
        <v>15</v>
      </c>
      <c r="K7" s="75">
        <f t="shared" si="1"/>
        <v>0.51</v>
      </c>
      <c r="L7" s="75">
        <f t="shared" si="2"/>
        <v>0.57999999999999996</v>
      </c>
      <c r="M7" s="75">
        <f t="shared" si="3"/>
        <v>0.57999999999999996</v>
      </c>
      <c r="N7" s="75">
        <f t="shared" si="4"/>
        <v>0.56999999999999995</v>
      </c>
      <c r="O7" s="75">
        <f t="shared" si="5"/>
        <v>0.56000000000000005</v>
      </c>
      <c r="P7" s="75">
        <f t="shared" si="26"/>
        <v>0.57999999999999996</v>
      </c>
      <c r="Q7" s="75">
        <f t="shared" si="6"/>
        <v>0.51</v>
      </c>
      <c r="R7" s="75">
        <f t="shared" si="7"/>
        <v>0.57999999999999996</v>
      </c>
      <c r="S7" s="75">
        <f t="shared" si="8"/>
        <v>0.57999999999999996</v>
      </c>
      <c r="T7" s="75">
        <f t="shared" si="9"/>
        <v>0.62</v>
      </c>
      <c r="U7" s="75">
        <f t="shared" si="10"/>
        <v>0.57999999999999996</v>
      </c>
      <c r="V7" s="75">
        <f t="shared" si="11"/>
        <v>0.59</v>
      </c>
      <c r="W7" s="75">
        <f t="shared" si="12"/>
        <v>0.55000000000000004</v>
      </c>
      <c r="X7" s="75">
        <f t="shared" si="13"/>
        <v>0.56000000000000005</v>
      </c>
      <c r="Y7" s="75">
        <f t="shared" si="14"/>
        <v>0.52</v>
      </c>
      <c r="Z7" s="75">
        <f t="shared" si="15"/>
        <v>0.56000000000000005</v>
      </c>
      <c r="AA7" s="75">
        <f t="shared" si="16"/>
        <v>0.49</v>
      </c>
      <c r="AB7" s="75">
        <f t="shared" si="17"/>
        <v>0.59</v>
      </c>
      <c r="AC7" s="75">
        <f t="shared" si="18"/>
        <v>0.59</v>
      </c>
      <c r="AD7" s="75">
        <f t="shared" si="19"/>
        <v>0.62</v>
      </c>
      <c r="AE7" s="75">
        <f t="shared" si="20"/>
        <v>0.54</v>
      </c>
      <c r="AF7" s="75">
        <f t="shared" si="21"/>
        <v>0.59</v>
      </c>
      <c r="AG7" s="75">
        <f t="shared" si="22"/>
        <v>0.48</v>
      </c>
      <c r="AH7" s="75">
        <f t="shared" si="23"/>
        <v>0.52</v>
      </c>
      <c r="AI7" s="75">
        <f t="shared" si="24"/>
        <v>0.55000000000000004</v>
      </c>
      <c r="AJ7" s="75">
        <f t="shared" si="25"/>
        <v>0.52</v>
      </c>
    </row>
    <row r="8" spans="1:36" ht="12.95" customHeight="1" x14ac:dyDescent="0.15">
      <c r="A8" s="98">
        <v>155</v>
      </c>
      <c r="B8" s="143" t="s">
        <v>51</v>
      </c>
      <c r="C8" s="144"/>
      <c r="D8" s="74">
        <v>26</v>
      </c>
      <c r="E8" s="74">
        <v>23</v>
      </c>
      <c r="F8" s="4">
        <f t="shared" si="0"/>
        <v>0.61</v>
      </c>
      <c r="G8" s="5" t="s">
        <v>67</v>
      </c>
      <c r="H8" s="98" t="s">
        <v>62</v>
      </c>
      <c r="I8" s="5" t="s">
        <v>67</v>
      </c>
      <c r="J8" s="1" t="s">
        <v>15</v>
      </c>
      <c r="K8" s="75">
        <f t="shared" si="1"/>
        <v>0.53</v>
      </c>
      <c r="L8" s="75">
        <f t="shared" si="2"/>
        <v>0.6</v>
      </c>
      <c r="M8" s="75">
        <f t="shared" si="3"/>
        <v>0.61</v>
      </c>
      <c r="N8" s="75">
        <f t="shared" si="4"/>
        <v>0.59</v>
      </c>
      <c r="O8" s="75">
        <f t="shared" si="5"/>
        <v>0.59</v>
      </c>
      <c r="P8" s="75">
        <f t="shared" si="26"/>
        <v>0.61</v>
      </c>
      <c r="Q8" s="75">
        <f t="shared" si="6"/>
        <v>0.53</v>
      </c>
      <c r="R8" s="75">
        <f t="shared" si="7"/>
        <v>0.6</v>
      </c>
      <c r="S8" s="75">
        <f t="shared" si="8"/>
        <v>0.61</v>
      </c>
      <c r="T8" s="75">
        <f t="shared" si="9"/>
        <v>0.66</v>
      </c>
      <c r="U8" s="75">
        <f t="shared" si="10"/>
        <v>0.61</v>
      </c>
      <c r="V8" s="75">
        <f t="shared" si="11"/>
        <v>0.61</v>
      </c>
      <c r="W8" s="75">
        <f t="shared" si="12"/>
        <v>0.56999999999999995</v>
      </c>
      <c r="X8" s="75">
        <f t="shared" si="13"/>
        <v>0.57999999999999996</v>
      </c>
      <c r="Y8" s="75">
        <f t="shared" si="14"/>
        <v>0.54</v>
      </c>
      <c r="Z8" s="75">
        <f t="shared" si="15"/>
        <v>0.57999999999999996</v>
      </c>
      <c r="AA8" s="75">
        <f t="shared" si="16"/>
        <v>0.51</v>
      </c>
      <c r="AB8" s="75">
        <f t="shared" si="17"/>
        <v>0.62</v>
      </c>
      <c r="AC8" s="75">
        <f t="shared" si="18"/>
        <v>0.62</v>
      </c>
      <c r="AD8" s="75">
        <f t="shared" si="19"/>
        <v>0.65</v>
      </c>
      <c r="AE8" s="75">
        <f t="shared" si="20"/>
        <v>0.56000000000000005</v>
      </c>
      <c r="AF8" s="75">
        <f t="shared" si="21"/>
        <v>0.62</v>
      </c>
      <c r="AG8" s="75">
        <f t="shared" si="22"/>
        <v>0.5</v>
      </c>
      <c r="AH8" s="75">
        <f t="shared" si="23"/>
        <v>0.55000000000000004</v>
      </c>
      <c r="AI8" s="75">
        <f t="shared" si="24"/>
        <v>0.57999999999999996</v>
      </c>
      <c r="AJ8" s="75">
        <f t="shared" si="25"/>
        <v>0.55000000000000004</v>
      </c>
    </row>
    <row r="9" spans="1:36" ht="12.95" customHeight="1" x14ac:dyDescent="0.15">
      <c r="A9" s="98">
        <v>156</v>
      </c>
      <c r="B9" s="143" t="s">
        <v>51</v>
      </c>
      <c r="C9" s="144"/>
      <c r="D9" s="74">
        <v>30</v>
      </c>
      <c r="E9" s="74">
        <v>24</v>
      </c>
      <c r="F9" s="4">
        <f t="shared" si="0"/>
        <v>0.82</v>
      </c>
      <c r="G9" s="5"/>
      <c r="H9" s="74"/>
      <c r="I9" s="5"/>
      <c r="J9" s="1" t="s">
        <v>15</v>
      </c>
      <c r="K9" s="75">
        <f t="shared" si="1"/>
        <v>0.72</v>
      </c>
      <c r="L9" s="75">
        <f t="shared" si="2"/>
        <v>0.82</v>
      </c>
      <c r="M9" s="75">
        <f t="shared" si="3"/>
        <v>0.82</v>
      </c>
      <c r="N9" s="75">
        <f t="shared" si="4"/>
        <v>0.8</v>
      </c>
      <c r="O9" s="75">
        <f t="shared" si="5"/>
        <v>0.79</v>
      </c>
      <c r="P9" s="75">
        <f t="shared" si="26"/>
        <v>0.82</v>
      </c>
      <c r="Q9" s="75">
        <f t="shared" si="6"/>
        <v>0.72</v>
      </c>
      <c r="R9" s="75">
        <f t="shared" si="7"/>
        <v>0.83</v>
      </c>
      <c r="S9" s="75">
        <f t="shared" si="8"/>
        <v>0.83</v>
      </c>
      <c r="T9" s="75">
        <f t="shared" si="9"/>
        <v>0.88</v>
      </c>
      <c r="U9" s="75">
        <f t="shared" si="10"/>
        <v>0.83</v>
      </c>
      <c r="V9" s="75">
        <f t="shared" si="11"/>
        <v>0.84</v>
      </c>
      <c r="W9" s="75">
        <f t="shared" si="12"/>
        <v>0.77</v>
      </c>
      <c r="X9" s="75">
        <f t="shared" si="13"/>
        <v>0.79</v>
      </c>
      <c r="Y9" s="75">
        <f t="shared" si="14"/>
        <v>0.75</v>
      </c>
      <c r="Z9" s="75">
        <f t="shared" si="15"/>
        <v>0.79</v>
      </c>
      <c r="AA9" s="75">
        <f t="shared" si="16"/>
        <v>0.69</v>
      </c>
      <c r="AB9" s="75">
        <f t="shared" si="17"/>
        <v>0.86</v>
      </c>
      <c r="AC9" s="75">
        <f t="shared" si="18"/>
        <v>0.85</v>
      </c>
      <c r="AD9" s="75">
        <f t="shared" si="19"/>
        <v>0.87</v>
      </c>
      <c r="AE9" s="75">
        <f t="shared" si="20"/>
        <v>0.78</v>
      </c>
      <c r="AF9" s="75">
        <f t="shared" si="21"/>
        <v>0.85</v>
      </c>
      <c r="AG9" s="75">
        <f t="shared" si="22"/>
        <v>0.68</v>
      </c>
      <c r="AH9" s="75">
        <f t="shared" si="23"/>
        <v>0.75</v>
      </c>
      <c r="AI9" s="75">
        <f t="shared" si="24"/>
        <v>0.78</v>
      </c>
      <c r="AJ9" s="75">
        <f t="shared" si="25"/>
        <v>0.75</v>
      </c>
    </row>
    <row r="10" spans="1:36" ht="12.95" customHeight="1" x14ac:dyDescent="0.15">
      <c r="A10" s="98">
        <v>157</v>
      </c>
      <c r="B10" s="143" t="s">
        <v>51</v>
      </c>
      <c r="C10" s="144"/>
      <c r="D10" s="74">
        <v>20</v>
      </c>
      <c r="E10" s="74">
        <v>8</v>
      </c>
      <c r="F10" s="4">
        <f t="shared" si="0"/>
        <v>0.12</v>
      </c>
      <c r="G10" s="5" t="s">
        <v>68</v>
      </c>
      <c r="H10" s="74" t="s">
        <v>62</v>
      </c>
      <c r="I10" s="5" t="s">
        <v>68</v>
      </c>
      <c r="J10" s="1" t="s">
        <v>15</v>
      </c>
      <c r="K10" s="75">
        <f t="shared" si="1"/>
        <v>0.12</v>
      </c>
      <c r="L10" s="75">
        <f t="shared" si="2"/>
        <v>0.12</v>
      </c>
      <c r="M10" s="75">
        <f t="shared" si="3"/>
        <v>0.11</v>
      </c>
      <c r="N10" s="75">
        <f t="shared" si="4"/>
        <v>0.12</v>
      </c>
      <c r="O10" s="75">
        <f t="shared" si="5"/>
        <v>0.13</v>
      </c>
      <c r="P10" s="75">
        <f t="shared" si="26"/>
        <v>0.12</v>
      </c>
      <c r="Q10" s="75">
        <f t="shared" si="6"/>
        <v>0.12</v>
      </c>
      <c r="R10" s="75">
        <f t="shared" si="7"/>
        <v>0.13</v>
      </c>
      <c r="S10" s="75">
        <f t="shared" si="8"/>
        <v>0.12</v>
      </c>
      <c r="T10" s="75">
        <f t="shared" si="9"/>
        <v>0.1</v>
      </c>
      <c r="U10" s="75">
        <f t="shared" si="10"/>
        <v>0.13</v>
      </c>
      <c r="V10" s="75">
        <f t="shared" si="11"/>
        <v>0.14000000000000001</v>
      </c>
      <c r="W10" s="75">
        <f t="shared" si="12"/>
        <v>0.13</v>
      </c>
      <c r="X10" s="75">
        <f t="shared" si="13"/>
        <v>0.12</v>
      </c>
      <c r="Y10" s="75">
        <f t="shared" si="14"/>
        <v>0.12</v>
      </c>
      <c r="Z10" s="75">
        <f t="shared" si="15"/>
        <v>0.13</v>
      </c>
      <c r="AA10" s="75">
        <f t="shared" si="16"/>
        <v>0.12</v>
      </c>
      <c r="AB10" s="75">
        <f t="shared" si="17"/>
        <v>0.13</v>
      </c>
      <c r="AC10" s="75">
        <f t="shared" si="18"/>
        <v>0.12</v>
      </c>
      <c r="AD10" s="75">
        <f t="shared" si="19"/>
        <v>0.14000000000000001</v>
      </c>
      <c r="AE10" s="75">
        <f t="shared" si="20"/>
        <v>0.11</v>
      </c>
      <c r="AF10" s="75">
        <f t="shared" si="21"/>
        <v>0.13</v>
      </c>
      <c r="AG10" s="75">
        <f t="shared" si="22"/>
        <v>0.12</v>
      </c>
      <c r="AH10" s="75">
        <f t="shared" si="23"/>
        <v>0.12</v>
      </c>
      <c r="AI10" s="75">
        <f t="shared" si="24"/>
        <v>0.13</v>
      </c>
      <c r="AJ10" s="75">
        <f t="shared" si="25"/>
        <v>0.12</v>
      </c>
    </row>
    <row r="11" spans="1:36" ht="12.95" customHeight="1" x14ac:dyDescent="0.15">
      <c r="A11" s="98">
        <v>158</v>
      </c>
      <c r="B11" s="143" t="s">
        <v>51</v>
      </c>
      <c r="C11" s="144"/>
      <c r="D11" s="74">
        <v>26</v>
      </c>
      <c r="E11" s="74">
        <v>23</v>
      </c>
      <c r="F11" s="4">
        <f t="shared" si="0"/>
        <v>0.61</v>
      </c>
      <c r="G11" s="5"/>
      <c r="H11" s="74"/>
      <c r="I11" s="74"/>
      <c r="J11" s="1" t="s">
        <v>15</v>
      </c>
      <c r="K11" s="75">
        <f t="shared" si="1"/>
        <v>0.53</v>
      </c>
      <c r="L11" s="75">
        <f t="shared" si="2"/>
        <v>0.6</v>
      </c>
      <c r="M11" s="75">
        <f t="shared" si="3"/>
        <v>0.61</v>
      </c>
      <c r="N11" s="75">
        <f t="shared" si="4"/>
        <v>0.59</v>
      </c>
      <c r="O11" s="75">
        <f t="shared" si="5"/>
        <v>0.59</v>
      </c>
      <c r="P11" s="75">
        <f t="shared" si="26"/>
        <v>0.61</v>
      </c>
      <c r="Q11" s="75">
        <f t="shared" si="6"/>
        <v>0.53</v>
      </c>
      <c r="R11" s="75">
        <f t="shared" si="7"/>
        <v>0.6</v>
      </c>
      <c r="S11" s="75">
        <f t="shared" si="8"/>
        <v>0.61</v>
      </c>
      <c r="T11" s="75">
        <f t="shared" si="9"/>
        <v>0.66</v>
      </c>
      <c r="U11" s="75">
        <f t="shared" si="10"/>
        <v>0.61</v>
      </c>
      <c r="V11" s="75">
        <f t="shared" si="11"/>
        <v>0.61</v>
      </c>
      <c r="W11" s="75">
        <f t="shared" si="12"/>
        <v>0.56999999999999995</v>
      </c>
      <c r="X11" s="75">
        <f t="shared" si="13"/>
        <v>0.57999999999999996</v>
      </c>
      <c r="Y11" s="75">
        <f t="shared" si="14"/>
        <v>0.54</v>
      </c>
      <c r="Z11" s="75">
        <f t="shared" si="15"/>
        <v>0.57999999999999996</v>
      </c>
      <c r="AA11" s="75">
        <f t="shared" si="16"/>
        <v>0.51</v>
      </c>
      <c r="AB11" s="75">
        <f t="shared" si="17"/>
        <v>0.62</v>
      </c>
      <c r="AC11" s="75">
        <f t="shared" si="18"/>
        <v>0.62</v>
      </c>
      <c r="AD11" s="75">
        <f t="shared" si="19"/>
        <v>0.65</v>
      </c>
      <c r="AE11" s="75">
        <f t="shared" si="20"/>
        <v>0.56000000000000005</v>
      </c>
      <c r="AF11" s="75">
        <f t="shared" si="21"/>
        <v>0.62</v>
      </c>
      <c r="AG11" s="75">
        <f t="shared" si="22"/>
        <v>0.5</v>
      </c>
      <c r="AH11" s="75">
        <f t="shared" si="23"/>
        <v>0.55000000000000004</v>
      </c>
      <c r="AI11" s="75">
        <f t="shared" si="24"/>
        <v>0.57999999999999996</v>
      </c>
      <c r="AJ11" s="75">
        <f t="shared" si="25"/>
        <v>0.55000000000000004</v>
      </c>
    </row>
    <row r="12" spans="1:36" ht="12.95" customHeight="1" x14ac:dyDescent="0.15">
      <c r="A12" s="98">
        <v>159</v>
      </c>
      <c r="B12" s="143" t="s">
        <v>51</v>
      </c>
      <c r="C12" s="144"/>
      <c r="D12" s="74">
        <v>22</v>
      </c>
      <c r="E12" s="74">
        <v>22</v>
      </c>
      <c r="F12" s="4">
        <f t="shared" si="0"/>
        <v>0.43</v>
      </c>
      <c r="G12" s="5"/>
      <c r="H12" s="74"/>
      <c r="I12" s="74"/>
      <c r="J12" s="1" t="s">
        <v>15</v>
      </c>
      <c r="K12" s="75">
        <f t="shared" si="1"/>
        <v>0.38</v>
      </c>
      <c r="L12" s="75">
        <f t="shared" si="2"/>
        <v>0.42</v>
      </c>
      <c r="M12" s="75">
        <f t="shared" si="3"/>
        <v>0.43</v>
      </c>
      <c r="N12" s="75">
        <f t="shared" si="4"/>
        <v>0.42</v>
      </c>
      <c r="O12" s="75">
        <f t="shared" si="5"/>
        <v>0.42</v>
      </c>
      <c r="P12" s="75">
        <f t="shared" si="26"/>
        <v>0.43</v>
      </c>
      <c r="Q12" s="75">
        <f t="shared" si="6"/>
        <v>0.38</v>
      </c>
      <c r="R12" s="75">
        <f t="shared" si="7"/>
        <v>0.42</v>
      </c>
      <c r="S12" s="75">
        <f t="shared" si="8"/>
        <v>0.43</v>
      </c>
      <c r="T12" s="75">
        <f t="shared" si="9"/>
        <v>0.47</v>
      </c>
      <c r="U12" s="75">
        <f t="shared" si="10"/>
        <v>0.43</v>
      </c>
      <c r="V12" s="75">
        <f t="shared" si="11"/>
        <v>0.43</v>
      </c>
      <c r="W12" s="75">
        <f t="shared" si="12"/>
        <v>0.4</v>
      </c>
      <c r="X12" s="75">
        <f t="shared" si="13"/>
        <v>0.41</v>
      </c>
      <c r="Y12" s="75">
        <f t="shared" si="14"/>
        <v>0.37</v>
      </c>
      <c r="Z12" s="75">
        <f t="shared" si="15"/>
        <v>0.41</v>
      </c>
      <c r="AA12" s="75">
        <f t="shared" si="16"/>
        <v>0.36</v>
      </c>
      <c r="AB12" s="75">
        <f t="shared" si="17"/>
        <v>0.42</v>
      </c>
      <c r="AC12" s="75">
        <f t="shared" si="18"/>
        <v>0.43</v>
      </c>
      <c r="AD12" s="75">
        <f t="shared" si="19"/>
        <v>0.47</v>
      </c>
      <c r="AE12" s="75">
        <f t="shared" si="20"/>
        <v>0.39</v>
      </c>
      <c r="AF12" s="75">
        <f t="shared" si="21"/>
        <v>0.43</v>
      </c>
      <c r="AG12" s="75">
        <f t="shared" si="22"/>
        <v>0.35</v>
      </c>
      <c r="AH12" s="75">
        <f t="shared" si="23"/>
        <v>0.38</v>
      </c>
      <c r="AI12" s="75">
        <f t="shared" si="24"/>
        <v>0.41</v>
      </c>
      <c r="AJ12" s="75">
        <f t="shared" si="25"/>
        <v>0.38</v>
      </c>
    </row>
    <row r="13" spans="1:36" ht="12.95" customHeight="1" x14ac:dyDescent="0.15">
      <c r="A13" s="98">
        <v>160</v>
      </c>
      <c r="B13" s="143" t="s">
        <v>51</v>
      </c>
      <c r="C13" s="144"/>
      <c r="D13" s="74">
        <v>30</v>
      </c>
      <c r="E13" s="74">
        <v>23</v>
      </c>
      <c r="F13" s="4">
        <f t="shared" si="0"/>
        <v>0.78</v>
      </c>
      <c r="G13" s="5"/>
      <c r="H13" s="74"/>
      <c r="I13" s="74"/>
      <c r="J13" s="1" t="s">
        <v>15</v>
      </c>
      <c r="K13" s="75">
        <f t="shared" si="1"/>
        <v>0.69</v>
      </c>
      <c r="L13" s="75">
        <f t="shared" si="2"/>
        <v>0.78</v>
      </c>
      <c r="M13" s="75">
        <f t="shared" si="3"/>
        <v>0.78</v>
      </c>
      <c r="N13" s="75">
        <f t="shared" si="4"/>
        <v>0.77</v>
      </c>
      <c r="O13" s="75">
        <f t="shared" si="5"/>
        <v>0.76</v>
      </c>
      <c r="P13" s="75">
        <f t="shared" si="26"/>
        <v>0.78</v>
      </c>
      <c r="Q13" s="75">
        <f t="shared" si="6"/>
        <v>0.69</v>
      </c>
      <c r="R13" s="75">
        <f t="shared" si="7"/>
        <v>0.79</v>
      </c>
      <c r="S13" s="75">
        <f t="shared" si="8"/>
        <v>0.79</v>
      </c>
      <c r="T13" s="75">
        <f t="shared" si="9"/>
        <v>0.83</v>
      </c>
      <c r="U13" s="75">
        <f t="shared" si="10"/>
        <v>0.79</v>
      </c>
      <c r="V13" s="75">
        <f t="shared" si="11"/>
        <v>0.81</v>
      </c>
      <c r="W13" s="75">
        <f t="shared" si="12"/>
        <v>0.74</v>
      </c>
      <c r="X13" s="75">
        <f t="shared" si="13"/>
        <v>0.76</v>
      </c>
      <c r="Y13" s="75">
        <f t="shared" si="14"/>
        <v>0.72</v>
      </c>
      <c r="Z13" s="75">
        <f t="shared" si="15"/>
        <v>0.76</v>
      </c>
      <c r="AA13" s="75">
        <f t="shared" si="16"/>
        <v>0.66</v>
      </c>
      <c r="AB13" s="75">
        <f t="shared" si="17"/>
        <v>0.82</v>
      </c>
      <c r="AC13" s="75">
        <f t="shared" si="18"/>
        <v>0.82</v>
      </c>
      <c r="AD13" s="75">
        <f t="shared" si="19"/>
        <v>0.83</v>
      </c>
      <c r="AE13" s="75">
        <f t="shared" si="20"/>
        <v>0.74</v>
      </c>
      <c r="AF13" s="75">
        <f t="shared" si="21"/>
        <v>0.82</v>
      </c>
      <c r="AG13" s="75">
        <f t="shared" si="22"/>
        <v>0.66</v>
      </c>
      <c r="AH13" s="75">
        <f t="shared" si="23"/>
        <v>0.72</v>
      </c>
      <c r="AI13" s="75">
        <f t="shared" si="24"/>
        <v>0.75</v>
      </c>
      <c r="AJ13" s="75">
        <f t="shared" si="25"/>
        <v>0.72</v>
      </c>
    </row>
    <row r="14" spans="1:36" ht="12.95" customHeight="1" x14ac:dyDescent="0.15">
      <c r="A14" s="74"/>
      <c r="B14" s="143"/>
      <c r="C14" s="144"/>
      <c r="D14" s="74"/>
      <c r="E14" s="74"/>
      <c r="F14" s="4" t="str">
        <f t="shared" si="0"/>
        <v/>
      </c>
      <c r="G14" s="5"/>
      <c r="H14" s="74"/>
      <c r="I14" s="74"/>
      <c r="J14" s="1" t="s">
        <v>15</v>
      </c>
      <c r="K14" s="75" t="e">
        <f t="shared" si="1"/>
        <v>#NUM!</v>
      </c>
      <c r="L14" s="75" t="e">
        <f t="shared" si="2"/>
        <v>#NUM!</v>
      </c>
      <c r="M14" s="75" t="e">
        <f t="shared" si="3"/>
        <v>#NUM!</v>
      </c>
      <c r="N14" s="75" t="e">
        <f t="shared" si="4"/>
        <v>#NUM!</v>
      </c>
      <c r="O14" s="75" t="e">
        <f t="shared" si="5"/>
        <v>#NUM!</v>
      </c>
      <c r="P14" s="75" t="e">
        <f t="shared" si="26"/>
        <v>#N/A</v>
      </c>
      <c r="Q14" s="75" t="e">
        <f t="shared" si="6"/>
        <v>#NUM!</v>
      </c>
      <c r="R14" s="75" t="e">
        <f t="shared" si="7"/>
        <v>#NUM!</v>
      </c>
      <c r="S14" s="75" t="e">
        <f t="shared" si="8"/>
        <v>#NUM!</v>
      </c>
      <c r="T14" s="75" t="e">
        <f t="shared" si="9"/>
        <v>#NUM!</v>
      </c>
      <c r="U14" s="75" t="e">
        <f t="shared" si="10"/>
        <v>#N/A</v>
      </c>
      <c r="V14" s="75" t="e">
        <f t="shared" si="11"/>
        <v>#NUM!</v>
      </c>
      <c r="W14" s="75" t="e">
        <f t="shared" si="12"/>
        <v>#NUM!</v>
      </c>
      <c r="X14" s="75" t="e">
        <f t="shared" si="13"/>
        <v>#NUM!</v>
      </c>
      <c r="Y14" s="75" t="e">
        <f t="shared" si="14"/>
        <v>#NUM!</v>
      </c>
      <c r="Z14" s="75" t="e">
        <f t="shared" si="15"/>
        <v>#N/A</v>
      </c>
      <c r="AA14" s="75" t="e">
        <f t="shared" si="16"/>
        <v>#NUM!</v>
      </c>
      <c r="AB14" s="75" t="e">
        <f t="shared" si="17"/>
        <v>#NUM!</v>
      </c>
      <c r="AC14" s="75" t="e">
        <f t="shared" si="18"/>
        <v>#NUM!</v>
      </c>
      <c r="AD14" s="75" t="e">
        <f t="shared" si="19"/>
        <v>#NUM!</v>
      </c>
      <c r="AE14" s="75" t="e">
        <f t="shared" si="20"/>
        <v>#NUM!</v>
      </c>
      <c r="AF14" s="75" t="e">
        <f t="shared" si="21"/>
        <v>#N/A</v>
      </c>
      <c r="AG14" s="75" t="e">
        <f t="shared" si="22"/>
        <v>#NUM!</v>
      </c>
      <c r="AH14" s="75" t="e">
        <f t="shared" si="23"/>
        <v>#NUM!</v>
      </c>
      <c r="AI14" s="75" t="e">
        <f t="shared" si="24"/>
        <v>#NUM!</v>
      </c>
      <c r="AJ14" s="75" t="e">
        <f t="shared" si="25"/>
        <v>#N/A</v>
      </c>
    </row>
    <row r="15" spans="1:36" ht="12.95" customHeight="1" x14ac:dyDescent="0.15">
      <c r="A15" s="74"/>
      <c r="B15" s="143"/>
      <c r="C15" s="144"/>
      <c r="D15" s="74"/>
      <c r="E15" s="74"/>
      <c r="F15" s="4" t="str">
        <f t="shared" si="0"/>
        <v/>
      </c>
      <c r="G15" s="74"/>
      <c r="H15" s="74"/>
      <c r="I15" s="74"/>
      <c r="J15" s="1" t="s">
        <v>15</v>
      </c>
      <c r="K15" s="75" t="e">
        <f t="shared" si="1"/>
        <v>#NUM!</v>
      </c>
      <c r="L15" s="75" t="e">
        <f t="shared" si="2"/>
        <v>#NUM!</v>
      </c>
      <c r="M15" s="75" t="e">
        <f t="shared" si="3"/>
        <v>#NUM!</v>
      </c>
      <c r="N15" s="75" t="e">
        <f t="shared" si="4"/>
        <v>#NUM!</v>
      </c>
      <c r="O15" s="75" t="e">
        <f t="shared" si="5"/>
        <v>#NUM!</v>
      </c>
      <c r="P15" s="75" t="e">
        <f t="shared" si="26"/>
        <v>#N/A</v>
      </c>
      <c r="Q15" s="75" t="e">
        <f t="shared" si="6"/>
        <v>#NUM!</v>
      </c>
      <c r="R15" s="75" t="e">
        <f t="shared" si="7"/>
        <v>#NUM!</v>
      </c>
      <c r="S15" s="75" t="e">
        <f t="shared" si="8"/>
        <v>#NUM!</v>
      </c>
      <c r="T15" s="75" t="e">
        <f t="shared" si="9"/>
        <v>#NUM!</v>
      </c>
      <c r="U15" s="75" t="e">
        <f t="shared" si="10"/>
        <v>#N/A</v>
      </c>
      <c r="V15" s="75" t="e">
        <f t="shared" si="11"/>
        <v>#NUM!</v>
      </c>
      <c r="W15" s="75" t="e">
        <f t="shared" si="12"/>
        <v>#NUM!</v>
      </c>
      <c r="X15" s="75" t="e">
        <f t="shared" si="13"/>
        <v>#NUM!</v>
      </c>
      <c r="Y15" s="75" t="e">
        <f t="shared" si="14"/>
        <v>#NUM!</v>
      </c>
      <c r="Z15" s="75" t="e">
        <f t="shared" si="15"/>
        <v>#N/A</v>
      </c>
      <c r="AA15" s="75" t="e">
        <f t="shared" si="16"/>
        <v>#NUM!</v>
      </c>
      <c r="AB15" s="75" t="e">
        <f t="shared" si="17"/>
        <v>#NUM!</v>
      </c>
      <c r="AC15" s="75" t="e">
        <f t="shared" si="18"/>
        <v>#NUM!</v>
      </c>
      <c r="AD15" s="75" t="e">
        <f t="shared" si="19"/>
        <v>#NUM!</v>
      </c>
      <c r="AE15" s="75" t="e">
        <f t="shared" si="20"/>
        <v>#NUM!</v>
      </c>
      <c r="AF15" s="75" t="e">
        <f t="shared" si="21"/>
        <v>#N/A</v>
      </c>
      <c r="AG15" s="75" t="e">
        <f t="shared" si="22"/>
        <v>#NUM!</v>
      </c>
      <c r="AH15" s="75" t="e">
        <f t="shared" si="23"/>
        <v>#NUM!</v>
      </c>
      <c r="AI15" s="75" t="e">
        <f t="shared" si="24"/>
        <v>#NUM!</v>
      </c>
      <c r="AJ15" s="75" t="e">
        <f t="shared" si="25"/>
        <v>#N/A</v>
      </c>
    </row>
    <row r="16" spans="1:36" ht="12.95" customHeight="1" x14ac:dyDescent="0.15">
      <c r="A16" s="74"/>
      <c r="B16" s="143"/>
      <c r="C16" s="144"/>
      <c r="D16" s="74"/>
      <c r="E16" s="74"/>
      <c r="F16" s="4" t="str">
        <f t="shared" si="0"/>
        <v/>
      </c>
      <c r="G16" s="5"/>
      <c r="H16" s="74"/>
      <c r="I16" s="74"/>
      <c r="J16" s="1" t="s">
        <v>15</v>
      </c>
      <c r="K16" s="75" t="e">
        <f t="shared" si="1"/>
        <v>#NUM!</v>
      </c>
      <c r="L16" s="75" t="e">
        <f t="shared" si="2"/>
        <v>#NUM!</v>
      </c>
      <c r="M16" s="75" t="e">
        <f t="shared" si="3"/>
        <v>#NUM!</v>
      </c>
      <c r="N16" s="75" t="e">
        <f t="shared" si="4"/>
        <v>#NUM!</v>
      </c>
      <c r="O16" s="75" t="e">
        <f t="shared" si="5"/>
        <v>#NUM!</v>
      </c>
      <c r="P16" s="75" t="e">
        <f t="shared" si="26"/>
        <v>#N/A</v>
      </c>
      <c r="Q16" s="75" t="e">
        <f t="shared" si="6"/>
        <v>#NUM!</v>
      </c>
      <c r="R16" s="75" t="e">
        <f t="shared" si="7"/>
        <v>#NUM!</v>
      </c>
      <c r="S16" s="75" t="e">
        <f t="shared" si="8"/>
        <v>#NUM!</v>
      </c>
      <c r="T16" s="75" t="e">
        <f t="shared" si="9"/>
        <v>#NUM!</v>
      </c>
      <c r="U16" s="75" t="e">
        <f t="shared" si="10"/>
        <v>#N/A</v>
      </c>
      <c r="V16" s="75" t="e">
        <f t="shared" si="11"/>
        <v>#NUM!</v>
      </c>
      <c r="W16" s="75" t="e">
        <f t="shared" si="12"/>
        <v>#NUM!</v>
      </c>
      <c r="X16" s="75" t="e">
        <f t="shared" si="13"/>
        <v>#NUM!</v>
      </c>
      <c r="Y16" s="75" t="e">
        <f t="shared" si="14"/>
        <v>#NUM!</v>
      </c>
      <c r="Z16" s="75" t="e">
        <f t="shared" si="15"/>
        <v>#N/A</v>
      </c>
      <c r="AA16" s="75" t="e">
        <f t="shared" si="16"/>
        <v>#NUM!</v>
      </c>
      <c r="AB16" s="75" t="e">
        <f t="shared" si="17"/>
        <v>#NUM!</v>
      </c>
      <c r="AC16" s="75" t="e">
        <f t="shared" si="18"/>
        <v>#NUM!</v>
      </c>
      <c r="AD16" s="75" t="e">
        <f t="shared" si="19"/>
        <v>#NUM!</v>
      </c>
      <c r="AE16" s="75" t="e">
        <f t="shared" si="20"/>
        <v>#NUM!</v>
      </c>
      <c r="AF16" s="75" t="e">
        <f t="shared" si="21"/>
        <v>#N/A</v>
      </c>
      <c r="AG16" s="75" t="e">
        <f t="shared" si="22"/>
        <v>#NUM!</v>
      </c>
      <c r="AH16" s="75" t="e">
        <f t="shared" si="23"/>
        <v>#NUM!</v>
      </c>
      <c r="AI16" s="75" t="e">
        <f t="shared" si="24"/>
        <v>#NUM!</v>
      </c>
      <c r="AJ16" s="75" t="e">
        <f t="shared" si="25"/>
        <v>#N/A</v>
      </c>
    </row>
    <row r="17" spans="1:36" ht="12.95" customHeight="1" x14ac:dyDescent="0.15">
      <c r="A17" s="74"/>
      <c r="B17" s="143"/>
      <c r="C17" s="144"/>
      <c r="D17" s="74"/>
      <c r="E17" s="74"/>
      <c r="F17" s="4" t="str">
        <f t="shared" si="0"/>
        <v/>
      </c>
      <c r="G17" s="5"/>
      <c r="H17" s="74"/>
      <c r="I17" s="74"/>
      <c r="J17" s="1" t="s">
        <v>15</v>
      </c>
      <c r="K17" s="75" t="e">
        <f t="shared" si="1"/>
        <v>#NUM!</v>
      </c>
      <c r="L17" s="75" t="e">
        <f t="shared" si="2"/>
        <v>#NUM!</v>
      </c>
      <c r="M17" s="75" t="e">
        <f t="shared" si="3"/>
        <v>#NUM!</v>
      </c>
      <c r="N17" s="75" t="e">
        <f t="shared" si="4"/>
        <v>#NUM!</v>
      </c>
      <c r="O17" s="75" t="e">
        <f t="shared" si="5"/>
        <v>#NUM!</v>
      </c>
      <c r="P17" s="75" t="e">
        <f t="shared" si="26"/>
        <v>#N/A</v>
      </c>
      <c r="Q17" s="75" t="e">
        <f t="shared" si="6"/>
        <v>#NUM!</v>
      </c>
      <c r="R17" s="75" t="e">
        <f t="shared" si="7"/>
        <v>#NUM!</v>
      </c>
      <c r="S17" s="75" t="e">
        <f t="shared" si="8"/>
        <v>#NUM!</v>
      </c>
      <c r="T17" s="75" t="e">
        <f t="shared" si="9"/>
        <v>#NUM!</v>
      </c>
      <c r="U17" s="75" t="e">
        <f t="shared" si="10"/>
        <v>#N/A</v>
      </c>
      <c r="V17" s="75" t="e">
        <f t="shared" si="11"/>
        <v>#NUM!</v>
      </c>
      <c r="W17" s="75" t="e">
        <f t="shared" si="12"/>
        <v>#NUM!</v>
      </c>
      <c r="X17" s="75" t="e">
        <f t="shared" si="13"/>
        <v>#NUM!</v>
      </c>
      <c r="Y17" s="75" t="e">
        <f t="shared" si="14"/>
        <v>#NUM!</v>
      </c>
      <c r="Z17" s="75" t="e">
        <f t="shared" si="15"/>
        <v>#N/A</v>
      </c>
      <c r="AA17" s="75" t="e">
        <f t="shared" si="16"/>
        <v>#NUM!</v>
      </c>
      <c r="AB17" s="75" t="e">
        <f t="shared" si="17"/>
        <v>#NUM!</v>
      </c>
      <c r="AC17" s="75" t="e">
        <f t="shared" si="18"/>
        <v>#NUM!</v>
      </c>
      <c r="AD17" s="75" t="e">
        <f t="shared" si="19"/>
        <v>#NUM!</v>
      </c>
      <c r="AE17" s="75" t="e">
        <f t="shared" si="20"/>
        <v>#NUM!</v>
      </c>
      <c r="AF17" s="75" t="e">
        <f t="shared" si="21"/>
        <v>#N/A</v>
      </c>
      <c r="AG17" s="75" t="e">
        <f t="shared" si="22"/>
        <v>#NUM!</v>
      </c>
      <c r="AH17" s="75" t="e">
        <f t="shared" si="23"/>
        <v>#NUM!</v>
      </c>
      <c r="AI17" s="75" t="e">
        <f t="shared" si="24"/>
        <v>#NUM!</v>
      </c>
      <c r="AJ17" s="75" t="e">
        <f t="shared" si="25"/>
        <v>#N/A</v>
      </c>
    </row>
    <row r="18" spans="1:36" ht="12.95" customHeight="1" x14ac:dyDescent="0.15">
      <c r="A18" s="74"/>
      <c r="B18" s="115"/>
      <c r="C18" s="115"/>
      <c r="D18" s="74"/>
      <c r="E18" s="74"/>
      <c r="F18" s="4" t="str">
        <f t="shared" si="0"/>
        <v/>
      </c>
      <c r="G18" s="43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15"/>
      <c r="C19" s="115"/>
      <c r="D19" s="74"/>
      <c r="E19" s="74"/>
      <c r="F19" s="4" t="str">
        <f t="shared" si="0"/>
        <v/>
      </c>
      <c r="G19" s="43"/>
      <c r="H19" s="74"/>
      <c r="I19" s="74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15"/>
      <c r="C20" s="115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15"/>
      <c r="C21" s="115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15"/>
      <c r="C22" s="115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15"/>
      <c r="C23" s="115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74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275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21</v>
      </c>
      <c r="D48" s="14" t="str">
        <f>IF(D47&gt;0,ROUND(SUMIF(G4:G43,"*下層*",E4:E43)/D47,0),"")</f>
        <v/>
      </c>
      <c r="E48" s="14">
        <f>ROUND(SUM(E4:E43)/E47,0)</f>
        <v>21</v>
      </c>
      <c r="F48" s="13"/>
      <c r="G48" s="15">
        <f>C48</f>
        <v>21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5.84</v>
      </c>
      <c r="D50" s="16">
        <f>SUMIF(G4:G43,"*下層*",F4:F43)</f>
        <v>0</v>
      </c>
      <c r="E50" s="4">
        <f>SUM(F4:F43)</f>
        <v>5.84</v>
      </c>
      <c r="F50" s="13"/>
      <c r="G50" s="17">
        <f>C50*100</f>
        <v>584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23</v>
      </c>
      <c r="D56" s="14" t="str">
        <f>IF(D54&gt;0,ROUND(SUMIF(H4:H43,"▲",D4:D43)/D54,0),"")</f>
        <v/>
      </c>
      <c r="E56" s="14">
        <f>ROUND(SUMIF(H4:H43,"*",D4:D43)/E54,0)</f>
        <v>23</v>
      </c>
      <c r="F56" s="13"/>
      <c r="G56" s="15">
        <f>C56</f>
        <v>23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1.1400000000000001</v>
      </c>
      <c r="D57" s="16">
        <f>SUMIF(H4:H43,"▲",F4:F43)</f>
        <v>0</v>
      </c>
      <c r="E57" s="16">
        <f>SUM(C57:D57)</f>
        <v>1.1400000000000001</v>
      </c>
      <c r="F57" s="13"/>
      <c r="G57" s="19">
        <f>C57*100</f>
        <v>114.00000000000001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</v>
      </c>
      <c r="D61" s="20" t="str">
        <f>IF(D47&gt;0,ROUND(D54/D47*100,1),"")</f>
        <v/>
      </c>
      <c r="E61" s="20">
        <f>ROUND(E54/E47*100,1)</f>
        <v>30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19.5</v>
      </c>
      <c r="D62" s="20" t="str">
        <f>IF(D47&gt;0,ROUND(D57/D50*100,1),"")</f>
        <v/>
      </c>
      <c r="E62" s="20">
        <f>ROUND(E57/E50*100,1)</f>
        <v>19.5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27</v>
      </c>
      <c r="D68" s="14" t="str">
        <f>IF(D66&gt;0,ROUND(SUMIFS(D4:D43,G4:G43,"*下層*",H4:H43,"")/D66,0),"")</f>
        <v/>
      </c>
      <c r="E68" s="14">
        <f>IF(E66&gt;0,ROUND(SUMIF(H4:H43,"",D4:D43)/E66,0),"")</f>
        <v>27</v>
      </c>
      <c r="F68" s="13"/>
      <c r="G68" s="15">
        <f>C68</f>
        <v>27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4.6999999999999993</v>
      </c>
      <c r="D69" s="16" t="str">
        <f>IF(D66&gt;0,D50-D57,"")</f>
        <v/>
      </c>
      <c r="E69" s="4">
        <f>SUM(C69:D69)</f>
        <v>4.6999999999999993</v>
      </c>
      <c r="F69" s="13"/>
      <c r="G69" s="17">
        <f>C69*100</f>
        <v>469.99999999999994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91" priority="16" stopIfTrue="1">
      <formula>AND(($H4="スギ"),(#REF!&lt;12))</formula>
    </cfRule>
  </conditionalFormatting>
  <conditionalFormatting sqref="L4:L43">
    <cfRule type="expression" dxfId="190" priority="15" stopIfTrue="1">
      <formula>AND(($H4="スギ"),(#REF!&lt;22),(#REF!&gt;=12))</formula>
    </cfRule>
  </conditionalFormatting>
  <conditionalFormatting sqref="M4:M43">
    <cfRule type="expression" dxfId="189" priority="14" stopIfTrue="1">
      <formula>AND(($H4="スギ"),(#REF!&lt;32),(#REF!&gt;=22))</formula>
    </cfRule>
  </conditionalFormatting>
  <conditionalFormatting sqref="N4:N43">
    <cfRule type="expression" dxfId="188" priority="13" stopIfTrue="1">
      <formula>AND(($H4="スギ"),(#REF!&lt;42),(#REF!&gt;=32))</formula>
    </cfRule>
  </conditionalFormatting>
  <conditionalFormatting sqref="U4:U43 Z4:AF43 AJ4:AJ43 O4:P43">
    <cfRule type="expression" dxfId="187" priority="12" stopIfTrue="1">
      <formula>AND(($H4="スギ"),(#REF!&gt;=42))</formula>
    </cfRule>
  </conditionalFormatting>
  <conditionalFormatting sqref="Q4:Q43 AA4:AA43">
    <cfRule type="expression" dxfId="186" priority="11" stopIfTrue="1">
      <formula>AND(($H4="ヒノキ"),(#REF!&lt;12))</formula>
    </cfRule>
  </conditionalFormatting>
  <conditionalFormatting sqref="R4:R43 AB4:AE43">
    <cfRule type="expression" dxfId="185" priority="10" stopIfTrue="1">
      <formula>AND(($H4="ヒノキ"),(#REF!&lt;22),(#REF!&gt;=12))</formula>
    </cfRule>
  </conditionalFormatting>
  <conditionalFormatting sqref="S4:S43">
    <cfRule type="expression" dxfId="184" priority="9" stopIfTrue="1">
      <formula>AND(($H4="ヒノキ"),(#REF!&lt;32),(#REF!&gt;=22))</formula>
    </cfRule>
  </conditionalFormatting>
  <conditionalFormatting sqref="T4:U43 Z4:AF43 AJ4:AJ43">
    <cfRule type="expression" dxfId="183" priority="8" stopIfTrue="1">
      <formula>AND(($H4="ヒノキ"),(#REF!&gt;=32))</formula>
    </cfRule>
  </conditionalFormatting>
  <conditionalFormatting sqref="V4:V43 AA4:AA43">
    <cfRule type="expression" dxfId="182" priority="7" stopIfTrue="1">
      <formula>AND(($H4="アカマツ"),(#REF!&lt;12))</formula>
    </cfRule>
  </conditionalFormatting>
  <conditionalFormatting sqref="W4:W43 AB4:AB43">
    <cfRule type="expression" dxfId="181" priority="6" stopIfTrue="1">
      <formula>AND(($H4="アカマツ"),(#REF!&lt;22),(#REF!&gt;=12))</formula>
    </cfRule>
  </conditionalFormatting>
  <conditionalFormatting sqref="X4:X43 AC4:AC43">
    <cfRule type="expression" dxfId="180" priority="5" stopIfTrue="1">
      <formula>AND(($H4="アカマツ"),(#REF!&lt;42),(#REF!&gt;=22))</formula>
    </cfRule>
  </conditionalFormatting>
  <conditionalFormatting sqref="Y4:AF43 AJ4:AJ43">
    <cfRule type="expression" dxfId="179" priority="4" stopIfTrue="1">
      <formula>AND(($H4="アカマツ"),(#REF!&gt;=42))</formula>
    </cfRule>
  </conditionalFormatting>
  <conditionalFormatting sqref="AG4:AG43">
    <cfRule type="expression" dxfId="178" priority="3" stopIfTrue="1">
      <formula>AND(($H4&lt;&gt;"スギ"),($H4&lt;&gt;"ヒノキ"),($H4&lt;&gt;"アカマツ"),(#REF!&lt;12))</formula>
    </cfRule>
  </conditionalFormatting>
  <conditionalFormatting sqref="AH4:AH43">
    <cfRule type="expression" dxfId="1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49AAF-E59A-4CC9-9DF7-A781AAC61553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276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100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9">
        <v>0</v>
      </c>
      <c r="L3" s="99">
        <v>12</v>
      </c>
      <c r="M3" s="99">
        <v>22</v>
      </c>
      <c r="N3" s="99">
        <v>32</v>
      </c>
      <c r="O3" s="99">
        <v>42</v>
      </c>
      <c r="P3" s="99" t="s">
        <v>14</v>
      </c>
      <c r="Q3" s="99">
        <v>0</v>
      </c>
      <c r="R3" s="99">
        <v>12</v>
      </c>
      <c r="S3" s="99">
        <v>22</v>
      </c>
      <c r="T3" s="99">
        <v>32</v>
      </c>
      <c r="U3" s="99" t="s">
        <v>14</v>
      </c>
      <c r="V3" s="99">
        <v>0</v>
      </c>
      <c r="W3" s="99">
        <v>12</v>
      </c>
      <c r="X3" s="99">
        <v>22</v>
      </c>
      <c r="Y3" s="99">
        <v>42</v>
      </c>
      <c r="Z3" s="99" t="s">
        <v>14</v>
      </c>
      <c r="AA3" s="99">
        <v>0</v>
      </c>
      <c r="AB3" s="99">
        <v>12</v>
      </c>
      <c r="AC3" s="99">
        <v>22</v>
      </c>
      <c r="AD3" s="99">
        <v>32</v>
      </c>
      <c r="AE3" s="99">
        <v>42</v>
      </c>
      <c r="AF3" s="99" t="s">
        <v>14</v>
      </c>
      <c r="AG3" s="99">
        <v>0</v>
      </c>
      <c r="AH3" s="99">
        <v>12</v>
      </c>
      <c r="AI3" s="99">
        <v>42</v>
      </c>
      <c r="AJ3" s="99" t="s">
        <v>14</v>
      </c>
    </row>
    <row r="4" spans="1:36" ht="12.95" customHeight="1" x14ac:dyDescent="0.15">
      <c r="A4" s="98">
        <v>161</v>
      </c>
      <c r="B4" s="143" t="s">
        <v>51</v>
      </c>
      <c r="C4" s="144"/>
      <c r="D4" s="98">
        <v>24</v>
      </c>
      <c r="E4" s="98">
        <v>21</v>
      </c>
      <c r="F4" s="4">
        <f t="shared" ref="F4:F43" si="0">IF(D4&gt;0,IF(B4="スギ",P4,IF(B4="ヒノキ",U4,IF(B4="アカマツ",Z4,IF(B4="カラマツ",AF4,AJ4)))),"")</f>
        <v>0.48</v>
      </c>
      <c r="G4" s="5"/>
      <c r="H4" s="98"/>
      <c r="I4" s="98" t="s">
        <v>91</v>
      </c>
      <c r="J4" s="1" t="s">
        <v>15</v>
      </c>
      <c r="K4" s="99">
        <f t="shared" ref="K4:K43" si="1">IF(ROUND(10^(-5+0.8769+1.7454*LOG(D4)+1.014*LOG(E4)),2)&gt;=0.01,ROUND(10^(-5+0.8769+1.7454*LOG(D4)+1.014*LOG(E4)),2),ROUND(10^(-5+0.8769+1.7454*LOG(D4)+1.014*LOG(E4)),3))</f>
        <v>0.42</v>
      </c>
      <c r="L4" s="99">
        <f t="shared" ref="L4:L43" si="2">ROUND(10^(-5+0.73504+1.83346*LOG(D4)+1.06569*LOG(E4)),2)</f>
        <v>0.47</v>
      </c>
      <c r="M4" s="99">
        <f t="shared" ref="M4:M43" si="3">ROUND(10^(-5+0.71514+1.74357*LOG(D4)+1.17719*LOG(E4)),2)</f>
        <v>0.48</v>
      </c>
      <c r="N4" s="99">
        <f t="shared" ref="N4:N43" si="4">ROUND(10^(-5+0.82956+1.76381*LOG(D4)+1.06412*LOG(E4)),2)</f>
        <v>0.47</v>
      </c>
      <c r="O4" s="99">
        <f t="shared" ref="O4:O43" si="5">ROUND(10^(-5+0.88226+1.79204*LOG(D4)+0.99303*LOG(E4)),2)</f>
        <v>0.47</v>
      </c>
      <c r="P4" s="99">
        <f>HLOOKUP($D4,K$3:O$43,MATCH($A4,$A$3:$A$43,0),1)</f>
        <v>0.48</v>
      </c>
      <c r="Q4" s="99">
        <f t="shared" ref="Q4:Q43" si="6">IF(ROUND(10^(1.810672*LOG(D4)+0.982833*LOG(E4)-4.173533),2)&gt;=0.01,ROUND(10^(1.810672*LOG(D4)+0.982833*LOG(E4)-4.173533),2),ROUND(10^(1.810672*LOG(D4)+0.982833*LOG(E4)-4.173533),3))</f>
        <v>0.42</v>
      </c>
      <c r="R4" s="99">
        <f t="shared" ref="R4:R43" si="7">ROUND(10^(1.905709*LOG(D4)+1.011385*LOG(E4)-4.293729),2)</f>
        <v>0.47</v>
      </c>
      <c r="S4" s="99">
        <f t="shared" ref="S4:S43" si="8">ROUND(10^(1.771888*LOG(D4)+1.138415*LOG(E4)-4.271259),2)</f>
        <v>0.48</v>
      </c>
      <c r="T4" s="99">
        <f t="shared" ref="T4:T43" si="9">ROUND(10^(1.671519*LOG(D4)+1.363617*LOG(E4)-4.404407),2)</f>
        <v>0.51</v>
      </c>
      <c r="U4" s="99">
        <f t="shared" ref="U4:U43" si="10">HLOOKUP($D4,Q$3:T$43,MATCH($A4,$A$3:$A$43,0),1)</f>
        <v>0.48</v>
      </c>
      <c r="V4" s="99">
        <f t="shared" ref="V4:V43" si="11">IF(ROUND(10^(-4.249503+1.946501*LOG(D4)+0.942682*LOG(E4)),2)&gt;=0.01,ROUND(10^(-4.249503+1.946501*LOG(D4)+0.942682*LOG(E4)),2),ROUND(10^(-4.249503+1.946501*LOG(D4)+0.942682*LOG(E4)),3))</f>
        <v>0.48</v>
      </c>
      <c r="W4" s="99">
        <f t="shared" ref="W4:W43" si="12">ROUND(10^(-4.155639+1.847898*LOG(D4)+0.951955*LOG(E4)),2)</f>
        <v>0.45</v>
      </c>
      <c r="X4" s="99">
        <f t="shared" ref="X4:X43" si="13">ROUND(10^(-4.194535+1.804172*LOG(D4)+1.034248*LOG(E4)),2)</f>
        <v>0.46</v>
      </c>
      <c r="Y4" s="99">
        <f t="shared" ref="Y4:Y43" si="14">ROUND(10^(-4.42347+2.006485*LOG(D4)+0.967757*LOG(E4)),2)</f>
        <v>0.42</v>
      </c>
      <c r="Z4" s="99">
        <f t="shared" ref="Z4:Z43" si="15">HLOOKUP($D4,V$3:Y$43,MATCH($A4,$A$3:$A$43,0),1)</f>
        <v>0.46</v>
      </c>
      <c r="AA4" s="99">
        <f t="shared" ref="AA4:AA43" si="16">IF(ROUND(10^(1.80389*LOG(D4)+0.962587*LOG(E4)-4.155099),2)&gt;=0.01,ROUND(10^(1.80389*LOG(D4)+0.962587*LOG(E4)-4.155099),2),ROUND(10^(1.80389*LOG(D4)+0.962587*LOG(E4)-4.155099),3))</f>
        <v>0.4</v>
      </c>
      <c r="AB4" s="99">
        <f t="shared" ref="AB4:AB43" si="17">ROUND(10^(1.979213*LOG(D4)+0.998347*LOG(E4)-4.369281),2)</f>
        <v>0.48</v>
      </c>
      <c r="AC4" s="99">
        <f t="shared" ref="AC4:AC43" si="18">ROUND(10^(1.904401*LOG(D4)+1.062478*LOG(E4)-4.348104),2)</f>
        <v>0.48</v>
      </c>
      <c r="AD4" s="99">
        <f t="shared" ref="AD4:AD43" si="19">ROUND(10^(1.640825*LOG(D4)+1.080387*LOG(E4)-3.976731),2)</f>
        <v>0.52</v>
      </c>
      <c r="AE4" s="99">
        <f t="shared" ref="AE4:AE43" si="20">ROUND(10^(1.90887*LOG(D4)+1.088002*LOG(E4)-4.431495),2)</f>
        <v>0.44</v>
      </c>
      <c r="AF4" s="99">
        <f t="shared" ref="AF4:AF43" si="21">HLOOKUP($D4,AA$3:AE$43,MATCH($A4,$A$3:$A$43,0),1)</f>
        <v>0.48</v>
      </c>
      <c r="AG4" s="99">
        <f t="shared" ref="AG4:AG43" si="22">IF(ROUND(10^(1.94019664*LOG(D4)+0.84689666*LOG(E4)-4.20067295),2)&gt;=0.01,ROUND(10^(1.94019664*LOG(D4)+0.84689666*LOG(E4)-4.20067295),2),ROUND(10^(1.94019664*LOG(D4)+0.84689666*LOG(E4)-4.20067295),3))</f>
        <v>0.4</v>
      </c>
      <c r="AH4" s="99">
        <f t="shared" ref="AH4:AH43" si="23">ROUND(10^(1.93813902*LOG(D4)+0.96697002*LOG(E4)-4.32216295),2)</f>
        <v>0.43</v>
      </c>
      <c r="AI4" s="99">
        <f t="shared" ref="AI4:AI43" si="24">ROUND(10^(1.82464098*LOG(D4)+0.97625989*LOG(E4)-4.15096808),2)</f>
        <v>0.46</v>
      </c>
      <c r="AJ4" s="99">
        <f t="shared" ref="AJ4:AJ43" si="25">HLOOKUP($D4,AG$3:AI$43,MATCH($A4,$A$3:$A$43,0),1)</f>
        <v>0.43</v>
      </c>
    </row>
    <row r="5" spans="1:36" ht="12.95" customHeight="1" x14ac:dyDescent="0.15">
      <c r="A5" s="98">
        <v>162</v>
      </c>
      <c r="B5" s="143" t="s">
        <v>51</v>
      </c>
      <c r="C5" s="144"/>
      <c r="D5" s="98">
        <v>30</v>
      </c>
      <c r="E5" s="98">
        <v>23</v>
      </c>
      <c r="F5" s="4">
        <f t="shared" si="0"/>
        <v>0.78</v>
      </c>
      <c r="G5" s="43"/>
      <c r="H5" s="98"/>
      <c r="I5" s="98"/>
      <c r="J5" s="1" t="s">
        <v>15</v>
      </c>
      <c r="K5" s="99">
        <f t="shared" si="1"/>
        <v>0.69</v>
      </c>
      <c r="L5" s="99">
        <f t="shared" si="2"/>
        <v>0.78</v>
      </c>
      <c r="M5" s="99">
        <f t="shared" si="3"/>
        <v>0.78</v>
      </c>
      <c r="N5" s="99">
        <f t="shared" si="4"/>
        <v>0.77</v>
      </c>
      <c r="O5" s="99">
        <f t="shared" si="5"/>
        <v>0.76</v>
      </c>
      <c r="P5" s="99">
        <f t="shared" ref="P5:P43" si="26">HLOOKUP($D5,K$3:O$43,MATCH(A5,$A$3:$A$43,0),1)</f>
        <v>0.78</v>
      </c>
      <c r="Q5" s="99">
        <f t="shared" si="6"/>
        <v>0.69</v>
      </c>
      <c r="R5" s="99">
        <f t="shared" si="7"/>
        <v>0.79</v>
      </c>
      <c r="S5" s="99">
        <f t="shared" si="8"/>
        <v>0.79</v>
      </c>
      <c r="T5" s="99">
        <f t="shared" si="9"/>
        <v>0.83</v>
      </c>
      <c r="U5" s="99">
        <f t="shared" si="10"/>
        <v>0.79</v>
      </c>
      <c r="V5" s="99">
        <f t="shared" si="11"/>
        <v>0.81</v>
      </c>
      <c r="W5" s="99">
        <f t="shared" si="12"/>
        <v>0.74</v>
      </c>
      <c r="X5" s="99">
        <f t="shared" si="13"/>
        <v>0.76</v>
      </c>
      <c r="Y5" s="99">
        <f t="shared" si="14"/>
        <v>0.72</v>
      </c>
      <c r="Z5" s="99">
        <f t="shared" si="15"/>
        <v>0.76</v>
      </c>
      <c r="AA5" s="99">
        <f t="shared" si="16"/>
        <v>0.66</v>
      </c>
      <c r="AB5" s="99">
        <f t="shared" si="17"/>
        <v>0.82</v>
      </c>
      <c r="AC5" s="99">
        <f t="shared" si="18"/>
        <v>0.82</v>
      </c>
      <c r="AD5" s="99">
        <f t="shared" si="19"/>
        <v>0.83</v>
      </c>
      <c r="AE5" s="99">
        <f t="shared" si="20"/>
        <v>0.74</v>
      </c>
      <c r="AF5" s="99">
        <f t="shared" si="21"/>
        <v>0.82</v>
      </c>
      <c r="AG5" s="99">
        <f t="shared" si="22"/>
        <v>0.66</v>
      </c>
      <c r="AH5" s="99">
        <f t="shared" si="23"/>
        <v>0.72</v>
      </c>
      <c r="AI5" s="99">
        <f t="shared" si="24"/>
        <v>0.75</v>
      </c>
      <c r="AJ5" s="99">
        <f t="shared" si="25"/>
        <v>0.72</v>
      </c>
    </row>
    <row r="6" spans="1:36" ht="12.95" customHeight="1" x14ac:dyDescent="0.15">
      <c r="A6" s="98">
        <v>163</v>
      </c>
      <c r="B6" s="143" t="s">
        <v>51</v>
      </c>
      <c r="C6" s="144"/>
      <c r="D6" s="98">
        <v>24</v>
      </c>
      <c r="E6" s="98">
        <v>22</v>
      </c>
      <c r="F6" s="4">
        <f t="shared" si="0"/>
        <v>0.5</v>
      </c>
      <c r="G6" s="5"/>
      <c r="H6" s="98"/>
      <c r="I6" s="98"/>
      <c r="J6" s="1" t="s">
        <v>15</v>
      </c>
      <c r="K6" s="99">
        <f t="shared" si="1"/>
        <v>0.44</v>
      </c>
      <c r="L6" s="99">
        <f t="shared" si="2"/>
        <v>0.5</v>
      </c>
      <c r="M6" s="99">
        <f t="shared" si="3"/>
        <v>0.5</v>
      </c>
      <c r="N6" s="99">
        <f t="shared" si="4"/>
        <v>0.49</v>
      </c>
      <c r="O6" s="99">
        <f t="shared" si="5"/>
        <v>0.49</v>
      </c>
      <c r="P6" s="99">
        <f t="shared" si="26"/>
        <v>0.5</v>
      </c>
      <c r="Q6" s="99">
        <f t="shared" si="6"/>
        <v>0.44</v>
      </c>
      <c r="R6" s="99">
        <f t="shared" si="7"/>
        <v>0.49</v>
      </c>
      <c r="S6" s="99">
        <f t="shared" si="8"/>
        <v>0.5</v>
      </c>
      <c r="T6" s="99">
        <f t="shared" si="9"/>
        <v>0.54</v>
      </c>
      <c r="U6" s="99">
        <f t="shared" si="10"/>
        <v>0.5</v>
      </c>
      <c r="V6" s="99">
        <f t="shared" si="11"/>
        <v>0.5</v>
      </c>
      <c r="W6" s="99">
        <f t="shared" si="12"/>
        <v>0.47</v>
      </c>
      <c r="X6" s="99">
        <f t="shared" si="13"/>
        <v>0.48</v>
      </c>
      <c r="Y6" s="99">
        <f t="shared" si="14"/>
        <v>0.44</v>
      </c>
      <c r="Z6" s="99">
        <f t="shared" si="15"/>
        <v>0.48</v>
      </c>
      <c r="AA6" s="99">
        <f t="shared" si="16"/>
        <v>0.42</v>
      </c>
      <c r="AB6" s="99">
        <f t="shared" si="17"/>
        <v>0.5</v>
      </c>
      <c r="AC6" s="99">
        <f t="shared" si="18"/>
        <v>0.51</v>
      </c>
      <c r="AD6" s="99">
        <f t="shared" si="19"/>
        <v>0.55000000000000004</v>
      </c>
      <c r="AE6" s="99">
        <f t="shared" si="20"/>
        <v>0.46</v>
      </c>
      <c r="AF6" s="99">
        <f t="shared" si="21"/>
        <v>0.51</v>
      </c>
      <c r="AG6" s="99">
        <f t="shared" si="22"/>
        <v>0.41</v>
      </c>
      <c r="AH6" s="99">
        <f t="shared" si="23"/>
        <v>0.45</v>
      </c>
      <c r="AI6" s="99">
        <f t="shared" si="24"/>
        <v>0.48</v>
      </c>
      <c r="AJ6" s="99">
        <f t="shared" si="25"/>
        <v>0.45</v>
      </c>
    </row>
    <row r="7" spans="1:36" ht="12.95" customHeight="1" x14ac:dyDescent="0.15">
      <c r="A7" s="98">
        <v>164</v>
      </c>
      <c r="B7" s="143" t="s">
        <v>51</v>
      </c>
      <c r="C7" s="144"/>
      <c r="D7" s="98">
        <v>26</v>
      </c>
      <c r="E7" s="98">
        <v>22</v>
      </c>
      <c r="F7" s="4">
        <f t="shared" si="0"/>
        <v>0.57999999999999996</v>
      </c>
      <c r="G7" s="43"/>
      <c r="H7" s="98" t="s">
        <v>62</v>
      </c>
      <c r="I7" s="98" t="s">
        <v>92</v>
      </c>
      <c r="J7" s="1" t="s">
        <v>15</v>
      </c>
      <c r="K7" s="99">
        <f t="shared" si="1"/>
        <v>0.51</v>
      </c>
      <c r="L7" s="99">
        <f t="shared" si="2"/>
        <v>0.57999999999999996</v>
      </c>
      <c r="M7" s="99">
        <f t="shared" si="3"/>
        <v>0.57999999999999996</v>
      </c>
      <c r="N7" s="99">
        <f t="shared" si="4"/>
        <v>0.56999999999999995</v>
      </c>
      <c r="O7" s="99">
        <f t="shared" si="5"/>
        <v>0.56000000000000005</v>
      </c>
      <c r="P7" s="99">
        <f t="shared" si="26"/>
        <v>0.57999999999999996</v>
      </c>
      <c r="Q7" s="99">
        <f t="shared" si="6"/>
        <v>0.51</v>
      </c>
      <c r="R7" s="99">
        <f t="shared" si="7"/>
        <v>0.57999999999999996</v>
      </c>
      <c r="S7" s="99">
        <f t="shared" si="8"/>
        <v>0.57999999999999996</v>
      </c>
      <c r="T7" s="99">
        <f t="shared" si="9"/>
        <v>0.62</v>
      </c>
      <c r="U7" s="99">
        <f t="shared" si="10"/>
        <v>0.57999999999999996</v>
      </c>
      <c r="V7" s="99">
        <f t="shared" si="11"/>
        <v>0.59</v>
      </c>
      <c r="W7" s="99">
        <f t="shared" si="12"/>
        <v>0.55000000000000004</v>
      </c>
      <c r="X7" s="99">
        <f t="shared" si="13"/>
        <v>0.56000000000000005</v>
      </c>
      <c r="Y7" s="99">
        <f t="shared" si="14"/>
        <v>0.52</v>
      </c>
      <c r="Z7" s="99">
        <f t="shared" si="15"/>
        <v>0.56000000000000005</v>
      </c>
      <c r="AA7" s="99">
        <f t="shared" si="16"/>
        <v>0.49</v>
      </c>
      <c r="AB7" s="99">
        <f t="shared" si="17"/>
        <v>0.59</v>
      </c>
      <c r="AC7" s="99">
        <f t="shared" si="18"/>
        <v>0.59</v>
      </c>
      <c r="AD7" s="99">
        <f t="shared" si="19"/>
        <v>0.62</v>
      </c>
      <c r="AE7" s="99">
        <f t="shared" si="20"/>
        <v>0.54</v>
      </c>
      <c r="AF7" s="99">
        <f t="shared" si="21"/>
        <v>0.59</v>
      </c>
      <c r="AG7" s="99">
        <f t="shared" si="22"/>
        <v>0.48</v>
      </c>
      <c r="AH7" s="99">
        <f t="shared" si="23"/>
        <v>0.52</v>
      </c>
      <c r="AI7" s="99">
        <f t="shared" si="24"/>
        <v>0.55000000000000004</v>
      </c>
      <c r="AJ7" s="99">
        <f t="shared" si="25"/>
        <v>0.52</v>
      </c>
    </row>
    <row r="8" spans="1:36" ht="12.95" customHeight="1" x14ac:dyDescent="0.15">
      <c r="A8" s="98">
        <v>165</v>
      </c>
      <c r="B8" s="143" t="s">
        <v>51</v>
      </c>
      <c r="C8" s="144"/>
      <c r="D8" s="98">
        <v>28</v>
      </c>
      <c r="E8" s="98">
        <v>23</v>
      </c>
      <c r="F8" s="4">
        <f t="shared" si="0"/>
        <v>0.69</v>
      </c>
      <c r="G8" s="5"/>
      <c r="H8" s="98"/>
      <c r="I8" s="98"/>
      <c r="J8" s="1" t="s">
        <v>15</v>
      </c>
      <c r="K8" s="99">
        <f t="shared" si="1"/>
        <v>0.61</v>
      </c>
      <c r="L8" s="99">
        <f t="shared" si="2"/>
        <v>0.69</v>
      </c>
      <c r="M8" s="99">
        <f t="shared" si="3"/>
        <v>0.69</v>
      </c>
      <c r="N8" s="99">
        <f t="shared" si="4"/>
        <v>0.68</v>
      </c>
      <c r="O8" s="99">
        <f t="shared" si="5"/>
        <v>0.67</v>
      </c>
      <c r="P8" s="99">
        <f t="shared" si="26"/>
        <v>0.69</v>
      </c>
      <c r="Q8" s="99">
        <f t="shared" si="6"/>
        <v>0.61</v>
      </c>
      <c r="R8" s="99">
        <f t="shared" si="7"/>
        <v>0.69</v>
      </c>
      <c r="S8" s="99">
        <f t="shared" si="8"/>
        <v>0.7</v>
      </c>
      <c r="T8" s="99">
        <f t="shared" si="9"/>
        <v>0.74</v>
      </c>
      <c r="U8" s="99">
        <f t="shared" si="10"/>
        <v>0.7</v>
      </c>
      <c r="V8" s="99">
        <f t="shared" si="11"/>
        <v>0.71</v>
      </c>
      <c r="W8" s="99">
        <f t="shared" si="12"/>
        <v>0.65</v>
      </c>
      <c r="X8" s="99">
        <f t="shared" si="13"/>
        <v>0.67</v>
      </c>
      <c r="Y8" s="99">
        <f t="shared" si="14"/>
        <v>0.63</v>
      </c>
      <c r="Z8" s="99">
        <f t="shared" si="15"/>
        <v>0.67</v>
      </c>
      <c r="AA8" s="99">
        <f t="shared" si="16"/>
        <v>0.57999999999999996</v>
      </c>
      <c r="AB8" s="99">
        <f t="shared" si="17"/>
        <v>0.72</v>
      </c>
      <c r="AC8" s="99">
        <f t="shared" si="18"/>
        <v>0.72</v>
      </c>
      <c r="AD8" s="99">
        <f t="shared" si="19"/>
        <v>0.74</v>
      </c>
      <c r="AE8" s="99">
        <f t="shared" si="20"/>
        <v>0.65</v>
      </c>
      <c r="AF8" s="99">
        <f t="shared" si="21"/>
        <v>0.72</v>
      </c>
      <c r="AG8" s="99">
        <f t="shared" si="22"/>
        <v>0.57999999999999996</v>
      </c>
      <c r="AH8" s="99">
        <f t="shared" si="23"/>
        <v>0.63</v>
      </c>
      <c r="AI8" s="99">
        <f t="shared" si="24"/>
        <v>0.66</v>
      </c>
      <c r="AJ8" s="99">
        <f t="shared" si="25"/>
        <v>0.63</v>
      </c>
    </row>
    <row r="9" spans="1:36" ht="12.95" customHeight="1" x14ac:dyDescent="0.15">
      <c r="A9" s="98">
        <v>166</v>
      </c>
      <c r="B9" s="143" t="s">
        <v>51</v>
      </c>
      <c r="C9" s="144"/>
      <c r="D9" s="98">
        <v>22</v>
      </c>
      <c r="E9" s="98">
        <v>21</v>
      </c>
      <c r="F9" s="4">
        <f t="shared" si="0"/>
        <v>0.41</v>
      </c>
      <c r="G9" s="5"/>
      <c r="H9" s="98" t="s">
        <v>62</v>
      </c>
      <c r="I9" s="98" t="s">
        <v>92</v>
      </c>
      <c r="J9" s="1" t="s">
        <v>15</v>
      </c>
      <c r="K9" s="99">
        <f t="shared" si="1"/>
        <v>0.36</v>
      </c>
      <c r="L9" s="99">
        <f t="shared" si="2"/>
        <v>0.4</v>
      </c>
      <c r="M9" s="99">
        <f t="shared" si="3"/>
        <v>0.41</v>
      </c>
      <c r="N9" s="99">
        <f t="shared" si="4"/>
        <v>0.4</v>
      </c>
      <c r="O9" s="99">
        <f t="shared" si="5"/>
        <v>0.4</v>
      </c>
      <c r="P9" s="99">
        <f t="shared" si="26"/>
        <v>0.41</v>
      </c>
      <c r="Q9" s="99">
        <f t="shared" si="6"/>
        <v>0.36</v>
      </c>
      <c r="R9" s="99">
        <f t="shared" si="7"/>
        <v>0.4</v>
      </c>
      <c r="S9" s="99">
        <f t="shared" si="8"/>
        <v>0.41</v>
      </c>
      <c r="T9" s="99">
        <f t="shared" si="9"/>
        <v>0.44</v>
      </c>
      <c r="U9" s="99">
        <f t="shared" si="10"/>
        <v>0.41</v>
      </c>
      <c r="V9" s="99">
        <f t="shared" si="11"/>
        <v>0.41</v>
      </c>
      <c r="W9" s="99">
        <f t="shared" si="12"/>
        <v>0.38</v>
      </c>
      <c r="X9" s="99">
        <f t="shared" si="13"/>
        <v>0.39</v>
      </c>
      <c r="Y9" s="99">
        <f t="shared" si="14"/>
        <v>0.35</v>
      </c>
      <c r="Z9" s="99">
        <f t="shared" si="15"/>
        <v>0.39</v>
      </c>
      <c r="AA9" s="99">
        <f t="shared" si="16"/>
        <v>0.35</v>
      </c>
      <c r="AB9" s="99">
        <f t="shared" si="17"/>
        <v>0.41</v>
      </c>
      <c r="AC9" s="99">
        <f t="shared" si="18"/>
        <v>0.41</v>
      </c>
      <c r="AD9" s="99">
        <f t="shared" si="19"/>
        <v>0.45</v>
      </c>
      <c r="AE9" s="99">
        <f t="shared" si="20"/>
        <v>0.37</v>
      </c>
      <c r="AF9" s="99">
        <f t="shared" si="21"/>
        <v>0.41</v>
      </c>
      <c r="AG9" s="99">
        <f t="shared" si="22"/>
        <v>0.33</v>
      </c>
      <c r="AH9" s="99">
        <f t="shared" si="23"/>
        <v>0.36</v>
      </c>
      <c r="AI9" s="99">
        <f t="shared" si="24"/>
        <v>0.39</v>
      </c>
      <c r="AJ9" s="99">
        <f t="shared" si="25"/>
        <v>0.36</v>
      </c>
    </row>
    <row r="10" spans="1:36" ht="12.95" customHeight="1" x14ac:dyDescent="0.15">
      <c r="A10" s="98">
        <v>167</v>
      </c>
      <c r="B10" s="143" t="s">
        <v>51</v>
      </c>
      <c r="C10" s="144"/>
      <c r="D10" s="98">
        <v>20</v>
      </c>
      <c r="E10" s="98">
        <v>20</v>
      </c>
      <c r="F10" s="4">
        <f t="shared" si="0"/>
        <v>0.32</v>
      </c>
      <c r="G10" s="5"/>
      <c r="H10" s="98"/>
      <c r="I10" s="98"/>
      <c r="J10" s="1" t="s">
        <v>15</v>
      </c>
      <c r="K10" s="99">
        <f t="shared" si="1"/>
        <v>0.28999999999999998</v>
      </c>
      <c r="L10" s="99">
        <f t="shared" si="2"/>
        <v>0.32</v>
      </c>
      <c r="M10" s="99">
        <f t="shared" si="3"/>
        <v>0.33</v>
      </c>
      <c r="N10" s="99">
        <f t="shared" si="4"/>
        <v>0.32</v>
      </c>
      <c r="O10" s="99">
        <f t="shared" si="5"/>
        <v>0.32</v>
      </c>
      <c r="P10" s="99">
        <f t="shared" si="26"/>
        <v>0.32</v>
      </c>
      <c r="Q10" s="99">
        <f t="shared" si="6"/>
        <v>0.28999999999999998</v>
      </c>
      <c r="R10" s="99">
        <f t="shared" si="7"/>
        <v>0.32</v>
      </c>
      <c r="S10" s="99">
        <f t="shared" si="8"/>
        <v>0.33</v>
      </c>
      <c r="T10" s="99">
        <f t="shared" si="9"/>
        <v>0.35</v>
      </c>
      <c r="U10" s="99">
        <f t="shared" si="10"/>
        <v>0.32</v>
      </c>
      <c r="V10" s="99">
        <f t="shared" si="11"/>
        <v>0.32</v>
      </c>
      <c r="W10" s="99">
        <f t="shared" si="12"/>
        <v>0.31</v>
      </c>
      <c r="X10" s="99">
        <f t="shared" si="13"/>
        <v>0.32</v>
      </c>
      <c r="Y10" s="99">
        <f t="shared" si="14"/>
        <v>0.28000000000000003</v>
      </c>
      <c r="Z10" s="99">
        <f t="shared" si="15"/>
        <v>0.31</v>
      </c>
      <c r="AA10" s="99">
        <f t="shared" si="16"/>
        <v>0.28000000000000003</v>
      </c>
      <c r="AB10" s="99">
        <f t="shared" si="17"/>
        <v>0.32</v>
      </c>
      <c r="AC10" s="99">
        <f t="shared" si="18"/>
        <v>0.33</v>
      </c>
      <c r="AD10" s="99">
        <f t="shared" si="19"/>
        <v>0.37</v>
      </c>
      <c r="AE10" s="99">
        <f t="shared" si="20"/>
        <v>0.28999999999999998</v>
      </c>
      <c r="AF10" s="99">
        <f t="shared" si="21"/>
        <v>0.32</v>
      </c>
      <c r="AG10" s="99">
        <f t="shared" si="22"/>
        <v>0.27</v>
      </c>
      <c r="AH10" s="99">
        <f t="shared" si="23"/>
        <v>0.28999999999999998</v>
      </c>
      <c r="AI10" s="99">
        <f t="shared" si="24"/>
        <v>0.31</v>
      </c>
      <c r="AJ10" s="99">
        <f t="shared" si="25"/>
        <v>0.28999999999999998</v>
      </c>
    </row>
    <row r="11" spans="1:36" ht="12.95" customHeight="1" x14ac:dyDescent="0.15">
      <c r="A11" s="98">
        <v>168</v>
      </c>
      <c r="B11" s="143" t="s">
        <v>51</v>
      </c>
      <c r="C11" s="144"/>
      <c r="D11" s="98">
        <v>16</v>
      </c>
      <c r="E11" s="98">
        <v>16</v>
      </c>
      <c r="F11" s="4">
        <f t="shared" si="0"/>
        <v>0.17</v>
      </c>
      <c r="G11" s="5" t="s">
        <v>298</v>
      </c>
      <c r="H11" s="98" t="s">
        <v>62</v>
      </c>
      <c r="I11" s="5" t="s">
        <v>298</v>
      </c>
      <c r="J11" s="1" t="s">
        <v>15</v>
      </c>
      <c r="K11" s="99">
        <f t="shared" si="1"/>
        <v>0.16</v>
      </c>
      <c r="L11" s="99">
        <f t="shared" si="2"/>
        <v>0.17</v>
      </c>
      <c r="M11" s="99">
        <f t="shared" si="3"/>
        <v>0.17</v>
      </c>
      <c r="N11" s="99">
        <f t="shared" si="4"/>
        <v>0.17</v>
      </c>
      <c r="O11" s="99">
        <f t="shared" si="5"/>
        <v>0.17</v>
      </c>
      <c r="P11" s="99">
        <f t="shared" si="26"/>
        <v>0.17</v>
      </c>
      <c r="Q11" s="99">
        <f t="shared" si="6"/>
        <v>0.15</v>
      </c>
      <c r="R11" s="99">
        <f t="shared" si="7"/>
        <v>0.17</v>
      </c>
      <c r="S11" s="99">
        <f t="shared" si="8"/>
        <v>0.17</v>
      </c>
      <c r="T11" s="99">
        <f t="shared" si="9"/>
        <v>0.18</v>
      </c>
      <c r="U11" s="99">
        <f t="shared" si="10"/>
        <v>0.17</v>
      </c>
      <c r="V11" s="99">
        <f t="shared" si="11"/>
        <v>0.17</v>
      </c>
      <c r="W11" s="99">
        <f t="shared" si="12"/>
        <v>0.16</v>
      </c>
      <c r="X11" s="99">
        <f t="shared" si="13"/>
        <v>0.17</v>
      </c>
      <c r="Y11" s="99">
        <f t="shared" si="14"/>
        <v>0.14000000000000001</v>
      </c>
      <c r="Z11" s="99">
        <f t="shared" si="15"/>
        <v>0.16</v>
      </c>
      <c r="AA11" s="99">
        <f t="shared" si="16"/>
        <v>0.15</v>
      </c>
      <c r="AB11" s="99">
        <f t="shared" si="17"/>
        <v>0.16</v>
      </c>
      <c r="AC11" s="99">
        <f t="shared" si="18"/>
        <v>0.17</v>
      </c>
      <c r="AD11" s="99">
        <f t="shared" si="19"/>
        <v>0.2</v>
      </c>
      <c r="AE11" s="99">
        <f t="shared" si="20"/>
        <v>0.15</v>
      </c>
      <c r="AF11" s="99">
        <f t="shared" si="21"/>
        <v>0.16</v>
      </c>
      <c r="AG11" s="99">
        <f t="shared" si="22"/>
        <v>0.14000000000000001</v>
      </c>
      <c r="AH11" s="99">
        <f t="shared" si="23"/>
        <v>0.15</v>
      </c>
      <c r="AI11" s="99">
        <f t="shared" si="24"/>
        <v>0.17</v>
      </c>
      <c r="AJ11" s="99">
        <f t="shared" si="25"/>
        <v>0.15</v>
      </c>
    </row>
    <row r="12" spans="1:36" ht="12.95" customHeight="1" x14ac:dyDescent="0.15">
      <c r="A12" s="98">
        <v>169</v>
      </c>
      <c r="B12" s="143" t="s">
        <v>51</v>
      </c>
      <c r="C12" s="144"/>
      <c r="D12" s="98">
        <v>20</v>
      </c>
      <c r="E12" s="98">
        <v>18</v>
      </c>
      <c r="F12" s="4">
        <f t="shared" si="0"/>
        <v>0.28999999999999998</v>
      </c>
      <c r="G12" s="5"/>
      <c r="H12" s="98"/>
      <c r="I12" s="5"/>
      <c r="J12" s="1" t="s">
        <v>15</v>
      </c>
      <c r="K12" s="99">
        <f t="shared" si="1"/>
        <v>0.26</v>
      </c>
      <c r="L12" s="99">
        <f t="shared" si="2"/>
        <v>0.28999999999999998</v>
      </c>
      <c r="M12" s="99">
        <f t="shared" si="3"/>
        <v>0.28999999999999998</v>
      </c>
      <c r="N12" s="99">
        <f t="shared" si="4"/>
        <v>0.28999999999999998</v>
      </c>
      <c r="O12" s="99">
        <f t="shared" si="5"/>
        <v>0.28999999999999998</v>
      </c>
      <c r="P12" s="99">
        <f t="shared" si="26"/>
        <v>0.28999999999999998</v>
      </c>
      <c r="Q12" s="99">
        <f t="shared" si="6"/>
        <v>0.26</v>
      </c>
      <c r="R12" s="99">
        <f t="shared" si="7"/>
        <v>0.28999999999999998</v>
      </c>
      <c r="S12" s="99">
        <f t="shared" si="8"/>
        <v>0.28999999999999998</v>
      </c>
      <c r="T12" s="99">
        <f t="shared" si="9"/>
        <v>0.3</v>
      </c>
      <c r="U12" s="99">
        <f t="shared" si="10"/>
        <v>0.28999999999999998</v>
      </c>
      <c r="V12" s="99">
        <f t="shared" si="11"/>
        <v>0.28999999999999998</v>
      </c>
      <c r="W12" s="99">
        <f t="shared" si="12"/>
        <v>0.28000000000000003</v>
      </c>
      <c r="X12" s="99">
        <f t="shared" si="13"/>
        <v>0.28000000000000003</v>
      </c>
      <c r="Y12" s="99">
        <f t="shared" si="14"/>
        <v>0.25</v>
      </c>
      <c r="Z12" s="99">
        <f t="shared" si="15"/>
        <v>0.28000000000000003</v>
      </c>
      <c r="AA12" s="99">
        <f t="shared" si="16"/>
        <v>0.25</v>
      </c>
      <c r="AB12" s="99">
        <f t="shared" si="17"/>
        <v>0.28999999999999998</v>
      </c>
      <c r="AC12" s="99">
        <f t="shared" si="18"/>
        <v>0.28999999999999998</v>
      </c>
      <c r="AD12" s="99">
        <f t="shared" si="19"/>
        <v>0.33</v>
      </c>
      <c r="AE12" s="99">
        <f t="shared" si="20"/>
        <v>0.26</v>
      </c>
      <c r="AF12" s="99">
        <f t="shared" si="21"/>
        <v>0.28999999999999998</v>
      </c>
      <c r="AG12" s="99">
        <f t="shared" si="22"/>
        <v>0.24</v>
      </c>
      <c r="AH12" s="99">
        <f t="shared" si="23"/>
        <v>0.26</v>
      </c>
      <c r="AI12" s="99">
        <f t="shared" si="24"/>
        <v>0.28000000000000003</v>
      </c>
      <c r="AJ12" s="99">
        <f t="shared" si="25"/>
        <v>0.26</v>
      </c>
    </row>
    <row r="13" spans="1:36" ht="12.95" customHeight="1" x14ac:dyDescent="0.15">
      <c r="A13" s="98">
        <v>170</v>
      </c>
      <c r="B13" s="143" t="s">
        <v>51</v>
      </c>
      <c r="C13" s="144"/>
      <c r="D13" s="98">
        <v>24</v>
      </c>
      <c r="E13" s="98">
        <v>22</v>
      </c>
      <c r="F13" s="4">
        <f t="shared" si="0"/>
        <v>0.5</v>
      </c>
      <c r="G13" s="5" t="s">
        <v>59</v>
      </c>
      <c r="H13" s="98" t="s">
        <v>62</v>
      </c>
      <c r="I13" s="5" t="s">
        <v>59</v>
      </c>
      <c r="J13" s="1" t="s">
        <v>15</v>
      </c>
      <c r="K13" s="99">
        <f t="shared" si="1"/>
        <v>0.44</v>
      </c>
      <c r="L13" s="99">
        <f t="shared" si="2"/>
        <v>0.5</v>
      </c>
      <c r="M13" s="99">
        <f t="shared" si="3"/>
        <v>0.5</v>
      </c>
      <c r="N13" s="99">
        <f t="shared" si="4"/>
        <v>0.49</v>
      </c>
      <c r="O13" s="99">
        <f t="shared" si="5"/>
        <v>0.49</v>
      </c>
      <c r="P13" s="99">
        <f t="shared" si="26"/>
        <v>0.5</v>
      </c>
      <c r="Q13" s="99">
        <f t="shared" si="6"/>
        <v>0.44</v>
      </c>
      <c r="R13" s="99">
        <f t="shared" si="7"/>
        <v>0.49</v>
      </c>
      <c r="S13" s="99">
        <f t="shared" si="8"/>
        <v>0.5</v>
      </c>
      <c r="T13" s="99">
        <f t="shared" si="9"/>
        <v>0.54</v>
      </c>
      <c r="U13" s="99">
        <f t="shared" si="10"/>
        <v>0.5</v>
      </c>
      <c r="V13" s="99">
        <f t="shared" si="11"/>
        <v>0.5</v>
      </c>
      <c r="W13" s="99">
        <f t="shared" si="12"/>
        <v>0.47</v>
      </c>
      <c r="X13" s="99">
        <f t="shared" si="13"/>
        <v>0.48</v>
      </c>
      <c r="Y13" s="99">
        <f t="shared" si="14"/>
        <v>0.44</v>
      </c>
      <c r="Z13" s="99">
        <f t="shared" si="15"/>
        <v>0.48</v>
      </c>
      <c r="AA13" s="99">
        <f t="shared" si="16"/>
        <v>0.42</v>
      </c>
      <c r="AB13" s="99">
        <f t="shared" si="17"/>
        <v>0.5</v>
      </c>
      <c r="AC13" s="99">
        <f t="shared" si="18"/>
        <v>0.51</v>
      </c>
      <c r="AD13" s="99">
        <f t="shared" si="19"/>
        <v>0.55000000000000004</v>
      </c>
      <c r="AE13" s="99">
        <f t="shared" si="20"/>
        <v>0.46</v>
      </c>
      <c r="AF13" s="99">
        <f t="shared" si="21"/>
        <v>0.51</v>
      </c>
      <c r="AG13" s="99">
        <f t="shared" si="22"/>
        <v>0.41</v>
      </c>
      <c r="AH13" s="99">
        <f t="shared" si="23"/>
        <v>0.45</v>
      </c>
      <c r="AI13" s="99">
        <f t="shared" si="24"/>
        <v>0.48</v>
      </c>
      <c r="AJ13" s="99">
        <f t="shared" si="25"/>
        <v>0.45</v>
      </c>
    </row>
    <row r="14" spans="1:36" ht="12.95" customHeight="1" x14ac:dyDescent="0.15">
      <c r="A14" s="98">
        <v>171</v>
      </c>
      <c r="B14" s="143" t="s">
        <v>51</v>
      </c>
      <c r="C14" s="144"/>
      <c r="D14" s="98">
        <v>32</v>
      </c>
      <c r="E14" s="98">
        <v>23</v>
      </c>
      <c r="F14" s="4">
        <f t="shared" si="0"/>
        <v>0.86</v>
      </c>
      <c r="G14" s="5"/>
      <c r="H14" s="98"/>
      <c r="I14" s="98"/>
      <c r="J14" s="1" t="s">
        <v>15</v>
      </c>
      <c r="K14" s="99">
        <f t="shared" si="1"/>
        <v>0.77</v>
      </c>
      <c r="L14" s="99">
        <f t="shared" si="2"/>
        <v>0.88</v>
      </c>
      <c r="M14" s="99">
        <f t="shared" si="3"/>
        <v>0.88</v>
      </c>
      <c r="N14" s="99">
        <f t="shared" si="4"/>
        <v>0.86</v>
      </c>
      <c r="O14" s="99">
        <f t="shared" si="5"/>
        <v>0.85</v>
      </c>
      <c r="P14" s="99">
        <f t="shared" si="26"/>
        <v>0.86</v>
      </c>
      <c r="Q14" s="99">
        <f t="shared" si="6"/>
        <v>0.78</v>
      </c>
      <c r="R14" s="99">
        <f t="shared" si="7"/>
        <v>0.9</v>
      </c>
      <c r="S14" s="99">
        <f t="shared" si="8"/>
        <v>0.88</v>
      </c>
      <c r="T14" s="99">
        <f t="shared" si="9"/>
        <v>0.93</v>
      </c>
      <c r="U14" s="99">
        <f t="shared" si="10"/>
        <v>0.93</v>
      </c>
      <c r="V14" s="99">
        <f t="shared" si="11"/>
        <v>0.92</v>
      </c>
      <c r="W14" s="99">
        <f t="shared" si="12"/>
        <v>0.84</v>
      </c>
      <c r="X14" s="99">
        <f t="shared" si="13"/>
        <v>0.85</v>
      </c>
      <c r="Y14" s="99">
        <f t="shared" si="14"/>
        <v>0.82</v>
      </c>
      <c r="Z14" s="99">
        <f t="shared" si="15"/>
        <v>0.85</v>
      </c>
      <c r="AA14" s="99">
        <f t="shared" si="16"/>
        <v>0.74</v>
      </c>
      <c r="AB14" s="99">
        <f t="shared" si="17"/>
        <v>0.93</v>
      </c>
      <c r="AC14" s="99">
        <f t="shared" si="18"/>
        <v>0.92</v>
      </c>
      <c r="AD14" s="99">
        <f t="shared" si="19"/>
        <v>0.92</v>
      </c>
      <c r="AE14" s="99">
        <f t="shared" si="20"/>
        <v>0.84</v>
      </c>
      <c r="AF14" s="99">
        <f t="shared" si="21"/>
        <v>0.92</v>
      </c>
      <c r="AG14" s="99">
        <f t="shared" si="22"/>
        <v>0.75</v>
      </c>
      <c r="AH14" s="99">
        <f t="shared" si="23"/>
        <v>0.82</v>
      </c>
      <c r="AI14" s="99">
        <f t="shared" si="24"/>
        <v>0.84</v>
      </c>
      <c r="AJ14" s="99">
        <f t="shared" si="25"/>
        <v>0.82</v>
      </c>
    </row>
    <row r="15" spans="1:36" ht="12.95" customHeight="1" x14ac:dyDescent="0.15">
      <c r="A15" s="98">
        <v>172</v>
      </c>
      <c r="B15" s="143" t="s">
        <v>51</v>
      </c>
      <c r="C15" s="144"/>
      <c r="D15" s="98">
        <v>26</v>
      </c>
      <c r="E15" s="98">
        <v>23</v>
      </c>
      <c r="F15" s="4">
        <f t="shared" si="0"/>
        <v>0.61</v>
      </c>
      <c r="G15" s="98"/>
      <c r="H15" s="98"/>
      <c r="I15" s="98"/>
      <c r="J15" s="1" t="s">
        <v>15</v>
      </c>
      <c r="K15" s="99">
        <f t="shared" si="1"/>
        <v>0.53</v>
      </c>
      <c r="L15" s="99">
        <f t="shared" si="2"/>
        <v>0.6</v>
      </c>
      <c r="M15" s="99">
        <f t="shared" si="3"/>
        <v>0.61</v>
      </c>
      <c r="N15" s="99">
        <f t="shared" si="4"/>
        <v>0.59</v>
      </c>
      <c r="O15" s="99">
        <f t="shared" si="5"/>
        <v>0.59</v>
      </c>
      <c r="P15" s="99">
        <f t="shared" si="26"/>
        <v>0.61</v>
      </c>
      <c r="Q15" s="99">
        <f t="shared" si="6"/>
        <v>0.53</v>
      </c>
      <c r="R15" s="99">
        <f t="shared" si="7"/>
        <v>0.6</v>
      </c>
      <c r="S15" s="99">
        <f t="shared" si="8"/>
        <v>0.61</v>
      </c>
      <c r="T15" s="99">
        <f t="shared" si="9"/>
        <v>0.66</v>
      </c>
      <c r="U15" s="99">
        <f t="shared" si="10"/>
        <v>0.61</v>
      </c>
      <c r="V15" s="99">
        <f t="shared" si="11"/>
        <v>0.61</v>
      </c>
      <c r="W15" s="99">
        <f t="shared" si="12"/>
        <v>0.56999999999999995</v>
      </c>
      <c r="X15" s="99">
        <f t="shared" si="13"/>
        <v>0.57999999999999996</v>
      </c>
      <c r="Y15" s="99">
        <f t="shared" si="14"/>
        <v>0.54</v>
      </c>
      <c r="Z15" s="99">
        <f t="shared" si="15"/>
        <v>0.57999999999999996</v>
      </c>
      <c r="AA15" s="99">
        <f t="shared" si="16"/>
        <v>0.51</v>
      </c>
      <c r="AB15" s="99">
        <f t="shared" si="17"/>
        <v>0.62</v>
      </c>
      <c r="AC15" s="99">
        <f t="shared" si="18"/>
        <v>0.62</v>
      </c>
      <c r="AD15" s="99">
        <f t="shared" si="19"/>
        <v>0.65</v>
      </c>
      <c r="AE15" s="99">
        <f t="shared" si="20"/>
        <v>0.56000000000000005</v>
      </c>
      <c r="AF15" s="99">
        <f t="shared" si="21"/>
        <v>0.62</v>
      </c>
      <c r="AG15" s="99">
        <f t="shared" si="22"/>
        <v>0.5</v>
      </c>
      <c r="AH15" s="99">
        <f t="shared" si="23"/>
        <v>0.55000000000000004</v>
      </c>
      <c r="AI15" s="99">
        <f t="shared" si="24"/>
        <v>0.57999999999999996</v>
      </c>
      <c r="AJ15" s="99">
        <f t="shared" si="25"/>
        <v>0.55000000000000004</v>
      </c>
    </row>
    <row r="16" spans="1:36" ht="12.95" customHeight="1" x14ac:dyDescent="0.15">
      <c r="A16" s="98"/>
      <c r="B16" s="143"/>
      <c r="C16" s="144"/>
      <c r="D16" s="98"/>
      <c r="E16" s="98"/>
      <c r="F16" s="4" t="str">
        <f t="shared" si="0"/>
        <v/>
      </c>
      <c r="G16" s="5"/>
      <c r="H16" s="98"/>
      <c r="I16" s="98"/>
      <c r="J16" s="1" t="s">
        <v>15</v>
      </c>
      <c r="K16" s="99" t="e">
        <f t="shared" si="1"/>
        <v>#NUM!</v>
      </c>
      <c r="L16" s="99" t="e">
        <f t="shared" si="2"/>
        <v>#NUM!</v>
      </c>
      <c r="M16" s="99" t="e">
        <f t="shared" si="3"/>
        <v>#NUM!</v>
      </c>
      <c r="N16" s="99" t="e">
        <f t="shared" si="4"/>
        <v>#NUM!</v>
      </c>
      <c r="O16" s="99" t="e">
        <f t="shared" si="5"/>
        <v>#NUM!</v>
      </c>
      <c r="P16" s="99" t="e">
        <f t="shared" si="26"/>
        <v>#N/A</v>
      </c>
      <c r="Q16" s="99" t="e">
        <f t="shared" si="6"/>
        <v>#NUM!</v>
      </c>
      <c r="R16" s="99" t="e">
        <f t="shared" si="7"/>
        <v>#NUM!</v>
      </c>
      <c r="S16" s="99" t="e">
        <f t="shared" si="8"/>
        <v>#NUM!</v>
      </c>
      <c r="T16" s="99" t="e">
        <f t="shared" si="9"/>
        <v>#NUM!</v>
      </c>
      <c r="U16" s="99" t="e">
        <f t="shared" si="10"/>
        <v>#N/A</v>
      </c>
      <c r="V16" s="99" t="e">
        <f t="shared" si="11"/>
        <v>#NUM!</v>
      </c>
      <c r="W16" s="99" t="e">
        <f t="shared" si="12"/>
        <v>#NUM!</v>
      </c>
      <c r="X16" s="99" t="e">
        <f t="shared" si="13"/>
        <v>#NUM!</v>
      </c>
      <c r="Y16" s="99" t="e">
        <f t="shared" si="14"/>
        <v>#NUM!</v>
      </c>
      <c r="Z16" s="99" t="e">
        <f t="shared" si="15"/>
        <v>#N/A</v>
      </c>
      <c r="AA16" s="99" t="e">
        <f t="shared" si="16"/>
        <v>#NUM!</v>
      </c>
      <c r="AB16" s="99" t="e">
        <f t="shared" si="17"/>
        <v>#NUM!</v>
      </c>
      <c r="AC16" s="99" t="e">
        <f t="shared" si="18"/>
        <v>#NUM!</v>
      </c>
      <c r="AD16" s="99" t="e">
        <f t="shared" si="19"/>
        <v>#NUM!</v>
      </c>
      <c r="AE16" s="99" t="e">
        <f t="shared" si="20"/>
        <v>#NUM!</v>
      </c>
      <c r="AF16" s="99" t="e">
        <f t="shared" si="21"/>
        <v>#N/A</v>
      </c>
      <c r="AG16" s="99" t="e">
        <f t="shared" si="22"/>
        <v>#NUM!</v>
      </c>
      <c r="AH16" s="99" t="e">
        <f t="shared" si="23"/>
        <v>#NUM!</v>
      </c>
      <c r="AI16" s="99" t="e">
        <f t="shared" si="24"/>
        <v>#NUM!</v>
      </c>
      <c r="AJ16" s="99" t="e">
        <f t="shared" si="25"/>
        <v>#N/A</v>
      </c>
    </row>
    <row r="17" spans="1:36" ht="12.95" customHeight="1" x14ac:dyDescent="0.15">
      <c r="A17" s="98"/>
      <c r="B17" s="143"/>
      <c r="C17" s="144"/>
      <c r="D17" s="98"/>
      <c r="E17" s="98"/>
      <c r="F17" s="4" t="str">
        <f t="shared" si="0"/>
        <v/>
      </c>
      <c r="G17" s="5"/>
      <c r="H17" s="98"/>
      <c r="I17" s="98"/>
      <c r="J17" s="1" t="s">
        <v>15</v>
      </c>
      <c r="K17" s="99" t="e">
        <f t="shared" si="1"/>
        <v>#NUM!</v>
      </c>
      <c r="L17" s="99" t="e">
        <f t="shared" si="2"/>
        <v>#NUM!</v>
      </c>
      <c r="M17" s="99" t="e">
        <f t="shared" si="3"/>
        <v>#NUM!</v>
      </c>
      <c r="N17" s="99" t="e">
        <f t="shared" si="4"/>
        <v>#NUM!</v>
      </c>
      <c r="O17" s="99" t="e">
        <f t="shared" si="5"/>
        <v>#NUM!</v>
      </c>
      <c r="P17" s="99" t="e">
        <f t="shared" si="26"/>
        <v>#N/A</v>
      </c>
      <c r="Q17" s="99" t="e">
        <f t="shared" si="6"/>
        <v>#NUM!</v>
      </c>
      <c r="R17" s="99" t="e">
        <f t="shared" si="7"/>
        <v>#NUM!</v>
      </c>
      <c r="S17" s="99" t="e">
        <f t="shared" si="8"/>
        <v>#NUM!</v>
      </c>
      <c r="T17" s="99" t="e">
        <f t="shared" si="9"/>
        <v>#NUM!</v>
      </c>
      <c r="U17" s="99" t="e">
        <f t="shared" si="10"/>
        <v>#N/A</v>
      </c>
      <c r="V17" s="99" t="e">
        <f t="shared" si="11"/>
        <v>#NUM!</v>
      </c>
      <c r="W17" s="99" t="e">
        <f t="shared" si="12"/>
        <v>#NUM!</v>
      </c>
      <c r="X17" s="99" t="e">
        <f t="shared" si="13"/>
        <v>#NUM!</v>
      </c>
      <c r="Y17" s="99" t="e">
        <f t="shared" si="14"/>
        <v>#NUM!</v>
      </c>
      <c r="Z17" s="99" t="e">
        <f t="shared" si="15"/>
        <v>#N/A</v>
      </c>
      <c r="AA17" s="99" t="e">
        <f t="shared" si="16"/>
        <v>#NUM!</v>
      </c>
      <c r="AB17" s="99" t="e">
        <f t="shared" si="17"/>
        <v>#NUM!</v>
      </c>
      <c r="AC17" s="99" t="e">
        <f t="shared" si="18"/>
        <v>#NUM!</v>
      </c>
      <c r="AD17" s="99" t="e">
        <f t="shared" si="19"/>
        <v>#NUM!</v>
      </c>
      <c r="AE17" s="99" t="e">
        <f t="shared" si="20"/>
        <v>#NUM!</v>
      </c>
      <c r="AF17" s="99" t="e">
        <f t="shared" si="21"/>
        <v>#N/A</v>
      </c>
      <c r="AG17" s="99" t="e">
        <f t="shared" si="22"/>
        <v>#NUM!</v>
      </c>
      <c r="AH17" s="99" t="e">
        <f t="shared" si="23"/>
        <v>#NUM!</v>
      </c>
      <c r="AI17" s="99" t="e">
        <f t="shared" si="24"/>
        <v>#NUM!</v>
      </c>
      <c r="AJ17" s="99" t="e">
        <f t="shared" si="25"/>
        <v>#N/A</v>
      </c>
    </row>
    <row r="18" spans="1:36" ht="12.95" customHeight="1" x14ac:dyDescent="0.15">
      <c r="A18" s="98"/>
      <c r="B18" s="115"/>
      <c r="C18" s="115"/>
      <c r="D18" s="98"/>
      <c r="E18" s="98"/>
      <c r="F18" s="4" t="str">
        <f t="shared" si="0"/>
        <v/>
      </c>
      <c r="G18" s="43"/>
      <c r="H18" s="98"/>
      <c r="I18" s="98"/>
      <c r="J18" s="1" t="s">
        <v>15</v>
      </c>
      <c r="K18" s="99" t="e">
        <f t="shared" si="1"/>
        <v>#NUM!</v>
      </c>
      <c r="L18" s="99" t="e">
        <f t="shared" si="2"/>
        <v>#NUM!</v>
      </c>
      <c r="M18" s="99" t="e">
        <f t="shared" si="3"/>
        <v>#NUM!</v>
      </c>
      <c r="N18" s="99" t="e">
        <f t="shared" si="4"/>
        <v>#NUM!</v>
      </c>
      <c r="O18" s="99" t="e">
        <f t="shared" si="5"/>
        <v>#NUM!</v>
      </c>
      <c r="P18" s="99" t="e">
        <f t="shared" si="26"/>
        <v>#N/A</v>
      </c>
      <c r="Q18" s="99" t="e">
        <f t="shared" si="6"/>
        <v>#NUM!</v>
      </c>
      <c r="R18" s="99" t="e">
        <f t="shared" si="7"/>
        <v>#NUM!</v>
      </c>
      <c r="S18" s="99" t="e">
        <f t="shared" si="8"/>
        <v>#NUM!</v>
      </c>
      <c r="T18" s="99" t="e">
        <f t="shared" si="9"/>
        <v>#NUM!</v>
      </c>
      <c r="U18" s="99" t="e">
        <f t="shared" si="10"/>
        <v>#N/A</v>
      </c>
      <c r="V18" s="99" t="e">
        <f t="shared" si="11"/>
        <v>#NUM!</v>
      </c>
      <c r="W18" s="99" t="e">
        <f t="shared" si="12"/>
        <v>#NUM!</v>
      </c>
      <c r="X18" s="99" t="e">
        <f t="shared" si="13"/>
        <v>#NUM!</v>
      </c>
      <c r="Y18" s="99" t="e">
        <f t="shared" si="14"/>
        <v>#NUM!</v>
      </c>
      <c r="Z18" s="99" t="e">
        <f t="shared" si="15"/>
        <v>#N/A</v>
      </c>
      <c r="AA18" s="99" t="e">
        <f t="shared" si="16"/>
        <v>#NUM!</v>
      </c>
      <c r="AB18" s="99" t="e">
        <f t="shared" si="17"/>
        <v>#NUM!</v>
      </c>
      <c r="AC18" s="99" t="e">
        <f t="shared" si="18"/>
        <v>#NUM!</v>
      </c>
      <c r="AD18" s="99" t="e">
        <f t="shared" si="19"/>
        <v>#NUM!</v>
      </c>
      <c r="AE18" s="99" t="e">
        <f t="shared" si="20"/>
        <v>#NUM!</v>
      </c>
      <c r="AF18" s="99" t="e">
        <f t="shared" si="21"/>
        <v>#N/A</v>
      </c>
      <c r="AG18" s="99" t="e">
        <f t="shared" si="22"/>
        <v>#NUM!</v>
      </c>
      <c r="AH18" s="99" t="e">
        <f t="shared" si="23"/>
        <v>#NUM!</v>
      </c>
      <c r="AI18" s="99" t="e">
        <f t="shared" si="24"/>
        <v>#NUM!</v>
      </c>
      <c r="AJ18" s="99" t="e">
        <f t="shared" si="25"/>
        <v>#N/A</v>
      </c>
    </row>
    <row r="19" spans="1:36" ht="12.95" customHeight="1" x14ac:dyDescent="0.15">
      <c r="A19" s="98"/>
      <c r="B19" s="115"/>
      <c r="C19" s="115"/>
      <c r="D19" s="98"/>
      <c r="E19" s="98"/>
      <c r="F19" s="4" t="str">
        <f t="shared" si="0"/>
        <v/>
      </c>
      <c r="G19" s="43"/>
      <c r="H19" s="98"/>
      <c r="I19" s="98"/>
      <c r="J19" s="1" t="s">
        <v>15</v>
      </c>
      <c r="K19" s="99" t="e">
        <f t="shared" si="1"/>
        <v>#NUM!</v>
      </c>
      <c r="L19" s="99" t="e">
        <f t="shared" si="2"/>
        <v>#NUM!</v>
      </c>
      <c r="M19" s="99" t="e">
        <f t="shared" si="3"/>
        <v>#NUM!</v>
      </c>
      <c r="N19" s="99" t="e">
        <f t="shared" si="4"/>
        <v>#NUM!</v>
      </c>
      <c r="O19" s="99" t="e">
        <f t="shared" si="5"/>
        <v>#NUM!</v>
      </c>
      <c r="P19" s="99" t="e">
        <f t="shared" si="26"/>
        <v>#N/A</v>
      </c>
      <c r="Q19" s="99" t="e">
        <f t="shared" si="6"/>
        <v>#NUM!</v>
      </c>
      <c r="R19" s="99" t="e">
        <f t="shared" si="7"/>
        <v>#NUM!</v>
      </c>
      <c r="S19" s="99" t="e">
        <f t="shared" si="8"/>
        <v>#NUM!</v>
      </c>
      <c r="T19" s="99" t="e">
        <f t="shared" si="9"/>
        <v>#NUM!</v>
      </c>
      <c r="U19" s="99" t="e">
        <f t="shared" si="10"/>
        <v>#N/A</v>
      </c>
      <c r="V19" s="99" t="e">
        <f t="shared" si="11"/>
        <v>#NUM!</v>
      </c>
      <c r="W19" s="99" t="e">
        <f t="shared" si="12"/>
        <v>#NUM!</v>
      </c>
      <c r="X19" s="99" t="e">
        <f t="shared" si="13"/>
        <v>#NUM!</v>
      </c>
      <c r="Y19" s="99" t="e">
        <f t="shared" si="14"/>
        <v>#NUM!</v>
      </c>
      <c r="Z19" s="99" t="e">
        <f t="shared" si="15"/>
        <v>#N/A</v>
      </c>
      <c r="AA19" s="99" t="e">
        <f t="shared" si="16"/>
        <v>#NUM!</v>
      </c>
      <c r="AB19" s="99" t="e">
        <f t="shared" si="17"/>
        <v>#NUM!</v>
      </c>
      <c r="AC19" s="99" t="e">
        <f t="shared" si="18"/>
        <v>#NUM!</v>
      </c>
      <c r="AD19" s="99" t="e">
        <f t="shared" si="19"/>
        <v>#NUM!</v>
      </c>
      <c r="AE19" s="99" t="e">
        <f t="shared" si="20"/>
        <v>#NUM!</v>
      </c>
      <c r="AF19" s="99" t="e">
        <f t="shared" si="21"/>
        <v>#N/A</v>
      </c>
      <c r="AG19" s="99" t="e">
        <f t="shared" si="22"/>
        <v>#NUM!</v>
      </c>
      <c r="AH19" s="99" t="e">
        <f t="shared" si="23"/>
        <v>#NUM!</v>
      </c>
      <c r="AI19" s="99" t="e">
        <f t="shared" si="24"/>
        <v>#NUM!</v>
      </c>
      <c r="AJ19" s="99" t="e">
        <f t="shared" si="25"/>
        <v>#N/A</v>
      </c>
    </row>
    <row r="20" spans="1:36" ht="12.95" customHeight="1" x14ac:dyDescent="0.15">
      <c r="A20" s="98"/>
      <c r="B20" s="115"/>
      <c r="C20" s="115"/>
      <c r="D20" s="98"/>
      <c r="E20" s="98"/>
      <c r="F20" s="4" t="str">
        <f t="shared" si="0"/>
        <v/>
      </c>
      <c r="G20" s="5"/>
      <c r="H20" s="98"/>
      <c r="I20" s="98"/>
      <c r="J20" s="1" t="s">
        <v>15</v>
      </c>
      <c r="K20" s="99" t="e">
        <f t="shared" si="1"/>
        <v>#NUM!</v>
      </c>
      <c r="L20" s="99" t="e">
        <f t="shared" si="2"/>
        <v>#NUM!</v>
      </c>
      <c r="M20" s="99" t="e">
        <f t="shared" si="3"/>
        <v>#NUM!</v>
      </c>
      <c r="N20" s="99" t="e">
        <f t="shared" si="4"/>
        <v>#NUM!</v>
      </c>
      <c r="O20" s="99" t="e">
        <f t="shared" si="5"/>
        <v>#NUM!</v>
      </c>
      <c r="P20" s="99" t="e">
        <f t="shared" si="26"/>
        <v>#N/A</v>
      </c>
      <c r="Q20" s="99" t="e">
        <f t="shared" si="6"/>
        <v>#NUM!</v>
      </c>
      <c r="R20" s="99" t="e">
        <f t="shared" si="7"/>
        <v>#NUM!</v>
      </c>
      <c r="S20" s="99" t="e">
        <f t="shared" si="8"/>
        <v>#NUM!</v>
      </c>
      <c r="T20" s="99" t="e">
        <f t="shared" si="9"/>
        <v>#NUM!</v>
      </c>
      <c r="U20" s="99" t="e">
        <f t="shared" si="10"/>
        <v>#N/A</v>
      </c>
      <c r="V20" s="99" t="e">
        <f t="shared" si="11"/>
        <v>#NUM!</v>
      </c>
      <c r="W20" s="99" t="e">
        <f t="shared" si="12"/>
        <v>#NUM!</v>
      </c>
      <c r="X20" s="99" t="e">
        <f t="shared" si="13"/>
        <v>#NUM!</v>
      </c>
      <c r="Y20" s="99" t="e">
        <f t="shared" si="14"/>
        <v>#NUM!</v>
      </c>
      <c r="Z20" s="99" t="e">
        <f t="shared" si="15"/>
        <v>#N/A</v>
      </c>
      <c r="AA20" s="99" t="e">
        <f t="shared" si="16"/>
        <v>#NUM!</v>
      </c>
      <c r="AB20" s="99" t="e">
        <f t="shared" si="17"/>
        <v>#NUM!</v>
      </c>
      <c r="AC20" s="99" t="e">
        <f t="shared" si="18"/>
        <v>#NUM!</v>
      </c>
      <c r="AD20" s="99" t="e">
        <f t="shared" si="19"/>
        <v>#NUM!</v>
      </c>
      <c r="AE20" s="99" t="e">
        <f t="shared" si="20"/>
        <v>#NUM!</v>
      </c>
      <c r="AF20" s="99" t="e">
        <f t="shared" si="21"/>
        <v>#N/A</v>
      </c>
      <c r="AG20" s="99" t="e">
        <f t="shared" si="22"/>
        <v>#NUM!</v>
      </c>
      <c r="AH20" s="99" t="e">
        <f t="shared" si="23"/>
        <v>#NUM!</v>
      </c>
      <c r="AI20" s="99" t="e">
        <f t="shared" si="24"/>
        <v>#NUM!</v>
      </c>
      <c r="AJ20" s="99" t="e">
        <f t="shared" si="25"/>
        <v>#N/A</v>
      </c>
    </row>
    <row r="21" spans="1:36" ht="12.95" customHeight="1" x14ac:dyDescent="0.15">
      <c r="A21" s="98"/>
      <c r="B21" s="115"/>
      <c r="C21" s="115"/>
      <c r="D21" s="98"/>
      <c r="E21" s="98"/>
      <c r="F21" s="4" t="str">
        <f t="shared" si="0"/>
        <v/>
      </c>
      <c r="G21" s="5"/>
      <c r="H21" s="98"/>
      <c r="I21" s="98"/>
      <c r="J21" s="1" t="s">
        <v>15</v>
      </c>
      <c r="K21" s="99" t="e">
        <f t="shared" si="1"/>
        <v>#NUM!</v>
      </c>
      <c r="L21" s="99" t="e">
        <f t="shared" si="2"/>
        <v>#NUM!</v>
      </c>
      <c r="M21" s="99" t="e">
        <f t="shared" si="3"/>
        <v>#NUM!</v>
      </c>
      <c r="N21" s="99" t="e">
        <f t="shared" si="4"/>
        <v>#NUM!</v>
      </c>
      <c r="O21" s="99" t="e">
        <f t="shared" si="5"/>
        <v>#NUM!</v>
      </c>
      <c r="P21" s="99" t="e">
        <f t="shared" si="26"/>
        <v>#N/A</v>
      </c>
      <c r="Q21" s="99" t="e">
        <f t="shared" si="6"/>
        <v>#NUM!</v>
      </c>
      <c r="R21" s="99" t="e">
        <f t="shared" si="7"/>
        <v>#NUM!</v>
      </c>
      <c r="S21" s="99" t="e">
        <f t="shared" si="8"/>
        <v>#NUM!</v>
      </c>
      <c r="T21" s="99" t="e">
        <f t="shared" si="9"/>
        <v>#NUM!</v>
      </c>
      <c r="U21" s="99" t="e">
        <f t="shared" si="10"/>
        <v>#N/A</v>
      </c>
      <c r="V21" s="99" t="e">
        <f t="shared" si="11"/>
        <v>#NUM!</v>
      </c>
      <c r="W21" s="99" t="e">
        <f t="shared" si="12"/>
        <v>#NUM!</v>
      </c>
      <c r="X21" s="99" t="e">
        <f t="shared" si="13"/>
        <v>#NUM!</v>
      </c>
      <c r="Y21" s="99" t="e">
        <f t="shared" si="14"/>
        <v>#NUM!</v>
      </c>
      <c r="Z21" s="99" t="e">
        <f t="shared" si="15"/>
        <v>#N/A</v>
      </c>
      <c r="AA21" s="99" t="e">
        <f t="shared" si="16"/>
        <v>#NUM!</v>
      </c>
      <c r="AB21" s="99" t="e">
        <f t="shared" si="17"/>
        <v>#NUM!</v>
      </c>
      <c r="AC21" s="99" t="e">
        <f t="shared" si="18"/>
        <v>#NUM!</v>
      </c>
      <c r="AD21" s="99" t="e">
        <f t="shared" si="19"/>
        <v>#NUM!</v>
      </c>
      <c r="AE21" s="99" t="e">
        <f t="shared" si="20"/>
        <v>#NUM!</v>
      </c>
      <c r="AF21" s="99" t="e">
        <f t="shared" si="21"/>
        <v>#N/A</v>
      </c>
      <c r="AG21" s="99" t="e">
        <f t="shared" si="22"/>
        <v>#NUM!</v>
      </c>
      <c r="AH21" s="99" t="e">
        <f t="shared" si="23"/>
        <v>#NUM!</v>
      </c>
      <c r="AI21" s="99" t="e">
        <f t="shared" si="24"/>
        <v>#NUM!</v>
      </c>
      <c r="AJ21" s="99" t="e">
        <f t="shared" si="25"/>
        <v>#N/A</v>
      </c>
    </row>
    <row r="22" spans="1:36" ht="12.95" customHeight="1" x14ac:dyDescent="0.15">
      <c r="A22" s="98"/>
      <c r="B22" s="115"/>
      <c r="C22" s="115"/>
      <c r="D22" s="98"/>
      <c r="E22" s="98"/>
      <c r="F22" s="4" t="str">
        <f t="shared" si="0"/>
        <v/>
      </c>
      <c r="G22" s="5"/>
      <c r="H22" s="98"/>
      <c r="I22" s="98"/>
      <c r="J22" s="1" t="s">
        <v>15</v>
      </c>
      <c r="K22" s="99" t="e">
        <f t="shared" si="1"/>
        <v>#NUM!</v>
      </c>
      <c r="L22" s="99" t="e">
        <f t="shared" si="2"/>
        <v>#NUM!</v>
      </c>
      <c r="M22" s="99" t="e">
        <f t="shared" si="3"/>
        <v>#NUM!</v>
      </c>
      <c r="N22" s="99" t="e">
        <f t="shared" si="4"/>
        <v>#NUM!</v>
      </c>
      <c r="O22" s="99" t="e">
        <f t="shared" si="5"/>
        <v>#NUM!</v>
      </c>
      <c r="P22" s="99" t="e">
        <f t="shared" si="26"/>
        <v>#N/A</v>
      </c>
      <c r="Q22" s="99" t="e">
        <f t="shared" si="6"/>
        <v>#NUM!</v>
      </c>
      <c r="R22" s="99" t="e">
        <f t="shared" si="7"/>
        <v>#NUM!</v>
      </c>
      <c r="S22" s="99" t="e">
        <f t="shared" si="8"/>
        <v>#NUM!</v>
      </c>
      <c r="T22" s="99" t="e">
        <f t="shared" si="9"/>
        <v>#NUM!</v>
      </c>
      <c r="U22" s="99" t="e">
        <f t="shared" si="10"/>
        <v>#N/A</v>
      </c>
      <c r="V22" s="99" t="e">
        <f t="shared" si="11"/>
        <v>#NUM!</v>
      </c>
      <c r="W22" s="99" t="e">
        <f t="shared" si="12"/>
        <v>#NUM!</v>
      </c>
      <c r="X22" s="99" t="e">
        <f t="shared" si="13"/>
        <v>#NUM!</v>
      </c>
      <c r="Y22" s="99" t="e">
        <f t="shared" si="14"/>
        <v>#NUM!</v>
      </c>
      <c r="Z22" s="99" t="e">
        <f t="shared" si="15"/>
        <v>#N/A</v>
      </c>
      <c r="AA22" s="99" t="e">
        <f t="shared" si="16"/>
        <v>#NUM!</v>
      </c>
      <c r="AB22" s="99" t="e">
        <f t="shared" si="17"/>
        <v>#NUM!</v>
      </c>
      <c r="AC22" s="99" t="e">
        <f t="shared" si="18"/>
        <v>#NUM!</v>
      </c>
      <c r="AD22" s="99" t="e">
        <f t="shared" si="19"/>
        <v>#NUM!</v>
      </c>
      <c r="AE22" s="99" t="e">
        <f t="shared" si="20"/>
        <v>#NUM!</v>
      </c>
      <c r="AF22" s="99" t="e">
        <f t="shared" si="21"/>
        <v>#N/A</v>
      </c>
      <c r="AG22" s="99" t="e">
        <f t="shared" si="22"/>
        <v>#NUM!</v>
      </c>
      <c r="AH22" s="99" t="e">
        <f t="shared" si="23"/>
        <v>#NUM!</v>
      </c>
      <c r="AI22" s="99" t="e">
        <f t="shared" si="24"/>
        <v>#NUM!</v>
      </c>
      <c r="AJ22" s="99" t="e">
        <f t="shared" si="25"/>
        <v>#N/A</v>
      </c>
    </row>
    <row r="23" spans="1:36" ht="12.95" customHeight="1" x14ac:dyDescent="0.15">
      <c r="A23" s="98"/>
      <c r="B23" s="115"/>
      <c r="C23" s="115"/>
      <c r="D23" s="98"/>
      <c r="E23" s="98"/>
      <c r="F23" s="4" t="str">
        <f t="shared" si="0"/>
        <v/>
      </c>
      <c r="G23" s="5"/>
      <c r="H23" s="98"/>
      <c r="I23" s="98"/>
      <c r="J23" s="1" t="s">
        <v>15</v>
      </c>
      <c r="K23" s="99" t="e">
        <f t="shared" si="1"/>
        <v>#NUM!</v>
      </c>
      <c r="L23" s="99" t="e">
        <f t="shared" si="2"/>
        <v>#NUM!</v>
      </c>
      <c r="M23" s="99" t="e">
        <f t="shared" si="3"/>
        <v>#NUM!</v>
      </c>
      <c r="N23" s="99" t="e">
        <f t="shared" si="4"/>
        <v>#NUM!</v>
      </c>
      <c r="O23" s="99" t="e">
        <f t="shared" si="5"/>
        <v>#NUM!</v>
      </c>
      <c r="P23" s="99" t="e">
        <f t="shared" si="26"/>
        <v>#N/A</v>
      </c>
      <c r="Q23" s="99" t="e">
        <f t="shared" si="6"/>
        <v>#NUM!</v>
      </c>
      <c r="R23" s="99" t="e">
        <f t="shared" si="7"/>
        <v>#NUM!</v>
      </c>
      <c r="S23" s="99" t="e">
        <f t="shared" si="8"/>
        <v>#NUM!</v>
      </c>
      <c r="T23" s="99" t="e">
        <f t="shared" si="9"/>
        <v>#NUM!</v>
      </c>
      <c r="U23" s="99" t="e">
        <f t="shared" si="10"/>
        <v>#N/A</v>
      </c>
      <c r="V23" s="99" t="e">
        <f t="shared" si="11"/>
        <v>#NUM!</v>
      </c>
      <c r="W23" s="99" t="e">
        <f t="shared" si="12"/>
        <v>#NUM!</v>
      </c>
      <c r="X23" s="99" t="e">
        <f t="shared" si="13"/>
        <v>#NUM!</v>
      </c>
      <c r="Y23" s="99" t="e">
        <f t="shared" si="14"/>
        <v>#NUM!</v>
      </c>
      <c r="Z23" s="99" t="e">
        <f t="shared" si="15"/>
        <v>#N/A</v>
      </c>
      <c r="AA23" s="99" t="e">
        <f t="shared" si="16"/>
        <v>#NUM!</v>
      </c>
      <c r="AB23" s="99" t="e">
        <f t="shared" si="17"/>
        <v>#NUM!</v>
      </c>
      <c r="AC23" s="99" t="e">
        <f t="shared" si="18"/>
        <v>#NUM!</v>
      </c>
      <c r="AD23" s="99" t="e">
        <f t="shared" si="19"/>
        <v>#NUM!</v>
      </c>
      <c r="AE23" s="99" t="e">
        <f t="shared" si="20"/>
        <v>#NUM!</v>
      </c>
      <c r="AF23" s="99" t="e">
        <f t="shared" si="21"/>
        <v>#N/A</v>
      </c>
      <c r="AG23" s="99" t="e">
        <f t="shared" si="22"/>
        <v>#NUM!</v>
      </c>
      <c r="AH23" s="99" t="e">
        <f t="shared" si="23"/>
        <v>#NUM!</v>
      </c>
      <c r="AI23" s="99" t="e">
        <f t="shared" si="24"/>
        <v>#NUM!</v>
      </c>
      <c r="AJ23" s="99" t="e">
        <f t="shared" si="25"/>
        <v>#N/A</v>
      </c>
    </row>
    <row r="24" spans="1:36" ht="12.95" customHeight="1" x14ac:dyDescent="0.15">
      <c r="A24" s="98"/>
      <c r="B24" s="115"/>
      <c r="C24" s="115"/>
      <c r="D24" s="98"/>
      <c r="E24" s="98"/>
      <c r="F24" s="4" t="str">
        <f t="shared" si="0"/>
        <v/>
      </c>
      <c r="G24" s="98"/>
      <c r="H24" s="98"/>
      <c r="I24" s="98"/>
      <c r="J24" s="1" t="s">
        <v>15</v>
      </c>
      <c r="K24" s="99" t="e">
        <f t="shared" si="1"/>
        <v>#NUM!</v>
      </c>
      <c r="L24" s="99" t="e">
        <f t="shared" si="2"/>
        <v>#NUM!</v>
      </c>
      <c r="M24" s="99" t="e">
        <f t="shared" si="3"/>
        <v>#NUM!</v>
      </c>
      <c r="N24" s="99" t="e">
        <f t="shared" si="4"/>
        <v>#NUM!</v>
      </c>
      <c r="O24" s="99" t="e">
        <f t="shared" si="5"/>
        <v>#NUM!</v>
      </c>
      <c r="P24" s="99" t="e">
        <f t="shared" si="26"/>
        <v>#N/A</v>
      </c>
      <c r="Q24" s="99" t="e">
        <f t="shared" si="6"/>
        <v>#NUM!</v>
      </c>
      <c r="R24" s="99" t="e">
        <f t="shared" si="7"/>
        <v>#NUM!</v>
      </c>
      <c r="S24" s="99" t="e">
        <f t="shared" si="8"/>
        <v>#NUM!</v>
      </c>
      <c r="T24" s="99" t="e">
        <f t="shared" si="9"/>
        <v>#NUM!</v>
      </c>
      <c r="U24" s="99" t="e">
        <f t="shared" si="10"/>
        <v>#N/A</v>
      </c>
      <c r="V24" s="99" t="e">
        <f t="shared" si="11"/>
        <v>#NUM!</v>
      </c>
      <c r="W24" s="99" t="e">
        <f t="shared" si="12"/>
        <v>#NUM!</v>
      </c>
      <c r="X24" s="99" t="e">
        <f t="shared" si="13"/>
        <v>#NUM!</v>
      </c>
      <c r="Y24" s="99" t="e">
        <f t="shared" si="14"/>
        <v>#NUM!</v>
      </c>
      <c r="Z24" s="99" t="e">
        <f t="shared" si="15"/>
        <v>#N/A</v>
      </c>
      <c r="AA24" s="99" t="e">
        <f t="shared" si="16"/>
        <v>#NUM!</v>
      </c>
      <c r="AB24" s="99" t="e">
        <f t="shared" si="17"/>
        <v>#NUM!</v>
      </c>
      <c r="AC24" s="99" t="e">
        <f t="shared" si="18"/>
        <v>#NUM!</v>
      </c>
      <c r="AD24" s="99" t="e">
        <f t="shared" si="19"/>
        <v>#NUM!</v>
      </c>
      <c r="AE24" s="99" t="e">
        <f t="shared" si="20"/>
        <v>#NUM!</v>
      </c>
      <c r="AF24" s="99" t="e">
        <f t="shared" si="21"/>
        <v>#N/A</v>
      </c>
      <c r="AG24" s="99" t="e">
        <f t="shared" si="22"/>
        <v>#NUM!</v>
      </c>
      <c r="AH24" s="99" t="e">
        <f t="shared" si="23"/>
        <v>#NUM!</v>
      </c>
      <c r="AI24" s="99" t="e">
        <f t="shared" si="24"/>
        <v>#NUM!</v>
      </c>
      <c r="AJ24" s="99" t="e">
        <f t="shared" si="25"/>
        <v>#N/A</v>
      </c>
    </row>
    <row r="25" spans="1:36" ht="12.95" customHeight="1" x14ac:dyDescent="0.15">
      <c r="A25" s="98"/>
      <c r="B25" s="115"/>
      <c r="C25" s="115"/>
      <c r="D25" s="98"/>
      <c r="E25" s="98"/>
      <c r="F25" s="4" t="str">
        <f t="shared" si="0"/>
        <v/>
      </c>
      <c r="G25" s="98"/>
      <c r="H25" s="98"/>
      <c r="I25" s="98"/>
      <c r="J25" s="1" t="s">
        <v>15</v>
      </c>
      <c r="K25" s="99" t="e">
        <f t="shared" si="1"/>
        <v>#NUM!</v>
      </c>
      <c r="L25" s="99" t="e">
        <f t="shared" si="2"/>
        <v>#NUM!</v>
      </c>
      <c r="M25" s="99" t="e">
        <f t="shared" si="3"/>
        <v>#NUM!</v>
      </c>
      <c r="N25" s="99" t="e">
        <f t="shared" si="4"/>
        <v>#NUM!</v>
      </c>
      <c r="O25" s="99" t="e">
        <f t="shared" si="5"/>
        <v>#NUM!</v>
      </c>
      <c r="P25" s="99" t="e">
        <f t="shared" si="26"/>
        <v>#N/A</v>
      </c>
      <c r="Q25" s="99" t="e">
        <f t="shared" si="6"/>
        <v>#NUM!</v>
      </c>
      <c r="R25" s="99" t="e">
        <f t="shared" si="7"/>
        <v>#NUM!</v>
      </c>
      <c r="S25" s="99" t="e">
        <f t="shared" si="8"/>
        <v>#NUM!</v>
      </c>
      <c r="T25" s="99" t="e">
        <f t="shared" si="9"/>
        <v>#NUM!</v>
      </c>
      <c r="U25" s="99" t="e">
        <f t="shared" si="10"/>
        <v>#N/A</v>
      </c>
      <c r="V25" s="99" t="e">
        <f t="shared" si="11"/>
        <v>#NUM!</v>
      </c>
      <c r="W25" s="99" t="e">
        <f t="shared" si="12"/>
        <v>#NUM!</v>
      </c>
      <c r="X25" s="99" t="e">
        <f t="shared" si="13"/>
        <v>#NUM!</v>
      </c>
      <c r="Y25" s="99" t="e">
        <f t="shared" si="14"/>
        <v>#NUM!</v>
      </c>
      <c r="Z25" s="99" t="e">
        <f t="shared" si="15"/>
        <v>#N/A</v>
      </c>
      <c r="AA25" s="99" t="e">
        <f t="shared" si="16"/>
        <v>#NUM!</v>
      </c>
      <c r="AB25" s="99" t="e">
        <f t="shared" si="17"/>
        <v>#NUM!</v>
      </c>
      <c r="AC25" s="99" t="e">
        <f t="shared" si="18"/>
        <v>#NUM!</v>
      </c>
      <c r="AD25" s="99" t="e">
        <f t="shared" si="19"/>
        <v>#NUM!</v>
      </c>
      <c r="AE25" s="99" t="e">
        <f t="shared" si="20"/>
        <v>#NUM!</v>
      </c>
      <c r="AF25" s="99" t="e">
        <f t="shared" si="21"/>
        <v>#N/A</v>
      </c>
      <c r="AG25" s="99" t="e">
        <f t="shared" si="22"/>
        <v>#NUM!</v>
      </c>
      <c r="AH25" s="99" t="e">
        <f t="shared" si="23"/>
        <v>#NUM!</v>
      </c>
      <c r="AI25" s="99" t="e">
        <f t="shared" si="24"/>
        <v>#NUM!</v>
      </c>
      <c r="AJ25" s="99" t="e">
        <f t="shared" si="25"/>
        <v>#N/A</v>
      </c>
    </row>
    <row r="26" spans="1:36" ht="12.95" customHeight="1" x14ac:dyDescent="0.15">
      <c r="A26" s="98"/>
      <c r="B26" s="115"/>
      <c r="C26" s="115"/>
      <c r="D26" s="98"/>
      <c r="E26" s="98"/>
      <c r="F26" s="4" t="str">
        <f t="shared" si="0"/>
        <v/>
      </c>
      <c r="G26" s="98"/>
      <c r="H26" s="98"/>
      <c r="I26" s="98"/>
      <c r="J26" s="1" t="s">
        <v>15</v>
      </c>
      <c r="K26" s="99" t="e">
        <f t="shared" si="1"/>
        <v>#NUM!</v>
      </c>
      <c r="L26" s="99" t="e">
        <f t="shared" si="2"/>
        <v>#NUM!</v>
      </c>
      <c r="M26" s="99" t="e">
        <f t="shared" si="3"/>
        <v>#NUM!</v>
      </c>
      <c r="N26" s="99" t="e">
        <f t="shared" si="4"/>
        <v>#NUM!</v>
      </c>
      <c r="O26" s="99" t="e">
        <f t="shared" si="5"/>
        <v>#NUM!</v>
      </c>
      <c r="P26" s="99" t="e">
        <f t="shared" si="26"/>
        <v>#N/A</v>
      </c>
      <c r="Q26" s="99" t="e">
        <f t="shared" si="6"/>
        <v>#NUM!</v>
      </c>
      <c r="R26" s="99" t="e">
        <f t="shared" si="7"/>
        <v>#NUM!</v>
      </c>
      <c r="S26" s="99" t="e">
        <f t="shared" si="8"/>
        <v>#NUM!</v>
      </c>
      <c r="T26" s="99" t="e">
        <f t="shared" si="9"/>
        <v>#NUM!</v>
      </c>
      <c r="U26" s="99" t="e">
        <f t="shared" si="10"/>
        <v>#N/A</v>
      </c>
      <c r="V26" s="99" t="e">
        <f t="shared" si="11"/>
        <v>#NUM!</v>
      </c>
      <c r="W26" s="99" t="e">
        <f t="shared" si="12"/>
        <v>#NUM!</v>
      </c>
      <c r="X26" s="99" t="e">
        <f t="shared" si="13"/>
        <v>#NUM!</v>
      </c>
      <c r="Y26" s="99" t="e">
        <f t="shared" si="14"/>
        <v>#NUM!</v>
      </c>
      <c r="Z26" s="99" t="e">
        <f t="shared" si="15"/>
        <v>#N/A</v>
      </c>
      <c r="AA26" s="99" t="e">
        <f t="shared" si="16"/>
        <v>#NUM!</v>
      </c>
      <c r="AB26" s="99" t="e">
        <f t="shared" si="17"/>
        <v>#NUM!</v>
      </c>
      <c r="AC26" s="99" t="e">
        <f t="shared" si="18"/>
        <v>#NUM!</v>
      </c>
      <c r="AD26" s="99" t="e">
        <f t="shared" si="19"/>
        <v>#NUM!</v>
      </c>
      <c r="AE26" s="99" t="e">
        <f t="shared" si="20"/>
        <v>#NUM!</v>
      </c>
      <c r="AF26" s="99" t="e">
        <f t="shared" si="21"/>
        <v>#N/A</v>
      </c>
      <c r="AG26" s="99" t="e">
        <f t="shared" si="22"/>
        <v>#NUM!</v>
      </c>
      <c r="AH26" s="99" t="e">
        <f t="shared" si="23"/>
        <v>#NUM!</v>
      </c>
      <c r="AI26" s="99" t="e">
        <f t="shared" si="24"/>
        <v>#NUM!</v>
      </c>
      <c r="AJ26" s="99" t="e">
        <f t="shared" si="25"/>
        <v>#N/A</v>
      </c>
    </row>
    <row r="27" spans="1:36" ht="12.95" customHeight="1" x14ac:dyDescent="0.15">
      <c r="A27" s="98"/>
      <c r="B27" s="115"/>
      <c r="C27" s="115"/>
      <c r="D27" s="98"/>
      <c r="E27" s="98"/>
      <c r="F27" s="4" t="str">
        <f t="shared" si="0"/>
        <v/>
      </c>
      <c r="G27" s="98"/>
      <c r="H27" s="98"/>
      <c r="I27" s="98"/>
      <c r="J27" s="1" t="s">
        <v>15</v>
      </c>
      <c r="K27" s="99" t="e">
        <f t="shared" si="1"/>
        <v>#NUM!</v>
      </c>
      <c r="L27" s="99" t="e">
        <f t="shared" si="2"/>
        <v>#NUM!</v>
      </c>
      <c r="M27" s="99" t="e">
        <f t="shared" si="3"/>
        <v>#NUM!</v>
      </c>
      <c r="N27" s="99" t="e">
        <f t="shared" si="4"/>
        <v>#NUM!</v>
      </c>
      <c r="O27" s="99" t="e">
        <f t="shared" si="5"/>
        <v>#NUM!</v>
      </c>
      <c r="P27" s="99" t="e">
        <f t="shared" si="26"/>
        <v>#N/A</v>
      </c>
      <c r="Q27" s="99" t="e">
        <f t="shared" si="6"/>
        <v>#NUM!</v>
      </c>
      <c r="R27" s="99" t="e">
        <f t="shared" si="7"/>
        <v>#NUM!</v>
      </c>
      <c r="S27" s="99" t="e">
        <f t="shared" si="8"/>
        <v>#NUM!</v>
      </c>
      <c r="T27" s="99" t="e">
        <f t="shared" si="9"/>
        <v>#NUM!</v>
      </c>
      <c r="U27" s="99" t="e">
        <f t="shared" si="10"/>
        <v>#N/A</v>
      </c>
      <c r="V27" s="99" t="e">
        <f t="shared" si="11"/>
        <v>#NUM!</v>
      </c>
      <c r="W27" s="99" t="e">
        <f t="shared" si="12"/>
        <v>#NUM!</v>
      </c>
      <c r="X27" s="99" t="e">
        <f t="shared" si="13"/>
        <v>#NUM!</v>
      </c>
      <c r="Y27" s="99" t="e">
        <f t="shared" si="14"/>
        <v>#NUM!</v>
      </c>
      <c r="Z27" s="99" t="e">
        <f t="shared" si="15"/>
        <v>#N/A</v>
      </c>
      <c r="AA27" s="99" t="e">
        <f t="shared" si="16"/>
        <v>#NUM!</v>
      </c>
      <c r="AB27" s="99" t="e">
        <f t="shared" si="17"/>
        <v>#NUM!</v>
      </c>
      <c r="AC27" s="99" t="e">
        <f t="shared" si="18"/>
        <v>#NUM!</v>
      </c>
      <c r="AD27" s="99" t="e">
        <f t="shared" si="19"/>
        <v>#NUM!</v>
      </c>
      <c r="AE27" s="99" t="e">
        <f t="shared" si="20"/>
        <v>#NUM!</v>
      </c>
      <c r="AF27" s="99" t="e">
        <f t="shared" si="21"/>
        <v>#N/A</v>
      </c>
      <c r="AG27" s="99" t="e">
        <f t="shared" si="22"/>
        <v>#NUM!</v>
      </c>
      <c r="AH27" s="99" t="e">
        <f t="shared" si="23"/>
        <v>#NUM!</v>
      </c>
      <c r="AI27" s="99" t="e">
        <f t="shared" si="24"/>
        <v>#NUM!</v>
      </c>
      <c r="AJ27" s="99" t="e">
        <f t="shared" si="25"/>
        <v>#N/A</v>
      </c>
    </row>
    <row r="28" spans="1:36" ht="12.95" customHeight="1" x14ac:dyDescent="0.15">
      <c r="A28" s="98"/>
      <c r="B28" s="115"/>
      <c r="C28" s="115"/>
      <c r="D28" s="98"/>
      <c r="E28" s="98"/>
      <c r="F28" s="4" t="str">
        <f t="shared" si="0"/>
        <v/>
      </c>
      <c r="G28" s="98"/>
      <c r="H28" s="98"/>
      <c r="I28" s="98"/>
      <c r="J28" s="1" t="s">
        <v>15</v>
      </c>
      <c r="K28" s="99" t="e">
        <f t="shared" si="1"/>
        <v>#NUM!</v>
      </c>
      <c r="L28" s="99" t="e">
        <f t="shared" si="2"/>
        <v>#NUM!</v>
      </c>
      <c r="M28" s="99" t="e">
        <f t="shared" si="3"/>
        <v>#NUM!</v>
      </c>
      <c r="N28" s="99" t="e">
        <f t="shared" si="4"/>
        <v>#NUM!</v>
      </c>
      <c r="O28" s="99" t="e">
        <f t="shared" si="5"/>
        <v>#NUM!</v>
      </c>
      <c r="P28" s="99" t="e">
        <f t="shared" si="26"/>
        <v>#N/A</v>
      </c>
      <c r="Q28" s="99" t="e">
        <f t="shared" si="6"/>
        <v>#NUM!</v>
      </c>
      <c r="R28" s="99" t="e">
        <f t="shared" si="7"/>
        <v>#NUM!</v>
      </c>
      <c r="S28" s="99" t="e">
        <f t="shared" si="8"/>
        <v>#NUM!</v>
      </c>
      <c r="T28" s="99" t="e">
        <f t="shared" si="9"/>
        <v>#NUM!</v>
      </c>
      <c r="U28" s="99" t="e">
        <f t="shared" si="10"/>
        <v>#N/A</v>
      </c>
      <c r="V28" s="99" t="e">
        <f t="shared" si="11"/>
        <v>#NUM!</v>
      </c>
      <c r="W28" s="99" t="e">
        <f t="shared" si="12"/>
        <v>#NUM!</v>
      </c>
      <c r="X28" s="99" t="e">
        <f t="shared" si="13"/>
        <v>#NUM!</v>
      </c>
      <c r="Y28" s="99" t="e">
        <f t="shared" si="14"/>
        <v>#NUM!</v>
      </c>
      <c r="Z28" s="99" t="e">
        <f t="shared" si="15"/>
        <v>#N/A</v>
      </c>
      <c r="AA28" s="99" t="e">
        <f t="shared" si="16"/>
        <v>#NUM!</v>
      </c>
      <c r="AB28" s="99" t="e">
        <f t="shared" si="17"/>
        <v>#NUM!</v>
      </c>
      <c r="AC28" s="99" t="e">
        <f t="shared" si="18"/>
        <v>#NUM!</v>
      </c>
      <c r="AD28" s="99" t="e">
        <f t="shared" si="19"/>
        <v>#NUM!</v>
      </c>
      <c r="AE28" s="99" t="e">
        <f t="shared" si="20"/>
        <v>#NUM!</v>
      </c>
      <c r="AF28" s="99" t="e">
        <f t="shared" si="21"/>
        <v>#N/A</v>
      </c>
      <c r="AG28" s="99" t="e">
        <f t="shared" si="22"/>
        <v>#NUM!</v>
      </c>
      <c r="AH28" s="99" t="e">
        <f t="shared" si="23"/>
        <v>#NUM!</v>
      </c>
      <c r="AI28" s="99" t="e">
        <f t="shared" si="24"/>
        <v>#NUM!</v>
      </c>
      <c r="AJ28" s="99" t="e">
        <f t="shared" si="25"/>
        <v>#N/A</v>
      </c>
    </row>
    <row r="29" spans="1:36" ht="12.95" customHeight="1" x14ac:dyDescent="0.15">
      <c r="A29" s="98"/>
      <c r="B29" s="115"/>
      <c r="C29" s="115"/>
      <c r="D29" s="98"/>
      <c r="E29" s="98"/>
      <c r="F29" s="4" t="str">
        <f t="shared" si="0"/>
        <v/>
      </c>
      <c r="G29" s="98"/>
      <c r="H29" s="98"/>
      <c r="I29" s="98"/>
      <c r="J29" s="1" t="s">
        <v>15</v>
      </c>
      <c r="K29" s="99" t="e">
        <f t="shared" si="1"/>
        <v>#NUM!</v>
      </c>
      <c r="L29" s="99" t="e">
        <f t="shared" si="2"/>
        <v>#NUM!</v>
      </c>
      <c r="M29" s="99" t="e">
        <f t="shared" si="3"/>
        <v>#NUM!</v>
      </c>
      <c r="N29" s="99" t="e">
        <f t="shared" si="4"/>
        <v>#NUM!</v>
      </c>
      <c r="O29" s="99" t="e">
        <f t="shared" si="5"/>
        <v>#NUM!</v>
      </c>
      <c r="P29" s="99" t="e">
        <f t="shared" si="26"/>
        <v>#N/A</v>
      </c>
      <c r="Q29" s="99" t="e">
        <f t="shared" si="6"/>
        <v>#NUM!</v>
      </c>
      <c r="R29" s="99" t="e">
        <f t="shared" si="7"/>
        <v>#NUM!</v>
      </c>
      <c r="S29" s="99" t="e">
        <f t="shared" si="8"/>
        <v>#NUM!</v>
      </c>
      <c r="T29" s="99" t="e">
        <f t="shared" si="9"/>
        <v>#NUM!</v>
      </c>
      <c r="U29" s="99" t="e">
        <f t="shared" si="10"/>
        <v>#N/A</v>
      </c>
      <c r="V29" s="99" t="e">
        <f t="shared" si="11"/>
        <v>#NUM!</v>
      </c>
      <c r="W29" s="99" t="e">
        <f t="shared" si="12"/>
        <v>#NUM!</v>
      </c>
      <c r="X29" s="99" t="e">
        <f t="shared" si="13"/>
        <v>#NUM!</v>
      </c>
      <c r="Y29" s="99" t="e">
        <f t="shared" si="14"/>
        <v>#NUM!</v>
      </c>
      <c r="Z29" s="99" t="e">
        <f t="shared" si="15"/>
        <v>#N/A</v>
      </c>
      <c r="AA29" s="99" t="e">
        <f t="shared" si="16"/>
        <v>#NUM!</v>
      </c>
      <c r="AB29" s="99" t="e">
        <f t="shared" si="17"/>
        <v>#NUM!</v>
      </c>
      <c r="AC29" s="99" t="e">
        <f t="shared" si="18"/>
        <v>#NUM!</v>
      </c>
      <c r="AD29" s="99" t="e">
        <f t="shared" si="19"/>
        <v>#NUM!</v>
      </c>
      <c r="AE29" s="99" t="e">
        <f t="shared" si="20"/>
        <v>#NUM!</v>
      </c>
      <c r="AF29" s="99" t="e">
        <f t="shared" si="21"/>
        <v>#N/A</v>
      </c>
      <c r="AG29" s="99" t="e">
        <f t="shared" si="22"/>
        <v>#NUM!</v>
      </c>
      <c r="AH29" s="99" t="e">
        <f t="shared" si="23"/>
        <v>#NUM!</v>
      </c>
      <c r="AI29" s="99" t="e">
        <f t="shared" si="24"/>
        <v>#NUM!</v>
      </c>
      <c r="AJ29" s="99" t="e">
        <f t="shared" si="25"/>
        <v>#N/A</v>
      </c>
    </row>
    <row r="30" spans="1:36" ht="12.95" customHeight="1" x14ac:dyDescent="0.15">
      <c r="A30" s="98"/>
      <c r="B30" s="115"/>
      <c r="C30" s="115"/>
      <c r="D30" s="98"/>
      <c r="E30" s="98"/>
      <c r="F30" s="4" t="str">
        <f t="shared" si="0"/>
        <v/>
      </c>
      <c r="G30" s="98"/>
      <c r="H30" s="98"/>
      <c r="I30" s="98"/>
      <c r="J30" s="1" t="s">
        <v>15</v>
      </c>
      <c r="K30" s="99" t="e">
        <f t="shared" si="1"/>
        <v>#NUM!</v>
      </c>
      <c r="L30" s="99" t="e">
        <f t="shared" si="2"/>
        <v>#NUM!</v>
      </c>
      <c r="M30" s="99" t="e">
        <f t="shared" si="3"/>
        <v>#NUM!</v>
      </c>
      <c r="N30" s="99" t="e">
        <f t="shared" si="4"/>
        <v>#NUM!</v>
      </c>
      <c r="O30" s="99" t="e">
        <f t="shared" si="5"/>
        <v>#NUM!</v>
      </c>
      <c r="P30" s="99" t="e">
        <f t="shared" si="26"/>
        <v>#N/A</v>
      </c>
      <c r="Q30" s="99" t="e">
        <f t="shared" si="6"/>
        <v>#NUM!</v>
      </c>
      <c r="R30" s="99" t="e">
        <f t="shared" si="7"/>
        <v>#NUM!</v>
      </c>
      <c r="S30" s="99" t="e">
        <f t="shared" si="8"/>
        <v>#NUM!</v>
      </c>
      <c r="T30" s="99" t="e">
        <f t="shared" si="9"/>
        <v>#NUM!</v>
      </c>
      <c r="U30" s="99" t="e">
        <f t="shared" si="10"/>
        <v>#N/A</v>
      </c>
      <c r="V30" s="99" t="e">
        <f t="shared" si="11"/>
        <v>#NUM!</v>
      </c>
      <c r="W30" s="99" t="e">
        <f t="shared" si="12"/>
        <v>#NUM!</v>
      </c>
      <c r="X30" s="99" t="e">
        <f t="shared" si="13"/>
        <v>#NUM!</v>
      </c>
      <c r="Y30" s="99" t="e">
        <f t="shared" si="14"/>
        <v>#NUM!</v>
      </c>
      <c r="Z30" s="99" t="e">
        <f t="shared" si="15"/>
        <v>#N/A</v>
      </c>
      <c r="AA30" s="99" t="e">
        <f t="shared" si="16"/>
        <v>#NUM!</v>
      </c>
      <c r="AB30" s="99" t="e">
        <f t="shared" si="17"/>
        <v>#NUM!</v>
      </c>
      <c r="AC30" s="99" t="e">
        <f t="shared" si="18"/>
        <v>#NUM!</v>
      </c>
      <c r="AD30" s="99" t="e">
        <f t="shared" si="19"/>
        <v>#NUM!</v>
      </c>
      <c r="AE30" s="99" t="e">
        <f t="shared" si="20"/>
        <v>#NUM!</v>
      </c>
      <c r="AF30" s="99" t="e">
        <f t="shared" si="21"/>
        <v>#N/A</v>
      </c>
      <c r="AG30" s="99" t="e">
        <f t="shared" si="22"/>
        <v>#NUM!</v>
      </c>
      <c r="AH30" s="99" t="e">
        <f t="shared" si="23"/>
        <v>#NUM!</v>
      </c>
      <c r="AI30" s="99" t="e">
        <f t="shared" si="24"/>
        <v>#NUM!</v>
      </c>
      <c r="AJ30" s="99" t="e">
        <f t="shared" si="25"/>
        <v>#N/A</v>
      </c>
    </row>
    <row r="31" spans="1:36" ht="12.95" customHeight="1" x14ac:dyDescent="0.15">
      <c r="A31" s="98"/>
      <c r="B31" s="115"/>
      <c r="C31" s="115"/>
      <c r="D31" s="98"/>
      <c r="E31" s="98"/>
      <c r="F31" s="4" t="str">
        <f t="shared" si="0"/>
        <v/>
      </c>
      <c r="G31" s="98"/>
      <c r="H31" s="98"/>
      <c r="I31" s="98"/>
      <c r="J31" s="1" t="s">
        <v>15</v>
      </c>
      <c r="K31" s="99" t="e">
        <f t="shared" si="1"/>
        <v>#NUM!</v>
      </c>
      <c r="L31" s="99" t="e">
        <f t="shared" si="2"/>
        <v>#NUM!</v>
      </c>
      <c r="M31" s="99" t="e">
        <f t="shared" si="3"/>
        <v>#NUM!</v>
      </c>
      <c r="N31" s="99" t="e">
        <f t="shared" si="4"/>
        <v>#NUM!</v>
      </c>
      <c r="O31" s="99" t="e">
        <f t="shared" si="5"/>
        <v>#NUM!</v>
      </c>
      <c r="P31" s="99" t="e">
        <f t="shared" si="26"/>
        <v>#N/A</v>
      </c>
      <c r="Q31" s="99" t="e">
        <f t="shared" si="6"/>
        <v>#NUM!</v>
      </c>
      <c r="R31" s="99" t="e">
        <f t="shared" si="7"/>
        <v>#NUM!</v>
      </c>
      <c r="S31" s="99" t="e">
        <f t="shared" si="8"/>
        <v>#NUM!</v>
      </c>
      <c r="T31" s="99" t="e">
        <f t="shared" si="9"/>
        <v>#NUM!</v>
      </c>
      <c r="U31" s="99" t="e">
        <f t="shared" si="10"/>
        <v>#N/A</v>
      </c>
      <c r="V31" s="99" t="e">
        <f t="shared" si="11"/>
        <v>#NUM!</v>
      </c>
      <c r="W31" s="99" t="e">
        <f t="shared" si="12"/>
        <v>#NUM!</v>
      </c>
      <c r="X31" s="99" t="e">
        <f t="shared" si="13"/>
        <v>#NUM!</v>
      </c>
      <c r="Y31" s="99" t="e">
        <f t="shared" si="14"/>
        <v>#NUM!</v>
      </c>
      <c r="Z31" s="99" t="e">
        <f t="shared" si="15"/>
        <v>#N/A</v>
      </c>
      <c r="AA31" s="99" t="e">
        <f t="shared" si="16"/>
        <v>#NUM!</v>
      </c>
      <c r="AB31" s="99" t="e">
        <f t="shared" si="17"/>
        <v>#NUM!</v>
      </c>
      <c r="AC31" s="99" t="e">
        <f t="shared" si="18"/>
        <v>#NUM!</v>
      </c>
      <c r="AD31" s="99" t="e">
        <f t="shared" si="19"/>
        <v>#NUM!</v>
      </c>
      <c r="AE31" s="99" t="e">
        <f t="shared" si="20"/>
        <v>#NUM!</v>
      </c>
      <c r="AF31" s="99" t="e">
        <f t="shared" si="21"/>
        <v>#N/A</v>
      </c>
      <c r="AG31" s="99" t="e">
        <f t="shared" si="22"/>
        <v>#NUM!</v>
      </c>
      <c r="AH31" s="99" t="e">
        <f t="shared" si="23"/>
        <v>#NUM!</v>
      </c>
      <c r="AI31" s="99" t="e">
        <f t="shared" si="24"/>
        <v>#NUM!</v>
      </c>
      <c r="AJ31" s="99" t="e">
        <f t="shared" si="25"/>
        <v>#N/A</v>
      </c>
    </row>
    <row r="32" spans="1:36" ht="12.95" customHeight="1" x14ac:dyDescent="0.15">
      <c r="A32" s="98"/>
      <c r="B32" s="115"/>
      <c r="C32" s="115"/>
      <c r="D32" s="98"/>
      <c r="E32" s="98"/>
      <c r="F32" s="4" t="str">
        <f t="shared" si="0"/>
        <v/>
      </c>
      <c r="G32" s="98"/>
      <c r="H32" s="98"/>
      <c r="I32" s="98"/>
      <c r="J32" s="1" t="s">
        <v>15</v>
      </c>
      <c r="K32" s="99" t="e">
        <f t="shared" si="1"/>
        <v>#NUM!</v>
      </c>
      <c r="L32" s="99" t="e">
        <f t="shared" si="2"/>
        <v>#NUM!</v>
      </c>
      <c r="M32" s="99" t="e">
        <f t="shared" si="3"/>
        <v>#NUM!</v>
      </c>
      <c r="N32" s="99" t="e">
        <f t="shared" si="4"/>
        <v>#NUM!</v>
      </c>
      <c r="O32" s="99" t="e">
        <f t="shared" si="5"/>
        <v>#NUM!</v>
      </c>
      <c r="P32" s="99" t="e">
        <f t="shared" si="26"/>
        <v>#N/A</v>
      </c>
      <c r="Q32" s="99" t="e">
        <f t="shared" si="6"/>
        <v>#NUM!</v>
      </c>
      <c r="R32" s="99" t="e">
        <f t="shared" si="7"/>
        <v>#NUM!</v>
      </c>
      <c r="S32" s="99" t="e">
        <f t="shared" si="8"/>
        <v>#NUM!</v>
      </c>
      <c r="T32" s="99" t="e">
        <f t="shared" si="9"/>
        <v>#NUM!</v>
      </c>
      <c r="U32" s="99" t="e">
        <f t="shared" si="10"/>
        <v>#N/A</v>
      </c>
      <c r="V32" s="99" t="e">
        <f t="shared" si="11"/>
        <v>#NUM!</v>
      </c>
      <c r="W32" s="99" t="e">
        <f t="shared" si="12"/>
        <v>#NUM!</v>
      </c>
      <c r="X32" s="99" t="e">
        <f t="shared" si="13"/>
        <v>#NUM!</v>
      </c>
      <c r="Y32" s="99" t="e">
        <f t="shared" si="14"/>
        <v>#NUM!</v>
      </c>
      <c r="Z32" s="99" t="e">
        <f t="shared" si="15"/>
        <v>#N/A</v>
      </c>
      <c r="AA32" s="99" t="e">
        <f t="shared" si="16"/>
        <v>#NUM!</v>
      </c>
      <c r="AB32" s="99" t="e">
        <f t="shared" si="17"/>
        <v>#NUM!</v>
      </c>
      <c r="AC32" s="99" t="e">
        <f t="shared" si="18"/>
        <v>#NUM!</v>
      </c>
      <c r="AD32" s="99" t="e">
        <f t="shared" si="19"/>
        <v>#NUM!</v>
      </c>
      <c r="AE32" s="99" t="e">
        <f t="shared" si="20"/>
        <v>#NUM!</v>
      </c>
      <c r="AF32" s="99" t="e">
        <f t="shared" si="21"/>
        <v>#N/A</v>
      </c>
      <c r="AG32" s="99" t="e">
        <f t="shared" si="22"/>
        <v>#NUM!</v>
      </c>
      <c r="AH32" s="99" t="e">
        <f t="shared" si="23"/>
        <v>#NUM!</v>
      </c>
      <c r="AI32" s="99" t="e">
        <f t="shared" si="24"/>
        <v>#NUM!</v>
      </c>
      <c r="AJ32" s="99" t="e">
        <f t="shared" si="25"/>
        <v>#N/A</v>
      </c>
    </row>
    <row r="33" spans="1:36" ht="12.95" customHeight="1" x14ac:dyDescent="0.15">
      <c r="A33" s="98"/>
      <c r="B33" s="115"/>
      <c r="C33" s="115"/>
      <c r="D33" s="98"/>
      <c r="E33" s="98"/>
      <c r="F33" s="4" t="str">
        <f t="shared" si="0"/>
        <v/>
      </c>
      <c r="G33" s="98"/>
      <c r="H33" s="98"/>
      <c r="I33" s="98"/>
      <c r="J33" s="1" t="s">
        <v>15</v>
      </c>
      <c r="K33" s="99" t="e">
        <f t="shared" si="1"/>
        <v>#NUM!</v>
      </c>
      <c r="L33" s="99" t="e">
        <f t="shared" si="2"/>
        <v>#NUM!</v>
      </c>
      <c r="M33" s="99" t="e">
        <f t="shared" si="3"/>
        <v>#NUM!</v>
      </c>
      <c r="N33" s="99" t="e">
        <f t="shared" si="4"/>
        <v>#NUM!</v>
      </c>
      <c r="O33" s="99" t="e">
        <f t="shared" si="5"/>
        <v>#NUM!</v>
      </c>
      <c r="P33" s="99" t="e">
        <f t="shared" si="26"/>
        <v>#N/A</v>
      </c>
      <c r="Q33" s="99" t="e">
        <f t="shared" si="6"/>
        <v>#NUM!</v>
      </c>
      <c r="R33" s="99" t="e">
        <f t="shared" si="7"/>
        <v>#NUM!</v>
      </c>
      <c r="S33" s="99" t="e">
        <f t="shared" si="8"/>
        <v>#NUM!</v>
      </c>
      <c r="T33" s="99" t="e">
        <f t="shared" si="9"/>
        <v>#NUM!</v>
      </c>
      <c r="U33" s="99" t="e">
        <f t="shared" si="10"/>
        <v>#N/A</v>
      </c>
      <c r="V33" s="99" t="e">
        <f t="shared" si="11"/>
        <v>#NUM!</v>
      </c>
      <c r="W33" s="99" t="e">
        <f t="shared" si="12"/>
        <v>#NUM!</v>
      </c>
      <c r="X33" s="99" t="e">
        <f t="shared" si="13"/>
        <v>#NUM!</v>
      </c>
      <c r="Y33" s="99" t="e">
        <f t="shared" si="14"/>
        <v>#NUM!</v>
      </c>
      <c r="Z33" s="99" t="e">
        <f t="shared" si="15"/>
        <v>#N/A</v>
      </c>
      <c r="AA33" s="99" t="e">
        <f t="shared" si="16"/>
        <v>#NUM!</v>
      </c>
      <c r="AB33" s="99" t="e">
        <f t="shared" si="17"/>
        <v>#NUM!</v>
      </c>
      <c r="AC33" s="99" t="e">
        <f t="shared" si="18"/>
        <v>#NUM!</v>
      </c>
      <c r="AD33" s="99" t="e">
        <f t="shared" si="19"/>
        <v>#NUM!</v>
      </c>
      <c r="AE33" s="99" t="e">
        <f t="shared" si="20"/>
        <v>#NUM!</v>
      </c>
      <c r="AF33" s="99" t="e">
        <f t="shared" si="21"/>
        <v>#N/A</v>
      </c>
      <c r="AG33" s="99" t="e">
        <f t="shared" si="22"/>
        <v>#NUM!</v>
      </c>
      <c r="AH33" s="99" t="e">
        <f t="shared" si="23"/>
        <v>#NUM!</v>
      </c>
      <c r="AI33" s="99" t="e">
        <f t="shared" si="24"/>
        <v>#NUM!</v>
      </c>
      <c r="AJ33" s="99" t="e">
        <f t="shared" si="25"/>
        <v>#N/A</v>
      </c>
    </row>
    <row r="34" spans="1:36" ht="12.95" customHeight="1" x14ac:dyDescent="0.15">
      <c r="A34" s="98"/>
      <c r="B34" s="115"/>
      <c r="C34" s="115"/>
      <c r="D34" s="98"/>
      <c r="E34" s="98"/>
      <c r="F34" s="4" t="str">
        <f t="shared" si="0"/>
        <v/>
      </c>
      <c r="G34" s="98"/>
      <c r="H34" s="98"/>
      <c r="I34" s="98"/>
      <c r="K34" s="99" t="e">
        <f t="shared" si="1"/>
        <v>#NUM!</v>
      </c>
      <c r="L34" s="99" t="e">
        <f t="shared" si="2"/>
        <v>#NUM!</v>
      </c>
      <c r="M34" s="99" t="e">
        <f t="shared" si="3"/>
        <v>#NUM!</v>
      </c>
      <c r="N34" s="99" t="e">
        <f t="shared" si="4"/>
        <v>#NUM!</v>
      </c>
      <c r="O34" s="99" t="e">
        <f t="shared" si="5"/>
        <v>#NUM!</v>
      </c>
      <c r="P34" s="99" t="e">
        <f t="shared" si="26"/>
        <v>#N/A</v>
      </c>
      <c r="Q34" s="99" t="e">
        <f t="shared" si="6"/>
        <v>#NUM!</v>
      </c>
      <c r="R34" s="99" t="e">
        <f t="shared" si="7"/>
        <v>#NUM!</v>
      </c>
      <c r="S34" s="99" t="e">
        <f t="shared" si="8"/>
        <v>#NUM!</v>
      </c>
      <c r="T34" s="99" t="e">
        <f t="shared" si="9"/>
        <v>#NUM!</v>
      </c>
      <c r="U34" s="99" t="e">
        <f t="shared" si="10"/>
        <v>#N/A</v>
      </c>
      <c r="V34" s="99" t="e">
        <f t="shared" si="11"/>
        <v>#NUM!</v>
      </c>
      <c r="W34" s="99" t="e">
        <f t="shared" si="12"/>
        <v>#NUM!</v>
      </c>
      <c r="X34" s="99" t="e">
        <f t="shared" si="13"/>
        <v>#NUM!</v>
      </c>
      <c r="Y34" s="99" t="e">
        <f t="shared" si="14"/>
        <v>#NUM!</v>
      </c>
      <c r="Z34" s="99" t="e">
        <f t="shared" si="15"/>
        <v>#N/A</v>
      </c>
      <c r="AA34" s="99" t="e">
        <f t="shared" si="16"/>
        <v>#NUM!</v>
      </c>
      <c r="AB34" s="99" t="e">
        <f t="shared" si="17"/>
        <v>#NUM!</v>
      </c>
      <c r="AC34" s="99" t="e">
        <f t="shared" si="18"/>
        <v>#NUM!</v>
      </c>
      <c r="AD34" s="99" t="e">
        <f t="shared" si="19"/>
        <v>#NUM!</v>
      </c>
      <c r="AE34" s="99" t="e">
        <f t="shared" si="20"/>
        <v>#NUM!</v>
      </c>
      <c r="AF34" s="99" t="e">
        <f t="shared" si="21"/>
        <v>#N/A</v>
      </c>
      <c r="AG34" s="99" t="e">
        <f t="shared" si="22"/>
        <v>#NUM!</v>
      </c>
      <c r="AH34" s="99" t="e">
        <f t="shared" si="23"/>
        <v>#NUM!</v>
      </c>
      <c r="AI34" s="99" t="e">
        <f t="shared" si="24"/>
        <v>#NUM!</v>
      </c>
      <c r="AJ34" s="99" t="e">
        <f t="shared" si="25"/>
        <v>#N/A</v>
      </c>
    </row>
    <row r="35" spans="1:36" ht="12.95" customHeight="1" x14ac:dyDescent="0.15">
      <c r="A35" s="98"/>
      <c r="B35" s="115"/>
      <c r="C35" s="115"/>
      <c r="D35" s="98"/>
      <c r="E35" s="98"/>
      <c r="F35" s="4" t="str">
        <f t="shared" si="0"/>
        <v/>
      </c>
      <c r="G35" s="98"/>
      <c r="H35" s="98"/>
      <c r="I35" s="98"/>
      <c r="K35" s="99" t="e">
        <f t="shared" si="1"/>
        <v>#NUM!</v>
      </c>
      <c r="L35" s="99" t="e">
        <f t="shared" si="2"/>
        <v>#NUM!</v>
      </c>
      <c r="M35" s="99" t="e">
        <f t="shared" si="3"/>
        <v>#NUM!</v>
      </c>
      <c r="N35" s="99" t="e">
        <f t="shared" si="4"/>
        <v>#NUM!</v>
      </c>
      <c r="O35" s="99" t="e">
        <f t="shared" si="5"/>
        <v>#NUM!</v>
      </c>
      <c r="P35" s="99" t="e">
        <f t="shared" si="26"/>
        <v>#N/A</v>
      </c>
      <c r="Q35" s="99" t="e">
        <f t="shared" si="6"/>
        <v>#NUM!</v>
      </c>
      <c r="R35" s="99" t="e">
        <f t="shared" si="7"/>
        <v>#NUM!</v>
      </c>
      <c r="S35" s="99" t="e">
        <f t="shared" si="8"/>
        <v>#NUM!</v>
      </c>
      <c r="T35" s="99" t="e">
        <f t="shared" si="9"/>
        <v>#NUM!</v>
      </c>
      <c r="U35" s="99" t="e">
        <f t="shared" si="10"/>
        <v>#N/A</v>
      </c>
      <c r="V35" s="99" t="e">
        <f t="shared" si="11"/>
        <v>#NUM!</v>
      </c>
      <c r="W35" s="99" t="e">
        <f t="shared" si="12"/>
        <v>#NUM!</v>
      </c>
      <c r="X35" s="99" t="e">
        <f t="shared" si="13"/>
        <v>#NUM!</v>
      </c>
      <c r="Y35" s="99" t="e">
        <f t="shared" si="14"/>
        <v>#NUM!</v>
      </c>
      <c r="Z35" s="99" t="e">
        <f t="shared" si="15"/>
        <v>#N/A</v>
      </c>
      <c r="AA35" s="99" t="e">
        <f t="shared" si="16"/>
        <v>#NUM!</v>
      </c>
      <c r="AB35" s="99" t="e">
        <f t="shared" si="17"/>
        <v>#NUM!</v>
      </c>
      <c r="AC35" s="99" t="e">
        <f t="shared" si="18"/>
        <v>#NUM!</v>
      </c>
      <c r="AD35" s="99" t="e">
        <f t="shared" si="19"/>
        <v>#NUM!</v>
      </c>
      <c r="AE35" s="99" t="e">
        <f t="shared" si="20"/>
        <v>#NUM!</v>
      </c>
      <c r="AF35" s="99" t="e">
        <f t="shared" si="21"/>
        <v>#N/A</v>
      </c>
      <c r="AG35" s="99" t="e">
        <f t="shared" si="22"/>
        <v>#NUM!</v>
      </c>
      <c r="AH35" s="99" t="e">
        <f t="shared" si="23"/>
        <v>#NUM!</v>
      </c>
      <c r="AI35" s="99" t="e">
        <f t="shared" si="24"/>
        <v>#NUM!</v>
      </c>
      <c r="AJ35" s="99" t="e">
        <f t="shared" si="25"/>
        <v>#N/A</v>
      </c>
    </row>
    <row r="36" spans="1:36" ht="12.95" customHeight="1" x14ac:dyDescent="0.15">
      <c r="A36" s="98"/>
      <c r="B36" s="115"/>
      <c r="C36" s="115"/>
      <c r="D36" s="98"/>
      <c r="E36" s="98"/>
      <c r="F36" s="4" t="str">
        <f t="shared" si="0"/>
        <v/>
      </c>
      <c r="G36" s="98"/>
      <c r="H36" s="98"/>
      <c r="I36" s="98"/>
      <c r="K36" s="99" t="e">
        <f t="shared" si="1"/>
        <v>#NUM!</v>
      </c>
      <c r="L36" s="99" t="e">
        <f t="shared" si="2"/>
        <v>#NUM!</v>
      </c>
      <c r="M36" s="99" t="e">
        <f t="shared" si="3"/>
        <v>#NUM!</v>
      </c>
      <c r="N36" s="99" t="e">
        <f t="shared" si="4"/>
        <v>#NUM!</v>
      </c>
      <c r="O36" s="99" t="e">
        <f t="shared" si="5"/>
        <v>#NUM!</v>
      </c>
      <c r="P36" s="99" t="e">
        <f t="shared" si="26"/>
        <v>#N/A</v>
      </c>
      <c r="Q36" s="99" t="e">
        <f t="shared" si="6"/>
        <v>#NUM!</v>
      </c>
      <c r="R36" s="99" t="e">
        <f t="shared" si="7"/>
        <v>#NUM!</v>
      </c>
      <c r="S36" s="99" t="e">
        <f t="shared" si="8"/>
        <v>#NUM!</v>
      </c>
      <c r="T36" s="99" t="e">
        <f t="shared" si="9"/>
        <v>#NUM!</v>
      </c>
      <c r="U36" s="99" t="e">
        <f t="shared" si="10"/>
        <v>#N/A</v>
      </c>
      <c r="V36" s="99" t="e">
        <f t="shared" si="11"/>
        <v>#NUM!</v>
      </c>
      <c r="W36" s="99" t="e">
        <f t="shared" si="12"/>
        <v>#NUM!</v>
      </c>
      <c r="X36" s="99" t="e">
        <f t="shared" si="13"/>
        <v>#NUM!</v>
      </c>
      <c r="Y36" s="99" t="e">
        <f t="shared" si="14"/>
        <v>#NUM!</v>
      </c>
      <c r="Z36" s="99" t="e">
        <f t="shared" si="15"/>
        <v>#N/A</v>
      </c>
      <c r="AA36" s="99" t="e">
        <f t="shared" si="16"/>
        <v>#NUM!</v>
      </c>
      <c r="AB36" s="99" t="e">
        <f t="shared" si="17"/>
        <v>#NUM!</v>
      </c>
      <c r="AC36" s="99" t="e">
        <f t="shared" si="18"/>
        <v>#NUM!</v>
      </c>
      <c r="AD36" s="99" t="e">
        <f t="shared" si="19"/>
        <v>#NUM!</v>
      </c>
      <c r="AE36" s="99" t="e">
        <f t="shared" si="20"/>
        <v>#NUM!</v>
      </c>
      <c r="AF36" s="99" t="e">
        <f t="shared" si="21"/>
        <v>#N/A</v>
      </c>
      <c r="AG36" s="99" t="e">
        <f t="shared" si="22"/>
        <v>#NUM!</v>
      </c>
      <c r="AH36" s="99" t="e">
        <f t="shared" si="23"/>
        <v>#NUM!</v>
      </c>
      <c r="AI36" s="99" t="e">
        <f t="shared" si="24"/>
        <v>#NUM!</v>
      </c>
      <c r="AJ36" s="99" t="e">
        <f t="shared" si="25"/>
        <v>#N/A</v>
      </c>
    </row>
    <row r="37" spans="1:36" ht="12.95" customHeight="1" x14ac:dyDescent="0.15">
      <c r="A37" s="98"/>
      <c r="B37" s="115"/>
      <c r="C37" s="115"/>
      <c r="D37" s="98"/>
      <c r="E37" s="98"/>
      <c r="F37" s="4" t="str">
        <f t="shared" si="0"/>
        <v/>
      </c>
      <c r="G37" s="98"/>
      <c r="H37" s="98"/>
      <c r="I37" s="98"/>
      <c r="K37" s="99" t="e">
        <f t="shared" si="1"/>
        <v>#NUM!</v>
      </c>
      <c r="L37" s="99" t="e">
        <f t="shared" si="2"/>
        <v>#NUM!</v>
      </c>
      <c r="M37" s="99" t="e">
        <f t="shared" si="3"/>
        <v>#NUM!</v>
      </c>
      <c r="N37" s="99" t="e">
        <f t="shared" si="4"/>
        <v>#NUM!</v>
      </c>
      <c r="O37" s="99" t="e">
        <f t="shared" si="5"/>
        <v>#NUM!</v>
      </c>
      <c r="P37" s="99" t="e">
        <f t="shared" si="26"/>
        <v>#N/A</v>
      </c>
      <c r="Q37" s="99" t="e">
        <f t="shared" si="6"/>
        <v>#NUM!</v>
      </c>
      <c r="R37" s="99" t="e">
        <f t="shared" si="7"/>
        <v>#NUM!</v>
      </c>
      <c r="S37" s="99" t="e">
        <f t="shared" si="8"/>
        <v>#NUM!</v>
      </c>
      <c r="T37" s="99" t="e">
        <f t="shared" si="9"/>
        <v>#NUM!</v>
      </c>
      <c r="U37" s="99" t="e">
        <f t="shared" si="10"/>
        <v>#N/A</v>
      </c>
      <c r="V37" s="99" t="e">
        <f t="shared" si="11"/>
        <v>#NUM!</v>
      </c>
      <c r="W37" s="99" t="e">
        <f t="shared" si="12"/>
        <v>#NUM!</v>
      </c>
      <c r="X37" s="99" t="e">
        <f t="shared" si="13"/>
        <v>#NUM!</v>
      </c>
      <c r="Y37" s="99" t="e">
        <f t="shared" si="14"/>
        <v>#NUM!</v>
      </c>
      <c r="Z37" s="99" t="e">
        <f t="shared" si="15"/>
        <v>#N/A</v>
      </c>
      <c r="AA37" s="99" t="e">
        <f t="shared" si="16"/>
        <v>#NUM!</v>
      </c>
      <c r="AB37" s="99" t="e">
        <f t="shared" si="17"/>
        <v>#NUM!</v>
      </c>
      <c r="AC37" s="99" t="e">
        <f t="shared" si="18"/>
        <v>#NUM!</v>
      </c>
      <c r="AD37" s="99" t="e">
        <f t="shared" si="19"/>
        <v>#NUM!</v>
      </c>
      <c r="AE37" s="99" t="e">
        <f t="shared" si="20"/>
        <v>#NUM!</v>
      </c>
      <c r="AF37" s="99" t="e">
        <f t="shared" si="21"/>
        <v>#N/A</v>
      </c>
      <c r="AG37" s="99" t="e">
        <f t="shared" si="22"/>
        <v>#NUM!</v>
      </c>
      <c r="AH37" s="99" t="e">
        <f t="shared" si="23"/>
        <v>#NUM!</v>
      </c>
      <c r="AI37" s="99" t="e">
        <f t="shared" si="24"/>
        <v>#NUM!</v>
      </c>
      <c r="AJ37" s="99" t="e">
        <f t="shared" si="25"/>
        <v>#N/A</v>
      </c>
    </row>
    <row r="38" spans="1:36" ht="12.95" customHeight="1" x14ac:dyDescent="0.15">
      <c r="A38" s="98"/>
      <c r="B38" s="115"/>
      <c r="C38" s="115"/>
      <c r="D38" s="98"/>
      <c r="E38" s="98"/>
      <c r="F38" s="4" t="str">
        <f t="shared" si="0"/>
        <v/>
      </c>
      <c r="G38" s="98"/>
      <c r="H38" s="98"/>
      <c r="I38" s="98"/>
      <c r="K38" s="99" t="e">
        <f t="shared" si="1"/>
        <v>#NUM!</v>
      </c>
      <c r="L38" s="99" t="e">
        <f t="shared" si="2"/>
        <v>#NUM!</v>
      </c>
      <c r="M38" s="99" t="e">
        <f t="shared" si="3"/>
        <v>#NUM!</v>
      </c>
      <c r="N38" s="99" t="e">
        <f t="shared" si="4"/>
        <v>#NUM!</v>
      </c>
      <c r="O38" s="99" t="e">
        <f t="shared" si="5"/>
        <v>#NUM!</v>
      </c>
      <c r="P38" s="99" t="e">
        <f t="shared" si="26"/>
        <v>#N/A</v>
      </c>
      <c r="Q38" s="99" t="e">
        <f t="shared" si="6"/>
        <v>#NUM!</v>
      </c>
      <c r="R38" s="99" t="e">
        <f t="shared" si="7"/>
        <v>#NUM!</v>
      </c>
      <c r="S38" s="99" t="e">
        <f t="shared" si="8"/>
        <v>#NUM!</v>
      </c>
      <c r="T38" s="99" t="e">
        <f t="shared" si="9"/>
        <v>#NUM!</v>
      </c>
      <c r="U38" s="99" t="e">
        <f t="shared" si="10"/>
        <v>#N/A</v>
      </c>
      <c r="V38" s="99" t="e">
        <f t="shared" si="11"/>
        <v>#NUM!</v>
      </c>
      <c r="W38" s="99" t="e">
        <f t="shared" si="12"/>
        <v>#NUM!</v>
      </c>
      <c r="X38" s="99" t="e">
        <f t="shared" si="13"/>
        <v>#NUM!</v>
      </c>
      <c r="Y38" s="99" t="e">
        <f t="shared" si="14"/>
        <v>#NUM!</v>
      </c>
      <c r="Z38" s="99" t="e">
        <f t="shared" si="15"/>
        <v>#N/A</v>
      </c>
      <c r="AA38" s="99" t="e">
        <f t="shared" si="16"/>
        <v>#NUM!</v>
      </c>
      <c r="AB38" s="99" t="e">
        <f t="shared" si="17"/>
        <v>#NUM!</v>
      </c>
      <c r="AC38" s="99" t="e">
        <f t="shared" si="18"/>
        <v>#NUM!</v>
      </c>
      <c r="AD38" s="99" t="e">
        <f t="shared" si="19"/>
        <v>#NUM!</v>
      </c>
      <c r="AE38" s="99" t="e">
        <f t="shared" si="20"/>
        <v>#NUM!</v>
      </c>
      <c r="AF38" s="99" t="e">
        <f t="shared" si="21"/>
        <v>#N/A</v>
      </c>
      <c r="AG38" s="99" t="e">
        <f t="shared" si="22"/>
        <v>#NUM!</v>
      </c>
      <c r="AH38" s="99" t="e">
        <f t="shared" si="23"/>
        <v>#NUM!</v>
      </c>
      <c r="AI38" s="99" t="e">
        <f t="shared" si="24"/>
        <v>#NUM!</v>
      </c>
      <c r="AJ38" s="99" t="e">
        <f t="shared" si="25"/>
        <v>#N/A</v>
      </c>
    </row>
    <row r="39" spans="1:36" ht="12.95" customHeight="1" x14ac:dyDescent="0.15">
      <c r="A39" s="98"/>
      <c r="B39" s="115"/>
      <c r="C39" s="115"/>
      <c r="D39" s="98"/>
      <c r="E39" s="98"/>
      <c r="F39" s="4" t="str">
        <f t="shared" si="0"/>
        <v/>
      </c>
      <c r="G39" s="98"/>
      <c r="H39" s="98"/>
      <c r="I39" s="98"/>
      <c r="K39" s="99" t="e">
        <f t="shared" si="1"/>
        <v>#NUM!</v>
      </c>
      <c r="L39" s="99" t="e">
        <f t="shared" si="2"/>
        <v>#NUM!</v>
      </c>
      <c r="M39" s="99" t="e">
        <f t="shared" si="3"/>
        <v>#NUM!</v>
      </c>
      <c r="N39" s="99" t="e">
        <f t="shared" si="4"/>
        <v>#NUM!</v>
      </c>
      <c r="O39" s="99" t="e">
        <f t="shared" si="5"/>
        <v>#NUM!</v>
      </c>
      <c r="P39" s="99" t="e">
        <f t="shared" si="26"/>
        <v>#N/A</v>
      </c>
      <c r="Q39" s="99" t="e">
        <f t="shared" si="6"/>
        <v>#NUM!</v>
      </c>
      <c r="R39" s="99" t="e">
        <f t="shared" si="7"/>
        <v>#NUM!</v>
      </c>
      <c r="S39" s="99" t="e">
        <f t="shared" si="8"/>
        <v>#NUM!</v>
      </c>
      <c r="T39" s="99" t="e">
        <f t="shared" si="9"/>
        <v>#NUM!</v>
      </c>
      <c r="U39" s="99" t="e">
        <f t="shared" si="10"/>
        <v>#N/A</v>
      </c>
      <c r="V39" s="99" t="e">
        <f t="shared" si="11"/>
        <v>#NUM!</v>
      </c>
      <c r="W39" s="99" t="e">
        <f t="shared" si="12"/>
        <v>#NUM!</v>
      </c>
      <c r="X39" s="99" t="e">
        <f t="shared" si="13"/>
        <v>#NUM!</v>
      </c>
      <c r="Y39" s="99" t="e">
        <f t="shared" si="14"/>
        <v>#NUM!</v>
      </c>
      <c r="Z39" s="99" t="e">
        <f t="shared" si="15"/>
        <v>#N/A</v>
      </c>
      <c r="AA39" s="99" t="e">
        <f t="shared" si="16"/>
        <v>#NUM!</v>
      </c>
      <c r="AB39" s="99" t="e">
        <f t="shared" si="17"/>
        <v>#NUM!</v>
      </c>
      <c r="AC39" s="99" t="e">
        <f t="shared" si="18"/>
        <v>#NUM!</v>
      </c>
      <c r="AD39" s="99" t="e">
        <f t="shared" si="19"/>
        <v>#NUM!</v>
      </c>
      <c r="AE39" s="99" t="e">
        <f t="shared" si="20"/>
        <v>#NUM!</v>
      </c>
      <c r="AF39" s="99" t="e">
        <f t="shared" si="21"/>
        <v>#N/A</v>
      </c>
      <c r="AG39" s="99" t="e">
        <f t="shared" si="22"/>
        <v>#NUM!</v>
      </c>
      <c r="AH39" s="99" t="e">
        <f t="shared" si="23"/>
        <v>#NUM!</v>
      </c>
      <c r="AI39" s="99" t="e">
        <f t="shared" si="24"/>
        <v>#NUM!</v>
      </c>
      <c r="AJ39" s="99" t="e">
        <f t="shared" si="25"/>
        <v>#N/A</v>
      </c>
    </row>
    <row r="40" spans="1:36" ht="12.95" customHeight="1" x14ac:dyDescent="0.15">
      <c r="A40" s="98"/>
      <c r="B40" s="115"/>
      <c r="C40" s="115"/>
      <c r="D40" s="98"/>
      <c r="E40" s="98"/>
      <c r="F40" s="4" t="str">
        <f t="shared" si="0"/>
        <v/>
      </c>
      <c r="G40" s="98"/>
      <c r="H40" s="98"/>
      <c r="I40" s="98"/>
      <c r="K40" s="99" t="e">
        <f t="shared" si="1"/>
        <v>#NUM!</v>
      </c>
      <c r="L40" s="99" t="e">
        <f t="shared" si="2"/>
        <v>#NUM!</v>
      </c>
      <c r="M40" s="99" t="e">
        <f t="shared" si="3"/>
        <v>#NUM!</v>
      </c>
      <c r="N40" s="99" t="e">
        <f t="shared" si="4"/>
        <v>#NUM!</v>
      </c>
      <c r="O40" s="99" t="e">
        <f t="shared" si="5"/>
        <v>#NUM!</v>
      </c>
      <c r="P40" s="99" t="e">
        <f t="shared" si="26"/>
        <v>#N/A</v>
      </c>
      <c r="Q40" s="99" t="e">
        <f t="shared" si="6"/>
        <v>#NUM!</v>
      </c>
      <c r="R40" s="99" t="e">
        <f t="shared" si="7"/>
        <v>#NUM!</v>
      </c>
      <c r="S40" s="99" t="e">
        <f t="shared" si="8"/>
        <v>#NUM!</v>
      </c>
      <c r="T40" s="99" t="e">
        <f t="shared" si="9"/>
        <v>#NUM!</v>
      </c>
      <c r="U40" s="99" t="e">
        <f t="shared" si="10"/>
        <v>#N/A</v>
      </c>
      <c r="V40" s="99" t="e">
        <f t="shared" si="11"/>
        <v>#NUM!</v>
      </c>
      <c r="W40" s="99" t="e">
        <f t="shared" si="12"/>
        <v>#NUM!</v>
      </c>
      <c r="X40" s="99" t="e">
        <f t="shared" si="13"/>
        <v>#NUM!</v>
      </c>
      <c r="Y40" s="99" t="e">
        <f t="shared" si="14"/>
        <v>#NUM!</v>
      </c>
      <c r="Z40" s="99" t="e">
        <f t="shared" si="15"/>
        <v>#N/A</v>
      </c>
      <c r="AA40" s="99" t="e">
        <f t="shared" si="16"/>
        <v>#NUM!</v>
      </c>
      <c r="AB40" s="99" t="e">
        <f t="shared" si="17"/>
        <v>#NUM!</v>
      </c>
      <c r="AC40" s="99" t="e">
        <f t="shared" si="18"/>
        <v>#NUM!</v>
      </c>
      <c r="AD40" s="99" t="e">
        <f t="shared" si="19"/>
        <v>#NUM!</v>
      </c>
      <c r="AE40" s="99" t="e">
        <f t="shared" si="20"/>
        <v>#NUM!</v>
      </c>
      <c r="AF40" s="99" t="e">
        <f t="shared" si="21"/>
        <v>#N/A</v>
      </c>
      <c r="AG40" s="99" t="e">
        <f t="shared" si="22"/>
        <v>#NUM!</v>
      </c>
      <c r="AH40" s="99" t="e">
        <f t="shared" si="23"/>
        <v>#NUM!</v>
      </c>
      <c r="AI40" s="99" t="e">
        <f t="shared" si="24"/>
        <v>#NUM!</v>
      </c>
      <c r="AJ40" s="99" t="e">
        <f t="shared" si="25"/>
        <v>#N/A</v>
      </c>
    </row>
    <row r="41" spans="1:36" ht="12.95" customHeight="1" x14ac:dyDescent="0.15">
      <c r="A41" s="98"/>
      <c r="B41" s="115"/>
      <c r="C41" s="115"/>
      <c r="D41" s="98"/>
      <c r="E41" s="98"/>
      <c r="F41" s="4" t="str">
        <f t="shared" si="0"/>
        <v/>
      </c>
      <c r="G41" s="98"/>
      <c r="H41" s="98"/>
      <c r="I41" s="98"/>
      <c r="K41" s="99" t="e">
        <f t="shared" si="1"/>
        <v>#NUM!</v>
      </c>
      <c r="L41" s="99" t="e">
        <f t="shared" si="2"/>
        <v>#NUM!</v>
      </c>
      <c r="M41" s="99" t="e">
        <f t="shared" si="3"/>
        <v>#NUM!</v>
      </c>
      <c r="N41" s="99" t="e">
        <f t="shared" si="4"/>
        <v>#NUM!</v>
      </c>
      <c r="O41" s="99" t="e">
        <f t="shared" si="5"/>
        <v>#NUM!</v>
      </c>
      <c r="P41" s="99" t="e">
        <f t="shared" si="26"/>
        <v>#N/A</v>
      </c>
      <c r="Q41" s="99" t="e">
        <f t="shared" si="6"/>
        <v>#NUM!</v>
      </c>
      <c r="R41" s="99" t="e">
        <f t="shared" si="7"/>
        <v>#NUM!</v>
      </c>
      <c r="S41" s="99" t="e">
        <f t="shared" si="8"/>
        <v>#NUM!</v>
      </c>
      <c r="T41" s="99" t="e">
        <f t="shared" si="9"/>
        <v>#NUM!</v>
      </c>
      <c r="U41" s="99" t="e">
        <f t="shared" si="10"/>
        <v>#N/A</v>
      </c>
      <c r="V41" s="99" t="e">
        <f t="shared" si="11"/>
        <v>#NUM!</v>
      </c>
      <c r="W41" s="99" t="e">
        <f t="shared" si="12"/>
        <v>#NUM!</v>
      </c>
      <c r="X41" s="99" t="e">
        <f t="shared" si="13"/>
        <v>#NUM!</v>
      </c>
      <c r="Y41" s="99" t="e">
        <f t="shared" si="14"/>
        <v>#NUM!</v>
      </c>
      <c r="Z41" s="99" t="e">
        <f t="shared" si="15"/>
        <v>#N/A</v>
      </c>
      <c r="AA41" s="99" t="e">
        <f t="shared" si="16"/>
        <v>#NUM!</v>
      </c>
      <c r="AB41" s="99" t="e">
        <f t="shared" si="17"/>
        <v>#NUM!</v>
      </c>
      <c r="AC41" s="99" t="e">
        <f t="shared" si="18"/>
        <v>#NUM!</v>
      </c>
      <c r="AD41" s="99" t="e">
        <f t="shared" si="19"/>
        <v>#NUM!</v>
      </c>
      <c r="AE41" s="99" t="e">
        <f t="shared" si="20"/>
        <v>#NUM!</v>
      </c>
      <c r="AF41" s="99" t="e">
        <f t="shared" si="21"/>
        <v>#N/A</v>
      </c>
      <c r="AG41" s="99" t="e">
        <f t="shared" si="22"/>
        <v>#NUM!</v>
      </c>
      <c r="AH41" s="99" t="e">
        <f t="shared" si="23"/>
        <v>#NUM!</v>
      </c>
      <c r="AI41" s="99" t="e">
        <f t="shared" si="24"/>
        <v>#NUM!</v>
      </c>
      <c r="AJ41" s="99" t="e">
        <f t="shared" si="25"/>
        <v>#N/A</v>
      </c>
    </row>
    <row r="42" spans="1:36" ht="12.95" customHeight="1" x14ac:dyDescent="0.15">
      <c r="A42" s="98"/>
      <c r="B42" s="115"/>
      <c r="C42" s="115"/>
      <c r="D42" s="98"/>
      <c r="E42" s="98"/>
      <c r="F42" s="4" t="str">
        <f t="shared" si="0"/>
        <v/>
      </c>
      <c r="G42" s="98"/>
      <c r="H42" s="98"/>
      <c r="I42" s="98"/>
      <c r="K42" s="99" t="e">
        <f t="shared" si="1"/>
        <v>#NUM!</v>
      </c>
      <c r="L42" s="99" t="e">
        <f t="shared" si="2"/>
        <v>#NUM!</v>
      </c>
      <c r="M42" s="99" t="e">
        <f t="shared" si="3"/>
        <v>#NUM!</v>
      </c>
      <c r="N42" s="99" t="e">
        <f t="shared" si="4"/>
        <v>#NUM!</v>
      </c>
      <c r="O42" s="99" t="e">
        <f t="shared" si="5"/>
        <v>#NUM!</v>
      </c>
      <c r="P42" s="99" t="e">
        <f t="shared" si="26"/>
        <v>#N/A</v>
      </c>
      <c r="Q42" s="99" t="e">
        <f t="shared" si="6"/>
        <v>#NUM!</v>
      </c>
      <c r="R42" s="99" t="e">
        <f t="shared" si="7"/>
        <v>#NUM!</v>
      </c>
      <c r="S42" s="99" t="e">
        <f t="shared" si="8"/>
        <v>#NUM!</v>
      </c>
      <c r="T42" s="99" t="e">
        <f t="shared" si="9"/>
        <v>#NUM!</v>
      </c>
      <c r="U42" s="99" t="e">
        <f t="shared" si="10"/>
        <v>#N/A</v>
      </c>
      <c r="V42" s="99" t="e">
        <f t="shared" si="11"/>
        <v>#NUM!</v>
      </c>
      <c r="W42" s="99" t="e">
        <f t="shared" si="12"/>
        <v>#NUM!</v>
      </c>
      <c r="X42" s="99" t="e">
        <f t="shared" si="13"/>
        <v>#NUM!</v>
      </c>
      <c r="Y42" s="99" t="e">
        <f t="shared" si="14"/>
        <v>#NUM!</v>
      </c>
      <c r="Z42" s="99" t="e">
        <f t="shared" si="15"/>
        <v>#N/A</v>
      </c>
      <c r="AA42" s="99" t="e">
        <f t="shared" si="16"/>
        <v>#NUM!</v>
      </c>
      <c r="AB42" s="99" t="e">
        <f t="shared" si="17"/>
        <v>#NUM!</v>
      </c>
      <c r="AC42" s="99" t="e">
        <f t="shared" si="18"/>
        <v>#NUM!</v>
      </c>
      <c r="AD42" s="99" t="e">
        <f t="shared" si="19"/>
        <v>#NUM!</v>
      </c>
      <c r="AE42" s="99" t="e">
        <f t="shared" si="20"/>
        <v>#NUM!</v>
      </c>
      <c r="AF42" s="99" t="e">
        <f t="shared" si="21"/>
        <v>#N/A</v>
      </c>
      <c r="AG42" s="99" t="e">
        <f t="shared" si="22"/>
        <v>#NUM!</v>
      </c>
      <c r="AH42" s="99" t="e">
        <f t="shared" si="23"/>
        <v>#NUM!</v>
      </c>
      <c r="AI42" s="99" t="e">
        <f t="shared" si="24"/>
        <v>#NUM!</v>
      </c>
      <c r="AJ42" s="99" t="e">
        <f t="shared" si="25"/>
        <v>#N/A</v>
      </c>
    </row>
    <row r="43" spans="1:36" ht="12.95" customHeight="1" x14ac:dyDescent="0.15">
      <c r="A43" s="98"/>
      <c r="B43" s="115"/>
      <c r="C43" s="115"/>
      <c r="D43" s="98"/>
      <c r="E43" s="98"/>
      <c r="F43" s="4" t="str">
        <f t="shared" si="0"/>
        <v/>
      </c>
      <c r="G43" s="98"/>
      <c r="H43" s="98"/>
      <c r="I43" s="98"/>
      <c r="K43" s="99" t="e">
        <f t="shared" si="1"/>
        <v>#NUM!</v>
      </c>
      <c r="L43" s="99" t="e">
        <f t="shared" si="2"/>
        <v>#NUM!</v>
      </c>
      <c r="M43" s="99" t="e">
        <f t="shared" si="3"/>
        <v>#NUM!</v>
      </c>
      <c r="N43" s="99" t="e">
        <f t="shared" si="4"/>
        <v>#NUM!</v>
      </c>
      <c r="O43" s="99" t="e">
        <f t="shared" si="5"/>
        <v>#NUM!</v>
      </c>
      <c r="P43" s="99" t="e">
        <f t="shared" si="26"/>
        <v>#N/A</v>
      </c>
      <c r="Q43" s="99" t="e">
        <f t="shared" si="6"/>
        <v>#NUM!</v>
      </c>
      <c r="R43" s="99" t="e">
        <f t="shared" si="7"/>
        <v>#NUM!</v>
      </c>
      <c r="S43" s="99" t="e">
        <f t="shared" si="8"/>
        <v>#NUM!</v>
      </c>
      <c r="T43" s="99" t="e">
        <f t="shared" si="9"/>
        <v>#NUM!</v>
      </c>
      <c r="U43" s="99" t="e">
        <f t="shared" si="10"/>
        <v>#N/A</v>
      </c>
      <c r="V43" s="99" t="e">
        <f t="shared" si="11"/>
        <v>#NUM!</v>
      </c>
      <c r="W43" s="99" t="e">
        <f t="shared" si="12"/>
        <v>#NUM!</v>
      </c>
      <c r="X43" s="99" t="e">
        <f t="shared" si="13"/>
        <v>#NUM!</v>
      </c>
      <c r="Y43" s="99" t="e">
        <f t="shared" si="14"/>
        <v>#NUM!</v>
      </c>
      <c r="Z43" s="99" t="e">
        <f t="shared" si="15"/>
        <v>#N/A</v>
      </c>
      <c r="AA43" s="99" t="e">
        <f t="shared" si="16"/>
        <v>#NUM!</v>
      </c>
      <c r="AB43" s="99" t="e">
        <f t="shared" si="17"/>
        <v>#NUM!</v>
      </c>
      <c r="AC43" s="99" t="e">
        <f t="shared" si="18"/>
        <v>#NUM!</v>
      </c>
      <c r="AD43" s="99" t="e">
        <f t="shared" si="19"/>
        <v>#NUM!</v>
      </c>
      <c r="AE43" s="99" t="e">
        <f t="shared" si="20"/>
        <v>#NUM!</v>
      </c>
      <c r="AF43" s="99" t="e">
        <f t="shared" si="21"/>
        <v>#N/A</v>
      </c>
      <c r="AG43" s="99" t="e">
        <f t="shared" si="22"/>
        <v>#NUM!</v>
      </c>
      <c r="AH43" s="99" t="e">
        <f t="shared" si="23"/>
        <v>#NUM!</v>
      </c>
      <c r="AI43" s="99" t="e">
        <f t="shared" si="24"/>
        <v>#NUM!</v>
      </c>
      <c r="AJ43" s="9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8" t="s">
        <v>18</v>
      </c>
      <c r="D46" s="98" t="s">
        <v>19</v>
      </c>
      <c r="E46" s="98" t="s">
        <v>20</v>
      </c>
      <c r="F46" s="10"/>
      <c r="G46" s="5" t="s">
        <v>21</v>
      </c>
      <c r="H46" s="12"/>
      <c r="I46" s="112" t="s">
        <v>288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0</v>
      </c>
      <c r="E47" s="14">
        <f>COUNTA(A4:A43)</f>
        <v>12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21</v>
      </c>
      <c r="D48" s="14" t="str">
        <f>IF(D47&gt;0,ROUND(SUMIF(G4:G43,"*下層*",E4:E43)/D47,0),"")</f>
        <v/>
      </c>
      <c r="E48" s="14">
        <f>ROUND(SUM(E4:E43)/E47,0)</f>
        <v>21</v>
      </c>
      <c r="F48" s="13"/>
      <c r="G48" s="15">
        <f>C48</f>
        <v>21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24</v>
      </c>
      <c r="D49" s="14" t="str">
        <f>IF(D47&gt;0,ROUND(SUMIF(G4:G43,"*下層*",D4:D43)/D47,0),"")</f>
        <v/>
      </c>
      <c r="E49" s="14">
        <f>ROUND(SUM(D4:D43)/E47,0)</f>
        <v>24</v>
      </c>
      <c r="F49" s="13"/>
      <c r="G49" s="15">
        <f>C49</f>
        <v>24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6.19</v>
      </c>
      <c r="D50" s="16">
        <f>SUMIF(G4:G43,"*下層*",F4:F43)</f>
        <v>0</v>
      </c>
      <c r="E50" s="4">
        <f>SUM(F4:F43)</f>
        <v>6.19</v>
      </c>
      <c r="F50" s="13"/>
      <c r="G50" s="17">
        <f>C50*100</f>
        <v>619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8" t="s">
        <v>18</v>
      </c>
      <c r="D53" s="98" t="s">
        <v>19</v>
      </c>
      <c r="E53" s="98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22</v>
      </c>
      <c r="D56" s="14" t="str">
        <f>IF(D54&gt;0,ROUND(SUMIF(H4:H43,"▲",D4:D43)/D54,0),"")</f>
        <v/>
      </c>
      <c r="E56" s="14">
        <f>ROUND(SUMIF(H4:H43,"*",D4:D43)/E54,0)</f>
        <v>22</v>
      </c>
      <c r="F56" s="13"/>
      <c r="G56" s="15">
        <f>C56</f>
        <v>22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1.66</v>
      </c>
      <c r="D57" s="16">
        <f>SUMIF(H4:H43,"▲",F4:F43)</f>
        <v>0</v>
      </c>
      <c r="E57" s="16">
        <f>SUM(C57:D57)</f>
        <v>1.66</v>
      </c>
      <c r="F57" s="13"/>
      <c r="G57" s="19">
        <f>C57*100</f>
        <v>166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8" t="s">
        <v>18</v>
      </c>
      <c r="D60" s="98" t="s">
        <v>19</v>
      </c>
      <c r="E60" s="98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26.8</v>
      </c>
      <c r="D62" s="20" t="str">
        <f>IF(D47&gt;0,ROUND(D57/D50*100,1),"")</f>
        <v/>
      </c>
      <c r="E62" s="20">
        <f>ROUND(E57/E50*100,1)</f>
        <v>26.8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8" t="s">
        <v>18</v>
      </c>
      <c r="D65" s="98" t="s">
        <v>19</v>
      </c>
      <c r="E65" s="9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22</v>
      </c>
      <c r="D67" s="14" t="str">
        <f>IF(D66&gt;0,ROUND(SUMIFS(E4:E43,G4:G43,"*下層*",H4:H43,"")/D66,0),"")</f>
        <v/>
      </c>
      <c r="E67" s="14">
        <f>IF(E66&gt;0,ROUND(SUMIF(H4:H43,"",E4:E43)/E66,0),"")</f>
        <v>22</v>
      </c>
      <c r="F67" s="13"/>
      <c r="G67" s="15">
        <f>C67</f>
        <v>22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4.53</v>
      </c>
      <c r="D69" s="16" t="str">
        <f>IF(D66&gt;0,D50-D57,"")</f>
        <v/>
      </c>
      <c r="E69" s="4">
        <f>SUM(C69:D69)</f>
        <v>4.53</v>
      </c>
      <c r="F69" s="13"/>
      <c r="G69" s="17">
        <f>C69*100</f>
        <v>453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75" priority="16" stopIfTrue="1">
      <formula>AND(($H4="スギ"),(#REF!&lt;12))</formula>
    </cfRule>
  </conditionalFormatting>
  <conditionalFormatting sqref="L4:L43">
    <cfRule type="expression" dxfId="174" priority="15" stopIfTrue="1">
      <formula>AND(($H4="スギ"),(#REF!&lt;22),(#REF!&gt;=12))</formula>
    </cfRule>
  </conditionalFormatting>
  <conditionalFormatting sqref="M4:M43">
    <cfRule type="expression" dxfId="173" priority="14" stopIfTrue="1">
      <formula>AND(($H4="スギ"),(#REF!&lt;32),(#REF!&gt;=22))</formula>
    </cfRule>
  </conditionalFormatting>
  <conditionalFormatting sqref="N4:N43">
    <cfRule type="expression" dxfId="172" priority="13" stopIfTrue="1">
      <formula>AND(($H4="スギ"),(#REF!&lt;42),(#REF!&gt;=32))</formula>
    </cfRule>
  </conditionalFormatting>
  <conditionalFormatting sqref="U4:U43 Z4:AF43 AJ4:AJ43 O4:P43">
    <cfRule type="expression" dxfId="171" priority="12" stopIfTrue="1">
      <formula>AND(($H4="スギ"),(#REF!&gt;=42))</formula>
    </cfRule>
  </conditionalFormatting>
  <conditionalFormatting sqref="Q4:Q43 AA4:AA43">
    <cfRule type="expression" dxfId="170" priority="11" stopIfTrue="1">
      <formula>AND(($H4="ヒノキ"),(#REF!&lt;12))</formula>
    </cfRule>
  </conditionalFormatting>
  <conditionalFormatting sqref="R4:R43 AB4:AE43">
    <cfRule type="expression" dxfId="169" priority="10" stopIfTrue="1">
      <formula>AND(($H4="ヒノキ"),(#REF!&lt;22),(#REF!&gt;=12))</formula>
    </cfRule>
  </conditionalFormatting>
  <conditionalFormatting sqref="S4:S43">
    <cfRule type="expression" dxfId="168" priority="9" stopIfTrue="1">
      <formula>AND(($H4="ヒノキ"),(#REF!&lt;32),(#REF!&gt;=22))</formula>
    </cfRule>
  </conditionalFormatting>
  <conditionalFormatting sqref="T4:U43 Z4:AF43 AJ4:AJ43">
    <cfRule type="expression" dxfId="167" priority="8" stopIfTrue="1">
      <formula>AND(($H4="ヒノキ"),(#REF!&gt;=32))</formula>
    </cfRule>
  </conditionalFormatting>
  <conditionalFormatting sqref="V4:V43 AA4:AA43">
    <cfRule type="expression" dxfId="166" priority="7" stopIfTrue="1">
      <formula>AND(($H4="アカマツ"),(#REF!&lt;12))</formula>
    </cfRule>
  </conditionalFormatting>
  <conditionalFormatting sqref="W4:W43 AB4:AB43">
    <cfRule type="expression" dxfId="165" priority="6" stopIfTrue="1">
      <formula>AND(($H4="アカマツ"),(#REF!&lt;22),(#REF!&gt;=12))</formula>
    </cfRule>
  </conditionalFormatting>
  <conditionalFormatting sqref="X4:X43 AC4:AC43">
    <cfRule type="expression" dxfId="164" priority="5" stopIfTrue="1">
      <formula>AND(($H4="アカマツ"),(#REF!&lt;42),(#REF!&gt;=22))</formula>
    </cfRule>
  </conditionalFormatting>
  <conditionalFormatting sqref="Y4:AF43 AJ4:AJ43">
    <cfRule type="expression" dxfId="163" priority="4" stopIfTrue="1">
      <formula>AND(($H4="アカマツ"),(#REF!&gt;=42))</formula>
    </cfRule>
  </conditionalFormatting>
  <conditionalFormatting sqref="AG4:AG43">
    <cfRule type="expression" dxfId="162" priority="3" stopIfTrue="1">
      <formula>AND(($H4&lt;&gt;"スギ"),($H4&lt;&gt;"ヒノキ"),($H4&lt;&gt;"アカマツ"),(#REF!&lt;12))</formula>
    </cfRule>
  </conditionalFormatting>
  <conditionalFormatting sqref="AH4:AH43">
    <cfRule type="expression" dxfId="1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D3B0A-4F5B-4764-A366-5F8C1DCC4666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249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100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9">
        <v>0</v>
      </c>
      <c r="L3" s="99">
        <v>12</v>
      </c>
      <c r="M3" s="99">
        <v>22</v>
      </c>
      <c r="N3" s="99">
        <v>32</v>
      </c>
      <c r="O3" s="99">
        <v>42</v>
      </c>
      <c r="P3" s="99" t="s">
        <v>14</v>
      </c>
      <c r="Q3" s="99">
        <v>0</v>
      </c>
      <c r="R3" s="99">
        <v>12</v>
      </c>
      <c r="S3" s="99">
        <v>22</v>
      </c>
      <c r="T3" s="99">
        <v>32</v>
      </c>
      <c r="U3" s="99" t="s">
        <v>14</v>
      </c>
      <c r="V3" s="99">
        <v>0</v>
      </c>
      <c r="W3" s="99">
        <v>12</v>
      </c>
      <c r="X3" s="99">
        <v>22</v>
      </c>
      <c r="Y3" s="99">
        <v>42</v>
      </c>
      <c r="Z3" s="99" t="s">
        <v>14</v>
      </c>
      <c r="AA3" s="99">
        <v>0</v>
      </c>
      <c r="AB3" s="99">
        <v>12</v>
      </c>
      <c r="AC3" s="99">
        <v>22</v>
      </c>
      <c r="AD3" s="99">
        <v>32</v>
      </c>
      <c r="AE3" s="99">
        <v>42</v>
      </c>
      <c r="AF3" s="99" t="s">
        <v>14</v>
      </c>
      <c r="AG3" s="99">
        <v>0</v>
      </c>
      <c r="AH3" s="99">
        <v>12</v>
      </c>
      <c r="AI3" s="99">
        <v>42</v>
      </c>
      <c r="AJ3" s="99" t="s">
        <v>14</v>
      </c>
    </row>
    <row r="4" spans="1:36" ht="12.95" customHeight="1" x14ac:dyDescent="0.15">
      <c r="A4" s="98">
        <v>221</v>
      </c>
      <c r="B4" s="143" t="s">
        <v>51</v>
      </c>
      <c r="C4" s="144"/>
      <c r="D4" s="98">
        <v>30</v>
      </c>
      <c r="E4" s="98">
        <v>24</v>
      </c>
      <c r="F4" s="4">
        <f t="shared" ref="F4:F43" si="0">IF(D4&gt;0,IF(B4="スギ",P4,IF(B4="ヒノキ",U4,IF(B4="アカマツ",Z4,IF(B4="カラマツ",AF4,AJ4)))),"")</f>
        <v>0.82</v>
      </c>
      <c r="G4" s="5"/>
      <c r="H4" s="98"/>
      <c r="I4" s="98" t="s">
        <v>91</v>
      </c>
      <c r="J4" s="1" t="s">
        <v>15</v>
      </c>
      <c r="K4" s="99">
        <f t="shared" ref="K4:K43" si="1">IF(ROUND(10^(-5+0.8769+1.7454*LOG(D4)+1.014*LOG(E4)),2)&gt;=0.01,ROUND(10^(-5+0.8769+1.7454*LOG(D4)+1.014*LOG(E4)),2),ROUND(10^(-5+0.8769+1.7454*LOG(D4)+1.014*LOG(E4)),3))</f>
        <v>0.72</v>
      </c>
      <c r="L4" s="99">
        <f t="shared" ref="L4:L43" si="2">ROUND(10^(-5+0.73504+1.83346*LOG(D4)+1.06569*LOG(E4)),2)</f>
        <v>0.82</v>
      </c>
      <c r="M4" s="99">
        <f t="shared" ref="M4:M43" si="3">ROUND(10^(-5+0.71514+1.74357*LOG(D4)+1.17719*LOG(E4)),2)</f>
        <v>0.82</v>
      </c>
      <c r="N4" s="99">
        <f t="shared" ref="N4:N43" si="4">ROUND(10^(-5+0.82956+1.76381*LOG(D4)+1.06412*LOG(E4)),2)</f>
        <v>0.8</v>
      </c>
      <c r="O4" s="99">
        <f t="shared" ref="O4:O43" si="5">ROUND(10^(-5+0.88226+1.79204*LOG(D4)+0.99303*LOG(E4)),2)</f>
        <v>0.79</v>
      </c>
      <c r="P4" s="99">
        <f>HLOOKUP($D4,K$3:O$43,MATCH($A4,$A$3:$A$43,0),1)</f>
        <v>0.82</v>
      </c>
      <c r="Q4" s="99">
        <f t="shared" ref="Q4:Q43" si="6">IF(ROUND(10^(1.810672*LOG(D4)+0.982833*LOG(E4)-4.173533),2)&gt;=0.01,ROUND(10^(1.810672*LOG(D4)+0.982833*LOG(E4)-4.173533),2),ROUND(10^(1.810672*LOG(D4)+0.982833*LOG(E4)-4.173533),3))</f>
        <v>0.72</v>
      </c>
      <c r="R4" s="99">
        <f t="shared" ref="R4:R43" si="7">ROUND(10^(1.905709*LOG(D4)+1.011385*LOG(E4)-4.293729),2)</f>
        <v>0.83</v>
      </c>
      <c r="S4" s="99">
        <f t="shared" ref="S4:S43" si="8">ROUND(10^(1.771888*LOG(D4)+1.138415*LOG(E4)-4.271259),2)</f>
        <v>0.83</v>
      </c>
      <c r="T4" s="99">
        <f t="shared" ref="T4:T43" si="9">ROUND(10^(1.671519*LOG(D4)+1.363617*LOG(E4)-4.404407),2)</f>
        <v>0.88</v>
      </c>
      <c r="U4" s="99">
        <f t="shared" ref="U4:U43" si="10">HLOOKUP($D4,Q$3:T$43,MATCH($A4,$A$3:$A$43,0),1)</f>
        <v>0.83</v>
      </c>
      <c r="V4" s="99">
        <f t="shared" ref="V4:V43" si="11">IF(ROUND(10^(-4.249503+1.946501*LOG(D4)+0.942682*LOG(E4)),2)&gt;=0.01,ROUND(10^(-4.249503+1.946501*LOG(D4)+0.942682*LOG(E4)),2),ROUND(10^(-4.249503+1.946501*LOG(D4)+0.942682*LOG(E4)),3))</f>
        <v>0.84</v>
      </c>
      <c r="W4" s="99">
        <f t="shared" ref="W4:W43" si="12">ROUND(10^(-4.155639+1.847898*LOG(D4)+0.951955*LOG(E4)),2)</f>
        <v>0.77</v>
      </c>
      <c r="X4" s="99">
        <f t="shared" ref="X4:X43" si="13">ROUND(10^(-4.194535+1.804172*LOG(D4)+1.034248*LOG(E4)),2)</f>
        <v>0.79</v>
      </c>
      <c r="Y4" s="99">
        <f t="shared" ref="Y4:Y43" si="14">ROUND(10^(-4.42347+2.006485*LOG(D4)+0.967757*LOG(E4)),2)</f>
        <v>0.75</v>
      </c>
      <c r="Z4" s="99">
        <f t="shared" ref="Z4:Z43" si="15">HLOOKUP($D4,V$3:Y$43,MATCH($A4,$A$3:$A$43,0),1)</f>
        <v>0.79</v>
      </c>
      <c r="AA4" s="99">
        <f t="shared" ref="AA4:AA43" si="16">IF(ROUND(10^(1.80389*LOG(D4)+0.962587*LOG(E4)-4.155099),2)&gt;=0.01,ROUND(10^(1.80389*LOG(D4)+0.962587*LOG(E4)-4.155099),2),ROUND(10^(1.80389*LOG(D4)+0.962587*LOG(E4)-4.155099),3))</f>
        <v>0.69</v>
      </c>
      <c r="AB4" s="99">
        <f t="shared" ref="AB4:AB43" si="17">ROUND(10^(1.979213*LOG(D4)+0.998347*LOG(E4)-4.369281),2)</f>
        <v>0.86</v>
      </c>
      <c r="AC4" s="99">
        <f t="shared" ref="AC4:AC43" si="18">ROUND(10^(1.904401*LOG(D4)+1.062478*LOG(E4)-4.348104),2)</f>
        <v>0.85</v>
      </c>
      <c r="AD4" s="99">
        <f t="shared" ref="AD4:AD43" si="19">ROUND(10^(1.640825*LOG(D4)+1.080387*LOG(E4)-3.976731),2)</f>
        <v>0.87</v>
      </c>
      <c r="AE4" s="99">
        <f t="shared" ref="AE4:AE43" si="20">ROUND(10^(1.90887*LOG(D4)+1.088002*LOG(E4)-4.431495),2)</f>
        <v>0.78</v>
      </c>
      <c r="AF4" s="99">
        <f t="shared" ref="AF4:AF43" si="21">HLOOKUP($D4,AA$3:AE$43,MATCH($A4,$A$3:$A$43,0),1)</f>
        <v>0.85</v>
      </c>
      <c r="AG4" s="99">
        <f t="shared" ref="AG4:AG43" si="22">IF(ROUND(10^(1.94019664*LOG(D4)+0.84689666*LOG(E4)-4.20067295),2)&gt;=0.01,ROUND(10^(1.94019664*LOG(D4)+0.84689666*LOG(E4)-4.20067295),2),ROUND(10^(1.94019664*LOG(D4)+0.84689666*LOG(E4)-4.20067295),3))</f>
        <v>0.68</v>
      </c>
      <c r="AH4" s="99">
        <f t="shared" ref="AH4:AH43" si="23">ROUND(10^(1.93813902*LOG(D4)+0.96697002*LOG(E4)-4.32216295),2)</f>
        <v>0.75</v>
      </c>
      <c r="AI4" s="99">
        <f t="shared" ref="AI4:AI43" si="24">ROUND(10^(1.82464098*LOG(D4)+0.97625989*LOG(E4)-4.15096808),2)</f>
        <v>0.78</v>
      </c>
      <c r="AJ4" s="99">
        <f t="shared" ref="AJ4:AJ43" si="25">HLOOKUP($D4,AG$3:AI$43,MATCH($A4,$A$3:$A$43,0),1)</f>
        <v>0.75</v>
      </c>
    </row>
    <row r="5" spans="1:36" ht="12.95" customHeight="1" x14ac:dyDescent="0.15">
      <c r="A5" s="98">
        <v>222</v>
      </c>
      <c r="B5" s="143" t="s">
        <v>51</v>
      </c>
      <c r="C5" s="144"/>
      <c r="D5" s="98">
        <v>24</v>
      </c>
      <c r="E5" s="98">
        <v>21</v>
      </c>
      <c r="F5" s="4">
        <f t="shared" si="0"/>
        <v>0.48</v>
      </c>
      <c r="G5" s="43"/>
      <c r="H5" s="98"/>
      <c r="I5" s="98"/>
      <c r="J5" s="1" t="s">
        <v>15</v>
      </c>
      <c r="K5" s="99">
        <f t="shared" si="1"/>
        <v>0.42</v>
      </c>
      <c r="L5" s="99">
        <f t="shared" si="2"/>
        <v>0.47</v>
      </c>
      <c r="M5" s="99">
        <f t="shared" si="3"/>
        <v>0.48</v>
      </c>
      <c r="N5" s="99">
        <f t="shared" si="4"/>
        <v>0.47</v>
      </c>
      <c r="O5" s="99">
        <f t="shared" si="5"/>
        <v>0.47</v>
      </c>
      <c r="P5" s="99">
        <f t="shared" ref="P5:P43" si="26">HLOOKUP($D5,K$3:O$43,MATCH(A5,$A$3:$A$43,0),1)</f>
        <v>0.48</v>
      </c>
      <c r="Q5" s="99">
        <f t="shared" si="6"/>
        <v>0.42</v>
      </c>
      <c r="R5" s="99">
        <f t="shared" si="7"/>
        <v>0.47</v>
      </c>
      <c r="S5" s="99">
        <f t="shared" si="8"/>
        <v>0.48</v>
      </c>
      <c r="T5" s="99">
        <f t="shared" si="9"/>
        <v>0.51</v>
      </c>
      <c r="U5" s="99">
        <f t="shared" si="10"/>
        <v>0.48</v>
      </c>
      <c r="V5" s="99">
        <f t="shared" si="11"/>
        <v>0.48</v>
      </c>
      <c r="W5" s="99">
        <f t="shared" si="12"/>
        <v>0.45</v>
      </c>
      <c r="X5" s="99">
        <f t="shared" si="13"/>
        <v>0.46</v>
      </c>
      <c r="Y5" s="99">
        <f t="shared" si="14"/>
        <v>0.42</v>
      </c>
      <c r="Z5" s="99">
        <f t="shared" si="15"/>
        <v>0.46</v>
      </c>
      <c r="AA5" s="99">
        <f t="shared" si="16"/>
        <v>0.4</v>
      </c>
      <c r="AB5" s="99">
        <f t="shared" si="17"/>
        <v>0.48</v>
      </c>
      <c r="AC5" s="99">
        <f t="shared" si="18"/>
        <v>0.48</v>
      </c>
      <c r="AD5" s="99">
        <f t="shared" si="19"/>
        <v>0.52</v>
      </c>
      <c r="AE5" s="99">
        <f t="shared" si="20"/>
        <v>0.44</v>
      </c>
      <c r="AF5" s="99">
        <f t="shared" si="21"/>
        <v>0.48</v>
      </c>
      <c r="AG5" s="99">
        <f t="shared" si="22"/>
        <v>0.4</v>
      </c>
      <c r="AH5" s="99">
        <f t="shared" si="23"/>
        <v>0.43</v>
      </c>
      <c r="AI5" s="99">
        <f t="shared" si="24"/>
        <v>0.46</v>
      </c>
      <c r="AJ5" s="99">
        <f t="shared" si="25"/>
        <v>0.43</v>
      </c>
    </row>
    <row r="6" spans="1:36" ht="12.95" customHeight="1" x14ac:dyDescent="0.15">
      <c r="A6" s="98">
        <v>223</v>
      </c>
      <c r="B6" s="143" t="s">
        <v>51</v>
      </c>
      <c r="C6" s="144"/>
      <c r="D6" s="98">
        <v>28</v>
      </c>
      <c r="E6" s="98">
        <v>23</v>
      </c>
      <c r="F6" s="4">
        <f t="shared" si="0"/>
        <v>0.69</v>
      </c>
      <c r="G6" s="5"/>
      <c r="H6" s="98"/>
      <c r="I6" s="98"/>
      <c r="J6" s="1" t="s">
        <v>15</v>
      </c>
      <c r="K6" s="99">
        <f t="shared" si="1"/>
        <v>0.61</v>
      </c>
      <c r="L6" s="99">
        <f t="shared" si="2"/>
        <v>0.69</v>
      </c>
      <c r="M6" s="99">
        <f t="shared" si="3"/>
        <v>0.69</v>
      </c>
      <c r="N6" s="99">
        <f t="shared" si="4"/>
        <v>0.68</v>
      </c>
      <c r="O6" s="99">
        <f t="shared" si="5"/>
        <v>0.67</v>
      </c>
      <c r="P6" s="99">
        <f t="shared" si="26"/>
        <v>0.69</v>
      </c>
      <c r="Q6" s="99">
        <f t="shared" si="6"/>
        <v>0.61</v>
      </c>
      <c r="R6" s="99">
        <f t="shared" si="7"/>
        <v>0.69</v>
      </c>
      <c r="S6" s="99">
        <f t="shared" si="8"/>
        <v>0.7</v>
      </c>
      <c r="T6" s="99">
        <f t="shared" si="9"/>
        <v>0.74</v>
      </c>
      <c r="U6" s="99">
        <f t="shared" si="10"/>
        <v>0.7</v>
      </c>
      <c r="V6" s="99">
        <f t="shared" si="11"/>
        <v>0.71</v>
      </c>
      <c r="W6" s="99">
        <f t="shared" si="12"/>
        <v>0.65</v>
      </c>
      <c r="X6" s="99">
        <f t="shared" si="13"/>
        <v>0.67</v>
      </c>
      <c r="Y6" s="99">
        <f t="shared" si="14"/>
        <v>0.63</v>
      </c>
      <c r="Z6" s="99">
        <f t="shared" si="15"/>
        <v>0.67</v>
      </c>
      <c r="AA6" s="99">
        <f t="shared" si="16"/>
        <v>0.57999999999999996</v>
      </c>
      <c r="AB6" s="99">
        <f t="shared" si="17"/>
        <v>0.72</v>
      </c>
      <c r="AC6" s="99">
        <f t="shared" si="18"/>
        <v>0.72</v>
      </c>
      <c r="AD6" s="99">
        <f t="shared" si="19"/>
        <v>0.74</v>
      </c>
      <c r="AE6" s="99">
        <f t="shared" si="20"/>
        <v>0.65</v>
      </c>
      <c r="AF6" s="99">
        <f t="shared" si="21"/>
        <v>0.72</v>
      </c>
      <c r="AG6" s="99">
        <f t="shared" si="22"/>
        <v>0.57999999999999996</v>
      </c>
      <c r="AH6" s="99">
        <f t="shared" si="23"/>
        <v>0.63</v>
      </c>
      <c r="AI6" s="99">
        <f t="shared" si="24"/>
        <v>0.66</v>
      </c>
      <c r="AJ6" s="99">
        <f t="shared" si="25"/>
        <v>0.63</v>
      </c>
    </row>
    <row r="7" spans="1:36" ht="12.95" customHeight="1" x14ac:dyDescent="0.15">
      <c r="A7" s="98">
        <v>224</v>
      </c>
      <c r="B7" s="143" t="s">
        <v>51</v>
      </c>
      <c r="C7" s="144"/>
      <c r="D7" s="98">
        <v>30</v>
      </c>
      <c r="E7" s="98">
        <v>24</v>
      </c>
      <c r="F7" s="4">
        <f t="shared" si="0"/>
        <v>0.82</v>
      </c>
      <c r="G7" s="43"/>
      <c r="H7" s="98"/>
      <c r="I7" s="98"/>
      <c r="J7" s="1" t="s">
        <v>15</v>
      </c>
      <c r="K7" s="99">
        <f t="shared" si="1"/>
        <v>0.72</v>
      </c>
      <c r="L7" s="99">
        <f t="shared" si="2"/>
        <v>0.82</v>
      </c>
      <c r="M7" s="99">
        <f t="shared" si="3"/>
        <v>0.82</v>
      </c>
      <c r="N7" s="99">
        <f t="shared" si="4"/>
        <v>0.8</v>
      </c>
      <c r="O7" s="99">
        <f t="shared" si="5"/>
        <v>0.79</v>
      </c>
      <c r="P7" s="99">
        <f t="shared" si="26"/>
        <v>0.82</v>
      </c>
      <c r="Q7" s="99">
        <f t="shared" si="6"/>
        <v>0.72</v>
      </c>
      <c r="R7" s="99">
        <f t="shared" si="7"/>
        <v>0.83</v>
      </c>
      <c r="S7" s="99">
        <f t="shared" si="8"/>
        <v>0.83</v>
      </c>
      <c r="T7" s="99">
        <f t="shared" si="9"/>
        <v>0.88</v>
      </c>
      <c r="U7" s="99">
        <f t="shared" si="10"/>
        <v>0.83</v>
      </c>
      <c r="V7" s="99">
        <f t="shared" si="11"/>
        <v>0.84</v>
      </c>
      <c r="W7" s="99">
        <f t="shared" si="12"/>
        <v>0.77</v>
      </c>
      <c r="X7" s="99">
        <f t="shared" si="13"/>
        <v>0.79</v>
      </c>
      <c r="Y7" s="99">
        <f t="shared" si="14"/>
        <v>0.75</v>
      </c>
      <c r="Z7" s="99">
        <f t="shared" si="15"/>
        <v>0.79</v>
      </c>
      <c r="AA7" s="99">
        <f t="shared" si="16"/>
        <v>0.69</v>
      </c>
      <c r="AB7" s="99">
        <f t="shared" si="17"/>
        <v>0.86</v>
      </c>
      <c r="AC7" s="99">
        <f t="shared" si="18"/>
        <v>0.85</v>
      </c>
      <c r="AD7" s="99">
        <f t="shared" si="19"/>
        <v>0.87</v>
      </c>
      <c r="AE7" s="99">
        <f t="shared" si="20"/>
        <v>0.78</v>
      </c>
      <c r="AF7" s="99">
        <f t="shared" si="21"/>
        <v>0.85</v>
      </c>
      <c r="AG7" s="99">
        <f t="shared" si="22"/>
        <v>0.68</v>
      </c>
      <c r="AH7" s="99">
        <f t="shared" si="23"/>
        <v>0.75</v>
      </c>
      <c r="AI7" s="99">
        <f t="shared" si="24"/>
        <v>0.78</v>
      </c>
      <c r="AJ7" s="99">
        <f t="shared" si="25"/>
        <v>0.75</v>
      </c>
    </row>
    <row r="8" spans="1:36" ht="12.95" customHeight="1" x14ac:dyDescent="0.15">
      <c r="A8" s="98">
        <v>225</v>
      </c>
      <c r="B8" s="143" t="s">
        <v>51</v>
      </c>
      <c r="C8" s="144"/>
      <c r="D8" s="98">
        <v>26</v>
      </c>
      <c r="E8" s="98">
        <v>23</v>
      </c>
      <c r="F8" s="4">
        <f t="shared" si="0"/>
        <v>0.61</v>
      </c>
      <c r="G8" s="5"/>
      <c r="H8" s="98" t="s">
        <v>62</v>
      </c>
      <c r="I8" s="98" t="s">
        <v>92</v>
      </c>
      <c r="J8" s="1" t="s">
        <v>15</v>
      </c>
      <c r="K8" s="99">
        <f t="shared" si="1"/>
        <v>0.53</v>
      </c>
      <c r="L8" s="99">
        <f t="shared" si="2"/>
        <v>0.6</v>
      </c>
      <c r="M8" s="99">
        <f t="shared" si="3"/>
        <v>0.61</v>
      </c>
      <c r="N8" s="99">
        <f t="shared" si="4"/>
        <v>0.59</v>
      </c>
      <c r="O8" s="99">
        <f t="shared" si="5"/>
        <v>0.59</v>
      </c>
      <c r="P8" s="99">
        <f t="shared" si="26"/>
        <v>0.61</v>
      </c>
      <c r="Q8" s="99">
        <f t="shared" si="6"/>
        <v>0.53</v>
      </c>
      <c r="R8" s="99">
        <f t="shared" si="7"/>
        <v>0.6</v>
      </c>
      <c r="S8" s="99">
        <f t="shared" si="8"/>
        <v>0.61</v>
      </c>
      <c r="T8" s="99">
        <f t="shared" si="9"/>
        <v>0.66</v>
      </c>
      <c r="U8" s="99">
        <f t="shared" si="10"/>
        <v>0.61</v>
      </c>
      <c r="V8" s="99">
        <f t="shared" si="11"/>
        <v>0.61</v>
      </c>
      <c r="W8" s="99">
        <f t="shared" si="12"/>
        <v>0.56999999999999995</v>
      </c>
      <c r="X8" s="99">
        <f t="shared" si="13"/>
        <v>0.57999999999999996</v>
      </c>
      <c r="Y8" s="99">
        <f t="shared" si="14"/>
        <v>0.54</v>
      </c>
      <c r="Z8" s="99">
        <f t="shared" si="15"/>
        <v>0.57999999999999996</v>
      </c>
      <c r="AA8" s="99">
        <f t="shared" si="16"/>
        <v>0.51</v>
      </c>
      <c r="AB8" s="99">
        <f t="shared" si="17"/>
        <v>0.62</v>
      </c>
      <c r="AC8" s="99">
        <f t="shared" si="18"/>
        <v>0.62</v>
      </c>
      <c r="AD8" s="99">
        <f t="shared" si="19"/>
        <v>0.65</v>
      </c>
      <c r="AE8" s="99">
        <f t="shared" si="20"/>
        <v>0.56000000000000005</v>
      </c>
      <c r="AF8" s="99">
        <f t="shared" si="21"/>
        <v>0.62</v>
      </c>
      <c r="AG8" s="99">
        <f t="shared" si="22"/>
        <v>0.5</v>
      </c>
      <c r="AH8" s="99">
        <f t="shared" si="23"/>
        <v>0.55000000000000004</v>
      </c>
      <c r="AI8" s="99">
        <f t="shared" si="24"/>
        <v>0.57999999999999996</v>
      </c>
      <c r="AJ8" s="99">
        <f t="shared" si="25"/>
        <v>0.55000000000000004</v>
      </c>
    </row>
    <row r="9" spans="1:36" ht="12.95" customHeight="1" x14ac:dyDescent="0.15">
      <c r="A9" s="98">
        <v>226</v>
      </c>
      <c r="B9" s="143" t="s">
        <v>51</v>
      </c>
      <c r="C9" s="144"/>
      <c r="D9" s="98">
        <v>36</v>
      </c>
      <c r="E9" s="98">
        <v>24</v>
      </c>
      <c r="F9" s="4">
        <f t="shared" si="0"/>
        <v>1.1000000000000001</v>
      </c>
      <c r="G9" s="5" t="s">
        <v>67</v>
      </c>
      <c r="H9" s="98"/>
      <c r="I9" s="98"/>
      <c r="J9" s="1" t="s">
        <v>15</v>
      </c>
      <c r="K9" s="99">
        <f t="shared" si="1"/>
        <v>0.98</v>
      </c>
      <c r="L9" s="99">
        <f t="shared" si="2"/>
        <v>1.1499999999999999</v>
      </c>
      <c r="M9" s="99">
        <f t="shared" si="3"/>
        <v>1.1299999999999999</v>
      </c>
      <c r="N9" s="99">
        <f t="shared" si="4"/>
        <v>1.1000000000000001</v>
      </c>
      <c r="O9" s="99">
        <f t="shared" si="5"/>
        <v>1.1000000000000001</v>
      </c>
      <c r="P9" s="99">
        <f t="shared" si="26"/>
        <v>1.1000000000000001</v>
      </c>
      <c r="Q9" s="99">
        <f t="shared" si="6"/>
        <v>1</v>
      </c>
      <c r="R9" s="99">
        <f t="shared" si="7"/>
        <v>1.17</v>
      </c>
      <c r="S9" s="99">
        <f t="shared" si="8"/>
        <v>1.1399999999999999</v>
      </c>
      <c r="T9" s="99">
        <f t="shared" si="9"/>
        <v>1.2</v>
      </c>
      <c r="U9" s="99">
        <f t="shared" si="10"/>
        <v>1.2</v>
      </c>
      <c r="V9" s="99">
        <f t="shared" si="11"/>
        <v>1.2</v>
      </c>
      <c r="W9" s="99">
        <f t="shared" si="12"/>
        <v>1.08</v>
      </c>
      <c r="X9" s="99">
        <f t="shared" si="13"/>
        <v>1.1000000000000001</v>
      </c>
      <c r="Y9" s="99">
        <f t="shared" si="14"/>
        <v>1.08</v>
      </c>
      <c r="Z9" s="99">
        <f t="shared" si="15"/>
        <v>1.1000000000000001</v>
      </c>
      <c r="AA9" s="99">
        <f t="shared" si="16"/>
        <v>0.96</v>
      </c>
      <c r="AB9" s="99">
        <f t="shared" si="17"/>
        <v>1.23</v>
      </c>
      <c r="AC9" s="99">
        <f t="shared" si="18"/>
        <v>1.21</v>
      </c>
      <c r="AD9" s="99">
        <f t="shared" si="19"/>
        <v>1.17</v>
      </c>
      <c r="AE9" s="99">
        <f t="shared" si="20"/>
        <v>1.1000000000000001</v>
      </c>
      <c r="AF9" s="99">
        <f t="shared" si="21"/>
        <v>1.17</v>
      </c>
      <c r="AG9" s="99">
        <f t="shared" si="22"/>
        <v>0.97</v>
      </c>
      <c r="AH9" s="99">
        <f t="shared" si="23"/>
        <v>1.07</v>
      </c>
      <c r="AI9" s="99">
        <f t="shared" si="24"/>
        <v>1.0900000000000001</v>
      </c>
      <c r="AJ9" s="99">
        <f t="shared" si="25"/>
        <v>1.07</v>
      </c>
    </row>
    <row r="10" spans="1:36" ht="12.95" customHeight="1" x14ac:dyDescent="0.15">
      <c r="A10" s="98">
        <v>227</v>
      </c>
      <c r="B10" s="143" t="s">
        <v>51</v>
      </c>
      <c r="C10" s="144"/>
      <c r="D10" s="98">
        <v>30</v>
      </c>
      <c r="E10" s="98">
        <v>23</v>
      </c>
      <c r="F10" s="4">
        <f t="shared" si="0"/>
        <v>0.78</v>
      </c>
      <c r="G10" s="5"/>
      <c r="H10" s="98"/>
      <c r="I10" s="98"/>
      <c r="J10" s="1" t="s">
        <v>15</v>
      </c>
      <c r="K10" s="99">
        <f t="shared" si="1"/>
        <v>0.69</v>
      </c>
      <c r="L10" s="99">
        <f t="shared" si="2"/>
        <v>0.78</v>
      </c>
      <c r="M10" s="99">
        <f t="shared" si="3"/>
        <v>0.78</v>
      </c>
      <c r="N10" s="99">
        <f t="shared" si="4"/>
        <v>0.77</v>
      </c>
      <c r="O10" s="99">
        <f t="shared" si="5"/>
        <v>0.76</v>
      </c>
      <c r="P10" s="99">
        <f t="shared" si="26"/>
        <v>0.78</v>
      </c>
      <c r="Q10" s="99">
        <f t="shared" si="6"/>
        <v>0.69</v>
      </c>
      <c r="R10" s="99">
        <f t="shared" si="7"/>
        <v>0.79</v>
      </c>
      <c r="S10" s="99">
        <f t="shared" si="8"/>
        <v>0.79</v>
      </c>
      <c r="T10" s="99">
        <f t="shared" si="9"/>
        <v>0.83</v>
      </c>
      <c r="U10" s="99">
        <f t="shared" si="10"/>
        <v>0.79</v>
      </c>
      <c r="V10" s="99">
        <f t="shared" si="11"/>
        <v>0.81</v>
      </c>
      <c r="W10" s="99">
        <f t="shared" si="12"/>
        <v>0.74</v>
      </c>
      <c r="X10" s="99">
        <f t="shared" si="13"/>
        <v>0.76</v>
      </c>
      <c r="Y10" s="99">
        <f t="shared" si="14"/>
        <v>0.72</v>
      </c>
      <c r="Z10" s="99">
        <f t="shared" si="15"/>
        <v>0.76</v>
      </c>
      <c r="AA10" s="99">
        <f t="shared" si="16"/>
        <v>0.66</v>
      </c>
      <c r="AB10" s="99">
        <f t="shared" si="17"/>
        <v>0.82</v>
      </c>
      <c r="AC10" s="99">
        <f t="shared" si="18"/>
        <v>0.82</v>
      </c>
      <c r="AD10" s="99">
        <f t="shared" si="19"/>
        <v>0.83</v>
      </c>
      <c r="AE10" s="99">
        <f t="shared" si="20"/>
        <v>0.74</v>
      </c>
      <c r="AF10" s="99">
        <f t="shared" si="21"/>
        <v>0.82</v>
      </c>
      <c r="AG10" s="99">
        <f t="shared" si="22"/>
        <v>0.66</v>
      </c>
      <c r="AH10" s="99">
        <f t="shared" si="23"/>
        <v>0.72</v>
      </c>
      <c r="AI10" s="99">
        <f t="shared" si="24"/>
        <v>0.75</v>
      </c>
      <c r="AJ10" s="99">
        <f t="shared" si="25"/>
        <v>0.72</v>
      </c>
    </row>
    <row r="11" spans="1:36" ht="12.95" customHeight="1" x14ac:dyDescent="0.15">
      <c r="A11" s="98">
        <v>228</v>
      </c>
      <c r="B11" s="143" t="s">
        <v>51</v>
      </c>
      <c r="C11" s="144"/>
      <c r="D11" s="98">
        <v>24</v>
      </c>
      <c r="E11" s="98">
        <v>21</v>
      </c>
      <c r="F11" s="4">
        <f t="shared" si="0"/>
        <v>0.48</v>
      </c>
      <c r="G11" s="5"/>
      <c r="H11" s="98"/>
      <c r="I11" s="98"/>
      <c r="J11" s="1" t="s">
        <v>15</v>
      </c>
      <c r="K11" s="99">
        <f t="shared" si="1"/>
        <v>0.42</v>
      </c>
      <c r="L11" s="99">
        <f t="shared" si="2"/>
        <v>0.47</v>
      </c>
      <c r="M11" s="99">
        <f t="shared" si="3"/>
        <v>0.48</v>
      </c>
      <c r="N11" s="99">
        <f t="shared" si="4"/>
        <v>0.47</v>
      </c>
      <c r="O11" s="99">
        <f t="shared" si="5"/>
        <v>0.47</v>
      </c>
      <c r="P11" s="99">
        <f t="shared" si="26"/>
        <v>0.48</v>
      </c>
      <c r="Q11" s="99">
        <f t="shared" si="6"/>
        <v>0.42</v>
      </c>
      <c r="R11" s="99">
        <f t="shared" si="7"/>
        <v>0.47</v>
      </c>
      <c r="S11" s="99">
        <f t="shared" si="8"/>
        <v>0.48</v>
      </c>
      <c r="T11" s="99">
        <f t="shared" si="9"/>
        <v>0.51</v>
      </c>
      <c r="U11" s="99">
        <f t="shared" si="10"/>
        <v>0.48</v>
      </c>
      <c r="V11" s="99">
        <f t="shared" si="11"/>
        <v>0.48</v>
      </c>
      <c r="W11" s="99">
        <f t="shared" si="12"/>
        <v>0.45</v>
      </c>
      <c r="X11" s="99">
        <f t="shared" si="13"/>
        <v>0.46</v>
      </c>
      <c r="Y11" s="99">
        <f t="shared" si="14"/>
        <v>0.42</v>
      </c>
      <c r="Z11" s="99">
        <f t="shared" si="15"/>
        <v>0.46</v>
      </c>
      <c r="AA11" s="99">
        <f t="shared" si="16"/>
        <v>0.4</v>
      </c>
      <c r="AB11" s="99">
        <f t="shared" si="17"/>
        <v>0.48</v>
      </c>
      <c r="AC11" s="99">
        <f t="shared" si="18"/>
        <v>0.48</v>
      </c>
      <c r="AD11" s="99">
        <f t="shared" si="19"/>
        <v>0.52</v>
      </c>
      <c r="AE11" s="99">
        <f t="shared" si="20"/>
        <v>0.44</v>
      </c>
      <c r="AF11" s="99">
        <f t="shared" si="21"/>
        <v>0.48</v>
      </c>
      <c r="AG11" s="99">
        <f t="shared" si="22"/>
        <v>0.4</v>
      </c>
      <c r="AH11" s="99">
        <f t="shared" si="23"/>
        <v>0.43</v>
      </c>
      <c r="AI11" s="99">
        <f t="shared" si="24"/>
        <v>0.46</v>
      </c>
      <c r="AJ11" s="99">
        <f t="shared" si="25"/>
        <v>0.43</v>
      </c>
    </row>
    <row r="12" spans="1:36" ht="12.95" customHeight="1" x14ac:dyDescent="0.15">
      <c r="A12" s="98">
        <v>229</v>
      </c>
      <c r="B12" s="143" t="s">
        <v>51</v>
      </c>
      <c r="C12" s="144"/>
      <c r="D12" s="98">
        <v>22</v>
      </c>
      <c r="E12" s="98">
        <v>20</v>
      </c>
      <c r="F12" s="4">
        <f t="shared" si="0"/>
        <v>0.39</v>
      </c>
      <c r="G12" s="5"/>
      <c r="H12" s="98" t="s">
        <v>62</v>
      </c>
      <c r="I12" s="98" t="s">
        <v>92</v>
      </c>
      <c r="J12" s="1" t="s">
        <v>15</v>
      </c>
      <c r="K12" s="99">
        <f t="shared" si="1"/>
        <v>0.35</v>
      </c>
      <c r="L12" s="99">
        <f t="shared" si="2"/>
        <v>0.38</v>
      </c>
      <c r="M12" s="99">
        <f t="shared" si="3"/>
        <v>0.39</v>
      </c>
      <c r="N12" s="99">
        <f t="shared" si="4"/>
        <v>0.38</v>
      </c>
      <c r="O12" s="99">
        <f t="shared" si="5"/>
        <v>0.38</v>
      </c>
      <c r="P12" s="99">
        <f t="shared" si="26"/>
        <v>0.39</v>
      </c>
      <c r="Q12" s="99">
        <f t="shared" si="6"/>
        <v>0.34</v>
      </c>
      <c r="R12" s="99">
        <f t="shared" si="7"/>
        <v>0.38</v>
      </c>
      <c r="S12" s="99">
        <f t="shared" si="8"/>
        <v>0.39</v>
      </c>
      <c r="T12" s="99">
        <f t="shared" si="9"/>
        <v>0.41</v>
      </c>
      <c r="U12" s="99">
        <f t="shared" si="10"/>
        <v>0.39</v>
      </c>
      <c r="V12" s="99">
        <f t="shared" si="11"/>
        <v>0.39</v>
      </c>
      <c r="W12" s="99">
        <f t="shared" si="12"/>
        <v>0.37</v>
      </c>
      <c r="X12" s="99">
        <f t="shared" si="13"/>
        <v>0.37</v>
      </c>
      <c r="Y12" s="99">
        <f t="shared" si="14"/>
        <v>0.34</v>
      </c>
      <c r="Z12" s="99">
        <f t="shared" si="15"/>
        <v>0.37</v>
      </c>
      <c r="AA12" s="99">
        <f t="shared" si="16"/>
        <v>0.33</v>
      </c>
      <c r="AB12" s="99">
        <f t="shared" si="17"/>
        <v>0.39</v>
      </c>
      <c r="AC12" s="99">
        <f t="shared" si="18"/>
        <v>0.39</v>
      </c>
      <c r="AD12" s="99">
        <f t="shared" si="19"/>
        <v>0.43</v>
      </c>
      <c r="AE12" s="99">
        <f t="shared" si="20"/>
        <v>0.35</v>
      </c>
      <c r="AF12" s="99">
        <f t="shared" si="21"/>
        <v>0.39</v>
      </c>
      <c r="AG12" s="99">
        <f t="shared" si="22"/>
        <v>0.32</v>
      </c>
      <c r="AH12" s="99">
        <f t="shared" si="23"/>
        <v>0.34</v>
      </c>
      <c r="AI12" s="99">
        <f t="shared" si="24"/>
        <v>0.37</v>
      </c>
      <c r="AJ12" s="99">
        <f t="shared" si="25"/>
        <v>0.34</v>
      </c>
    </row>
    <row r="13" spans="1:36" ht="12.95" customHeight="1" x14ac:dyDescent="0.15">
      <c r="A13" s="98">
        <v>230</v>
      </c>
      <c r="B13" s="143" t="s">
        <v>51</v>
      </c>
      <c r="C13" s="144"/>
      <c r="D13" s="98">
        <v>22</v>
      </c>
      <c r="E13" s="98">
        <v>18</v>
      </c>
      <c r="F13" s="4">
        <f t="shared" si="0"/>
        <v>0.34</v>
      </c>
      <c r="G13" s="5" t="s">
        <v>67</v>
      </c>
      <c r="H13" s="98" t="s">
        <v>62</v>
      </c>
      <c r="I13" s="5" t="s">
        <v>67</v>
      </c>
      <c r="J13" s="1" t="s">
        <v>15</v>
      </c>
      <c r="K13" s="99">
        <f t="shared" si="1"/>
        <v>0.31</v>
      </c>
      <c r="L13" s="99">
        <f t="shared" si="2"/>
        <v>0.34</v>
      </c>
      <c r="M13" s="99">
        <f t="shared" si="3"/>
        <v>0.34</v>
      </c>
      <c r="N13" s="99">
        <f t="shared" si="4"/>
        <v>0.34</v>
      </c>
      <c r="O13" s="99">
        <f t="shared" si="5"/>
        <v>0.34</v>
      </c>
      <c r="P13" s="99">
        <f t="shared" si="26"/>
        <v>0.34</v>
      </c>
      <c r="Q13" s="99">
        <f t="shared" si="6"/>
        <v>0.31</v>
      </c>
      <c r="R13" s="99">
        <f t="shared" si="7"/>
        <v>0.34</v>
      </c>
      <c r="S13" s="99">
        <f t="shared" si="8"/>
        <v>0.34</v>
      </c>
      <c r="T13" s="99">
        <f t="shared" si="9"/>
        <v>0.36</v>
      </c>
      <c r="U13" s="99">
        <f t="shared" si="10"/>
        <v>0.34</v>
      </c>
      <c r="V13" s="99">
        <f t="shared" si="11"/>
        <v>0.35</v>
      </c>
      <c r="W13" s="99">
        <f t="shared" si="12"/>
        <v>0.33</v>
      </c>
      <c r="X13" s="99">
        <f t="shared" si="13"/>
        <v>0.34</v>
      </c>
      <c r="Y13" s="99">
        <f t="shared" si="14"/>
        <v>0.31</v>
      </c>
      <c r="Z13" s="99">
        <f t="shared" si="15"/>
        <v>0.34</v>
      </c>
      <c r="AA13" s="99">
        <f t="shared" si="16"/>
        <v>0.3</v>
      </c>
      <c r="AB13" s="99">
        <f t="shared" si="17"/>
        <v>0.35</v>
      </c>
      <c r="AC13" s="99">
        <f t="shared" si="18"/>
        <v>0.35</v>
      </c>
      <c r="AD13" s="99">
        <f t="shared" si="19"/>
        <v>0.38</v>
      </c>
      <c r="AE13" s="99">
        <f t="shared" si="20"/>
        <v>0.31</v>
      </c>
      <c r="AF13" s="99">
        <f t="shared" si="21"/>
        <v>0.35</v>
      </c>
      <c r="AG13" s="99">
        <f t="shared" si="22"/>
        <v>0.28999999999999998</v>
      </c>
      <c r="AH13" s="99">
        <f t="shared" si="23"/>
        <v>0.31</v>
      </c>
      <c r="AI13" s="99">
        <f t="shared" si="24"/>
        <v>0.33</v>
      </c>
      <c r="AJ13" s="99">
        <f t="shared" si="25"/>
        <v>0.31</v>
      </c>
    </row>
    <row r="14" spans="1:36" ht="12.95" customHeight="1" x14ac:dyDescent="0.15">
      <c r="A14" s="98">
        <v>231</v>
      </c>
      <c r="B14" s="143" t="s">
        <v>51</v>
      </c>
      <c r="C14" s="144"/>
      <c r="D14" s="98">
        <v>26</v>
      </c>
      <c r="E14" s="98">
        <v>22</v>
      </c>
      <c r="F14" s="4">
        <f t="shared" si="0"/>
        <v>0.57999999999999996</v>
      </c>
      <c r="G14" s="5"/>
      <c r="H14" s="98"/>
      <c r="I14" s="98"/>
      <c r="J14" s="1" t="s">
        <v>15</v>
      </c>
      <c r="K14" s="99">
        <f t="shared" si="1"/>
        <v>0.51</v>
      </c>
      <c r="L14" s="99">
        <f t="shared" si="2"/>
        <v>0.57999999999999996</v>
      </c>
      <c r="M14" s="99">
        <f t="shared" si="3"/>
        <v>0.57999999999999996</v>
      </c>
      <c r="N14" s="99">
        <f t="shared" si="4"/>
        <v>0.56999999999999995</v>
      </c>
      <c r="O14" s="99">
        <f t="shared" si="5"/>
        <v>0.56000000000000005</v>
      </c>
      <c r="P14" s="99">
        <f t="shared" si="26"/>
        <v>0.57999999999999996</v>
      </c>
      <c r="Q14" s="99">
        <f t="shared" si="6"/>
        <v>0.51</v>
      </c>
      <c r="R14" s="99">
        <f t="shared" si="7"/>
        <v>0.57999999999999996</v>
      </c>
      <c r="S14" s="99">
        <f t="shared" si="8"/>
        <v>0.57999999999999996</v>
      </c>
      <c r="T14" s="99">
        <f t="shared" si="9"/>
        <v>0.62</v>
      </c>
      <c r="U14" s="99">
        <f t="shared" si="10"/>
        <v>0.57999999999999996</v>
      </c>
      <c r="V14" s="99">
        <f t="shared" si="11"/>
        <v>0.59</v>
      </c>
      <c r="W14" s="99">
        <f t="shared" si="12"/>
        <v>0.55000000000000004</v>
      </c>
      <c r="X14" s="99">
        <f t="shared" si="13"/>
        <v>0.56000000000000005</v>
      </c>
      <c r="Y14" s="99">
        <f t="shared" si="14"/>
        <v>0.52</v>
      </c>
      <c r="Z14" s="99">
        <f t="shared" si="15"/>
        <v>0.56000000000000005</v>
      </c>
      <c r="AA14" s="99">
        <f t="shared" si="16"/>
        <v>0.49</v>
      </c>
      <c r="AB14" s="99">
        <f t="shared" si="17"/>
        <v>0.59</v>
      </c>
      <c r="AC14" s="99">
        <f t="shared" si="18"/>
        <v>0.59</v>
      </c>
      <c r="AD14" s="99">
        <f t="shared" si="19"/>
        <v>0.62</v>
      </c>
      <c r="AE14" s="99">
        <f t="shared" si="20"/>
        <v>0.54</v>
      </c>
      <c r="AF14" s="99">
        <f t="shared" si="21"/>
        <v>0.59</v>
      </c>
      <c r="AG14" s="99">
        <f t="shared" si="22"/>
        <v>0.48</v>
      </c>
      <c r="AH14" s="99">
        <f t="shared" si="23"/>
        <v>0.52</v>
      </c>
      <c r="AI14" s="99">
        <f t="shared" si="24"/>
        <v>0.55000000000000004</v>
      </c>
      <c r="AJ14" s="99">
        <f t="shared" si="25"/>
        <v>0.52</v>
      </c>
    </row>
    <row r="15" spans="1:36" ht="12.95" customHeight="1" x14ac:dyDescent="0.15">
      <c r="A15" s="98"/>
      <c r="B15" s="143"/>
      <c r="C15" s="144"/>
      <c r="D15" s="98"/>
      <c r="E15" s="98"/>
      <c r="F15" s="4" t="str">
        <f t="shared" si="0"/>
        <v/>
      </c>
      <c r="G15" s="98"/>
      <c r="H15" s="98"/>
      <c r="I15" s="98"/>
      <c r="J15" s="1" t="s">
        <v>15</v>
      </c>
      <c r="K15" s="99" t="e">
        <f t="shared" si="1"/>
        <v>#NUM!</v>
      </c>
      <c r="L15" s="99" t="e">
        <f t="shared" si="2"/>
        <v>#NUM!</v>
      </c>
      <c r="M15" s="99" t="e">
        <f t="shared" si="3"/>
        <v>#NUM!</v>
      </c>
      <c r="N15" s="99" t="e">
        <f t="shared" si="4"/>
        <v>#NUM!</v>
      </c>
      <c r="O15" s="99" t="e">
        <f t="shared" si="5"/>
        <v>#NUM!</v>
      </c>
      <c r="P15" s="99" t="e">
        <f t="shared" si="26"/>
        <v>#N/A</v>
      </c>
      <c r="Q15" s="99" t="e">
        <f t="shared" si="6"/>
        <v>#NUM!</v>
      </c>
      <c r="R15" s="99" t="e">
        <f t="shared" si="7"/>
        <v>#NUM!</v>
      </c>
      <c r="S15" s="99" t="e">
        <f t="shared" si="8"/>
        <v>#NUM!</v>
      </c>
      <c r="T15" s="99" t="e">
        <f t="shared" si="9"/>
        <v>#NUM!</v>
      </c>
      <c r="U15" s="99" t="e">
        <f t="shared" si="10"/>
        <v>#N/A</v>
      </c>
      <c r="V15" s="99" t="e">
        <f t="shared" si="11"/>
        <v>#NUM!</v>
      </c>
      <c r="W15" s="99" t="e">
        <f t="shared" si="12"/>
        <v>#NUM!</v>
      </c>
      <c r="X15" s="99" t="e">
        <f t="shared" si="13"/>
        <v>#NUM!</v>
      </c>
      <c r="Y15" s="99" t="e">
        <f t="shared" si="14"/>
        <v>#NUM!</v>
      </c>
      <c r="Z15" s="99" t="e">
        <f t="shared" si="15"/>
        <v>#N/A</v>
      </c>
      <c r="AA15" s="99" t="e">
        <f t="shared" si="16"/>
        <v>#NUM!</v>
      </c>
      <c r="AB15" s="99" t="e">
        <f t="shared" si="17"/>
        <v>#NUM!</v>
      </c>
      <c r="AC15" s="99" t="e">
        <f t="shared" si="18"/>
        <v>#NUM!</v>
      </c>
      <c r="AD15" s="99" t="e">
        <f t="shared" si="19"/>
        <v>#NUM!</v>
      </c>
      <c r="AE15" s="99" t="e">
        <f t="shared" si="20"/>
        <v>#NUM!</v>
      </c>
      <c r="AF15" s="99" t="e">
        <f t="shared" si="21"/>
        <v>#N/A</v>
      </c>
      <c r="AG15" s="99" t="e">
        <f t="shared" si="22"/>
        <v>#NUM!</v>
      </c>
      <c r="AH15" s="99" t="e">
        <f t="shared" si="23"/>
        <v>#NUM!</v>
      </c>
      <c r="AI15" s="99" t="e">
        <f t="shared" si="24"/>
        <v>#NUM!</v>
      </c>
      <c r="AJ15" s="99" t="e">
        <f t="shared" si="25"/>
        <v>#N/A</v>
      </c>
    </row>
    <row r="16" spans="1:36" ht="12.95" customHeight="1" x14ac:dyDescent="0.15">
      <c r="A16" s="98"/>
      <c r="B16" s="143"/>
      <c r="C16" s="144"/>
      <c r="D16" s="98"/>
      <c r="E16" s="98"/>
      <c r="F16" s="4" t="str">
        <f t="shared" si="0"/>
        <v/>
      </c>
      <c r="G16" s="5"/>
      <c r="H16" s="98"/>
      <c r="I16" s="98"/>
      <c r="J16" s="1" t="s">
        <v>15</v>
      </c>
      <c r="K16" s="99" t="e">
        <f t="shared" si="1"/>
        <v>#NUM!</v>
      </c>
      <c r="L16" s="99" t="e">
        <f t="shared" si="2"/>
        <v>#NUM!</v>
      </c>
      <c r="M16" s="99" t="e">
        <f t="shared" si="3"/>
        <v>#NUM!</v>
      </c>
      <c r="N16" s="99" t="e">
        <f t="shared" si="4"/>
        <v>#NUM!</v>
      </c>
      <c r="O16" s="99" t="e">
        <f t="shared" si="5"/>
        <v>#NUM!</v>
      </c>
      <c r="P16" s="99" t="e">
        <f t="shared" si="26"/>
        <v>#N/A</v>
      </c>
      <c r="Q16" s="99" t="e">
        <f t="shared" si="6"/>
        <v>#NUM!</v>
      </c>
      <c r="R16" s="99" t="e">
        <f t="shared" si="7"/>
        <v>#NUM!</v>
      </c>
      <c r="S16" s="99" t="e">
        <f t="shared" si="8"/>
        <v>#NUM!</v>
      </c>
      <c r="T16" s="99" t="e">
        <f t="shared" si="9"/>
        <v>#NUM!</v>
      </c>
      <c r="U16" s="99" t="e">
        <f t="shared" si="10"/>
        <v>#N/A</v>
      </c>
      <c r="V16" s="99" t="e">
        <f t="shared" si="11"/>
        <v>#NUM!</v>
      </c>
      <c r="W16" s="99" t="e">
        <f t="shared" si="12"/>
        <v>#NUM!</v>
      </c>
      <c r="X16" s="99" t="e">
        <f t="shared" si="13"/>
        <v>#NUM!</v>
      </c>
      <c r="Y16" s="99" t="e">
        <f t="shared" si="14"/>
        <v>#NUM!</v>
      </c>
      <c r="Z16" s="99" t="e">
        <f t="shared" si="15"/>
        <v>#N/A</v>
      </c>
      <c r="AA16" s="99" t="e">
        <f t="shared" si="16"/>
        <v>#NUM!</v>
      </c>
      <c r="AB16" s="99" t="e">
        <f t="shared" si="17"/>
        <v>#NUM!</v>
      </c>
      <c r="AC16" s="99" t="e">
        <f t="shared" si="18"/>
        <v>#NUM!</v>
      </c>
      <c r="AD16" s="99" t="e">
        <f t="shared" si="19"/>
        <v>#NUM!</v>
      </c>
      <c r="AE16" s="99" t="e">
        <f t="shared" si="20"/>
        <v>#NUM!</v>
      </c>
      <c r="AF16" s="99" t="e">
        <f t="shared" si="21"/>
        <v>#N/A</v>
      </c>
      <c r="AG16" s="99" t="e">
        <f t="shared" si="22"/>
        <v>#NUM!</v>
      </c>
      <c r="AH16" s="99" t="e">
        <f t="shared" si="23"/>
        <v>#NUM!</v>
      </c>
      <c r="AI16" s="99" t="e">
        <f t="shared" si="24"/>
        <v>#NUM!</v>
      </c>
      <c r="AJ16" s="99" t="e">
        <f t="shared" si="25"/>
        <v>#N/A</v>
      </c>
    </row>
    <row r="17" spans="1:36" ht="12.95" customHeight="1" x14ac:dyDescent="0.15">
      <c r="A17" s="98"/>
      <c r="B17" s="143"/>
      <c r="C17" s="144"/>
      <c r="D17" s="98"/>
      <c r="E17" s="98"/>
      <c r="F17" s="4" t="str">
        <f t="shared" si="0"/>
        <v/>
      </c>
      <c r="G17" s="5"/>
      <c r="H17" s="98"/>
      <c r="I17" s="98"/>
      <c r="J17" s="1" t="s">
        <v>15</v>
      </c>
      <c r="K17" s="99" t="e">
        <f t="shared" si="1"/>
        <v>#NUM!</v>
      </c>
      <c r="L17" s="99" t="e">
        <f t="shared" si="2"/>
        <v>#NUM!</v>
      </c>
      <c r="M17" s="99" t="e">
        <f t="shared" si="3"/>
        <v>#NUM!</v>
      </c>
      <c r="N17" s="99" t="e">
        <f t="shared" si="4"/>
        <v>#NUM!</v>
      </c>
      <c r="O17" s="99" t="e">
        <f t="shared" si="5"/>
        <v>#NUM!</v>
      </c>
      <c r="P17" s="99" t="e">
        <f t="shared" si="26"/>
        <v>#N/A</v>
      </c>
      <c r="Q17" s="99" t="e">
        <f t="shared" si="6"/>
        <v>#NUM!</v>
      </c>
      <c r="R17" s="99" t="e">
        <f t="shared" si="7"/>
        <v>#NUM!</v>
      </c>
      <c r="S17" s="99" t="e">
        <f t="shared" si="8"/>
        <v>#NUM!</v>
      </c>
      <c r="T17" s="99" t="e">
        <f t="shared" si="9"/>
        <v>#NUM!</v>
      </c>
      <c r="U17" s="99" t="e">
        <f t="shared" si="10"/>
        <v>#N/A</v>
      </c>
      <c r="V17" s="99" t="e">
        <f t="shared" si="11"/>
        <v>#NUM!</v>
      </c>
      <c r="W17" s="99" t="e">
        <f t="shared" si="12"/>
        <v>#NUM!</v>
      </c>
      <c r="X17" s="99" t="e">
        <f t="shared" si="13"/>
        <v>#NUM!</v>
      </c>
      <c r="Y17" s="99" t="e">
        <f t="shared" si="14"/>
        <v>#NUM!</v>
      </c>
      <c r="Z17" s="99" t="e">
        <f t="shared" si="15"/>
        <v>#N/A</v>
      </c>
      <c r="AA17" s="99" t="e">
        <f t="shared" si="16"/>
        <v>#NUM!</v>
      </c>
      <c r="AB17" s="99" t="e">
        <f t="shared" si="17"/>
        <v>#NUM!</v>
      </c>
      <c r="AC17" s="99" t="e">
        <f t="shared" si="18"/>
        <v>#NUM!</v>
      </c>
      <c r="AD17" s="99" t="e">
        <f t="shared" si="19"/>
        <v>#NUM!</v>
      </c>
      <c r="AE17" s="99" t="e">
        <f t="shared" si="20"/>
        <v>#NUM!</v>
      </c>
      <c r="AF17" s="99" t="e">
        <f t="shared" si="21"/>
        <v>#N/A</v>
      </c>
      <c r="AG17" s="99" t="e">
        <f t="shared" si="22"/>
        <v>#NUM!</v>
      </c>
      <c r="AH17" s="99" t="e">
        <f t="shared" si="23"/>
        <v>#NUM!</v>
      </c>
      <c r="AI17" s="99" t="e">
        <f t="shared" si="24"/>
        <v>#NUM!</v>
      </c>
      <c r="AJ17" s="99" t="e">
        <f t="shared" si="25"/>
        <v>#N/A</v>
      </c>
    </row>
    <row r="18" spans="1:36" ht="12.95" customHeight="1" x14ac:dyDescent="0.15">
      <c r="A18" s="98"/>
      <c r="B18" s="115"/>
      <c r="C18" s="115"/>
      <c r="D18" s="98"/>
      <c r="E18" s="98"/>
      <c r="F18" s="4" t="str">
        <f t="shared" si="0"/>
        <v/>
      </c>
      <c r="G18" s="43"/>
      <c r="H18" s="98"/>
      <c r="I18" s="98"/>
      <c r="J18" s="1" t="s">
        <v>15</v>
      </c>
      <c r="K18" s="99" t="e">
        <f t="shared" si="1"/>
        <v>#NUM!</v>
      </c>
      <c r="L18" s="99" t="e">
        <f t="shared" si="2"/>
        <v>#NUM!</v>
      </c>
      <c r="M18" s="99" t="e">
        <f t="shared" si="3"/>
        <v>#NUM!</v>
      </c>
      <c r="N18" s="99" t="e">
        <f t="shared" si="4"/>
        <v>#NUM!</v>
      </c>
      <c r="O18" s="99" t="e">
        <f t="shared" si="5"/>
        <v>#NUM!</v>
      </c>
      <c r="P18" s="99" t="e">
        <f t="shared" si="26"/>
        <v>#N/A</v>
      </c>
      <c r="Q18" s="99" t="e">
        <f t="shared" si="6"/>
        <v>#NUM!</v>
      </c>
      <c r="R18" s="99" t="e">
        <f t="shared" si="7"/>
        <v>#NUM!</v>
      </c>
      <c r="S18" s="99" t="e">
        <f t="shared" si="8"/>
        <v>#NUM!</v>
      </c>
      <c r="T18" s="99" t="e">
        <f t="shared" si="9"/>
        <v>#NUM!</v>
      </c>
      <c r="U18" s="99" t="e">
        <f t="shared" si="10"/>
        <v>#N/A</v>
      </c>
      <c r="V18" s="99" t="e">
        <f t="shared" si="11"/>
        <v>#NUM!</v>
      </c>
      <c r="W18" s="99" t="e">
        <f t="shared" si="12"/>
        <v>#NUM!</v>
      </c>
      <c r="X18" s="99" t="e">
        <f t="shared" si="13"/>
        <v>#NUM!</v>
      </c>
      <c r="Y18" s="99" t="e">
        <f t="shared" si="14"/>
        <v>#NUM!</v>
      </c>
      <c r="Z18" s="99" t="e">
        <f t="shared" si="15"/>
        <v>#N/A</v>
      </c>
      <c r="AA18" s="99" t="e">
        <f t="shared" si="16"/>
        <v>#NUM!</v>
      </c>
      <c r="AB18" s="99" t="e">
        <f t="shared" si="17"/>
        <v>#NUM!</v>
      </c>
      <c r="AC18" s="99" t="e">
        <f t="shared" si="18"/>
        <v>#NUM!</v>
      </c>
      <c r="AD18" s="99" t="e">
        <f t="shared" si="19"/>
        <v>#NUM!</v>
      </c>
      <c r="AE18" s="99" t="e">
        <f t="shared" si="20"/>
        <v>#NUM!</v>
      </c>
      <c r="AF18" s="99" t="e">
        <f t="shared" si="21"/>
        <v>#N/A</v>
      </c>
      <c r="AG18" s="99" t="e">
        <f t="shared" si="22"/>
        <v>#NUM!</v>
      </c>
      <c r="AH18" s="99" t="e">
        <f t="shared" si="23"/>
        <v>#NUM!</v>
      </c>
      <c r="AI18" s="99" t="e">
        <f t="shared" si="24"/>
        <v>#NUM!</v>
      </c>
      <c r="AJ18" s="99" t="e">
        <f t="shared" si="25"/>
        <v>#N/A</v>
      </c>
    </row>
    <row r="19" spans="1:36" ht="12.95" customHeight="1" x14ac:dyDescent="0.15">
      <c r="A19" s="98"/>
      <c r="B19" s="115"/>
      <c r="C19" s="115"/>
      <c r="D19" s="98"/>
      <c r="E19" s="98"/>
      <c r="F19" s="4" t="str">
        <f t="shared" si="0"/>
        <v/>
      </c>
      <c r="G19" s="43"/>
      <c r="H19" s="98"/>
      <c r="I19" s="98"/>
      <c r="J19" s="1" t="s">
        <v>15</v>
      </c>
      <c r="K19" s="99" t="e">
        <f t="shared" si="1"/>
        <v>#NUM!</v>
      </c>
      <c r="L19" s="99" t="e">
        <f t="shared" si="2"/>
        <v>#NUM!</v>
      </c>
      <c r="M19" s="99" t="e">
        <f t="shared" si="3"/>
        <v>#NUM!</v>
      </c>
      <c r="N19" s="99" t="e">
        <f t="shared" si="4"/>
        <v>#NUM!</v>
      </c>
      <c r="O19" s="99" t="e">
        <f t="shared" si="5"/>
        <v>#NUM!</v>
      </c>
      <c r="P19" s="99" t="e">
        <f t="shared" si="26"/>
        <v>#N/A</v>
      </c>
      <c r="Q19" s="99" t="e">
        <f t="shared" si="6"/>
        <v>#NUM!</v>
      </c>
      <c r="R19" s="99" t="e">
        <f t="shared" si="7"/>
        <v>#NUM!</v>
      </c>
      <c r="S19" s="99" t="e">
        <f t="shared" si="8"/>
        <v>#NUM!</v>
      </c>
      <c r="T19" s="99" t="e">
        <f t="shared" si="9"/>
        <v>#NUM!</v>
      </c>
      <c r="U19" s="99" t="e">
        <f t="shared" si="10"/>
        <v>#N/A</v>
      </c>
      <c r="V19" s="99" t="e">
        <f t="shared" si="11"/>
        <v>#NUM!</v>
      </c>
      <c r="W19" s="99" t="e">
        <f t="shared" si="12"/>
        <v>#NUM!</v>
      </c>
      <c r="X19" s="99" t="e">
        <f t="shared" si="13"/>
        <v>#NUM!</v>
      </c>
      <c r="Y19" s="99" t="e">
        <f t="shared" si="14"/>
        <v>#NUM!</v>
      </c>
      <c r="Z19" s="99" t="e">
        <f t="shared" si="15"/>
        <v>#N/A</v>
      </c>
      <c r="AA19" s="99" t="e">
        <f t="shared" si="16"/>
        <v>#NUM!</v>
      </c>
      <c r="AB19" s="99" t="e">
        <f t="shared" si="17"/>
        <v>#NUM!</v>
      </c>
      <c r="AC19" s="99" t="e">
        <f t="shared" si="18"/>
        <v>#NUM!</v>
      </c>
      <c r="AD19" s="99" t="e">
        <f t="shared" si="19"/>
        <v>#NUM!</v>
      </c>
      <c r="AE19" s="99" t="e">
        <f t="shared" si="20"/>
        <v>#NUM!</v>
      </c>
      <c r="AF19" s="99" t="e">
        <f t="shared" si="21"/>
        <v>#N/A</v>
      </c>
      <c r="AG19" s="99" t="e">
        <f t="shared" si="22"/>
        <v>#NUM!</v>
      </c>
      <c r="AH19" s="99" t="e">
        <f t="shared" si="23"/>
        <v>#NUM!</v>
      </c>
      <c r="AI19" s="99" t="e">
        <f t="shared" si="24"/>
        <v>#NUM!</v>
      </c>
      <c r="AJ19" s="99" t="e">
        <f t="shared" si="25"/>
        <v>#N/A</v>
      </c>
    </row>
    <row r="20" spans="1:36" ht="12.95" customHeight="1" x14ac:dyDescent="0.15">
      <c r="A20" s="98"/>
      <c r="B20" s="115"/>
      <c r="C20" s="115"/>
      <c r="D20" s="98"/>
      <c r="E20" s="98"/>
      <c r="F20" s="4" t="str">
        <f t="shared" si="0"/>
        <v/>
      </c>
      <c r="G20" s="5"/>
      <c r="H20" s="98"/>
      <c r="I20" s="98"/>
      <c r="J20" s="1" t="s">
        <v>15</v>
      </c>
      <c r="K20" s="99" t="e">
        <f t="shared" si="1"/>
        <v>#NUM!</v>
      </c>
      <c r="L20" s="99" t="e">
        <f t="shared" si="2"/>
        <v>#NUM!</v>
      </c>
      <c r="M20" s="99" t="e">
        <f t="shared" si="3"/>
        <v>#NUM!</v>
      </c>
      <c r="N20" s="99" t="e">
        <f t="shared" si="4"/>
        <v>#NUM!</v>
      </c>
      <c r="O20" s="99" t="e">
        <f t="shared" si="5"/>
        <v>#NUM!</v>
      </c>
      <c r="P20" s="99" t="e">
        <f t="shared" si="26"/>
        <v>#N/A</v>
      </c>
      <c r="Q20" s="99" t="e">
        <f t="shared" si="6"/>
        <v>#NUM!</v>
      </c>
      <c r="R20" s="99" t="e">
        <f t="shared" si="7"/>
        <v>#NUM!</v>
      </c>
      <c r="S20" s="99" t="e">
        <f t="shared" si="8"/>
        <v>#NUM!</v>
      </c>
      <c r="T20" s="99" t="e">
        <f t="shared" si="9"/>
        <v>#NUM!</v>
      </c>
      <c r="U20" s="99" t="e">
        <f t="shared" si="10"/>
        <v>#N/A</v>
      </c>
      <c r="V20" s="99" t="e">
        <f t="shared" si="11"/>
        <v>#NUM!</v>
      </c>
      <c r="W20" s="99" t="e">
        <f t="shared" si="12"/>
        <v>#NUM!</v>
      </c>
      <c r="X20" s="99" t="e">
        <f t="shared" si="13"/>
        <v>#NUM!</v>
      </c>
      <c r="Y20" s="99" t="e">
        <f t="shared" si="14"/>
        <v>#NUM!</v>
      </c>
      <c r="Z20" s="99" t="e">
        <f t="shared" si="15"/>
        <v>#N/A</v>
      </c>
      <c r="AA20" s="99" t="e">
        <f t="shared" si="16"/>
        <v>#NUM!</v>
      </c>
      <c r="AB20" s="99" t="e">
        <f t="shared" si="17"/>
        <v>#NUM!</v>
      </c>
      <c r="AC20" s="99" t="e">
        <f t="shared" si="18"/>
        <v>#NUM!</v>
      </c>
      <c r="AD20" s="99" t="e">
        <f t="shared" si="19"/>
        <v>#NUM!</v>
      </c>
      <c r="AE20" s="99" t="e">
        <f t="shared" si="20"/>
        <v>#NUM!</v>
      </c>
      <c r="AF20" s="99" t="e">
        <f t="shared" si="21"/>
        <v>#N/A</v>
      </c>
      <c r="AG20" s="99" t="e">
        <f t="shared" si="22"/>
        <v>#NUM!</v>
      </c>
      <c r="AH20" s="99" t="e">
        <f t="shared" si="23"/>
        <v>#NUM!</v>
      </c>
      <c r="AI20" s="99" t="e">
        <f t="shared" si="24"/>
        <v>#NUM!</v>
      </c>
      <c r="AJ20" s="99" t="e">
        <f t="shared" si="25"/>
        <v>#N/A</v>
      </c>
    </row>
    <row r="21" spans="1:36" ht="12.95" customHeight="1" x14ac:dyDescent="0.15">
      <c r="A21" s="98"/>
      <c r="B21" s="115"/>
      <c r="C21" s="115"/>
      <c r="D21" s="98"/>
      <c r="E21" s="98"/>
      <c r="F21" s="4" t="str">
        <f t="shared" si="0"/>
        <v/>
      </c>
      <c r="G21" s="5"/>
      <c r="H21" s="98"/>
      <c r="I21" s="98"/>
      <c r="J21" s="1" t="s">
        <v>15</v>
      </c>
      <c r="K21" s="99" t="e">
        <f t="shared" si="1"/>
        <v>#NUM!</v>
      </c>
      <c r="L21" s="99" t="e">
        <f t="shared" si="2"/>
        <v>#NUM!</v>
      </c>
      <c r="M21" s="99" t="e">
        <f t="shared" si="3"/>
        <v>#NUM!</v>
      </c>
      <c r="N21" s="99" t="e">
        <f t="shared" si="4"/>
        <v>#NUM!</v>
      </c>
      <c r="O21" s="99" t="e">
        <f t="shared" si="5"/>
        <v>#NUM!</v>
      </c>
      <c r="P21" s="99" t="e">
        <f t="shared" si="26"/>
        <v>#N/A</v>
      </c>
      <c r="Q21" s="99" t="e">
        <f t="shared" si="6"/>
        <v>#NUM!</v>
      </c>
      <c r="R21" s="99" t="e">
        <f t="shared" si="7"/>
        <v>#NUM!</v>
      </c>
      <c r="S21" s="99" t="e">
        <f t="shared" si="8"/>
        <v>#NUM!</v>
      </c>
      <c r="T21" s="99" t="e">
        <f t="shared" si="9"/>
        <v>#NUM!</v>
      </c>
      <c r="U21" s="99" t="e">
        <f t="shared" si="10"/>
        <v>#N/A</v>
      </c>
      <c r="V21" s="99" t="e">
        <f t="shared" si="11"/>
        <v>#NUM!</v>
      </c>
      <c r="W21" s="99" t="e">
        <f t="shared" si="12"/>
        <v>#NUM!</v>
      </c>
      <c r="X21" s="99" t="e">
        <f t="shared" si="13"/>
        <v>#NUM!</v>
      </c>
      <c r="Y21" s="99" t="e">
        <f t="shared" si="14"/>
        <v>#NUM!</v>
      </c>
      <c r="Z21" s="99" t="e">
        <f t="shared" si="15"/>
        <v>#N/A</v>
      </c>
      <c r="AA21" s="99" t="e">
        <f t="shared" si="16"/>
        <v>#NUM!</v>
      </c>
      <c r="AB21" s="99" t="e">
        <f t="shared" si="17"/>
        <v>#NUM!</v>
      </c>
      <c r="AC21" s="99" t="e">
        <f t="shared" si="18"/>
        <v>#NUM!</v>
      </c>
      <c r="AD21" s="99" t="e">
        <f t="shared" si="19"/>
        <v>#NUM!</v>
      </c>
      <c r="AE21" s="99" t="e">
        <f t="shared" si="20"/>
        <v>#NUM!</v>
      </c>
      <c r="AF21" s="99" t="e">
        <f t="shared" si="21"/>
        <v>#N/A</v>
      </c>
      <c r="AG21" s="99" t="e">
        <f t="shared" si="22"/>
        <v>#NUM!</v>
      </c>
      <c r="AH21" s="99" t="e">
        <f t="shared" si="23"/>
        <v>#NUM!</v>
      </c>
      <c r="AI21" s="99" t="e">
        <f t="shared" si="24"/>
        <v>#NUM!</v>
      </c>
      <c r="AJ21" s="99" t="e">
        <f t="shared" si="25"/>
        <v>#N/A</v>
      </c>
    </row>
    <row r="22" spans="1:36" ht="12.95" customHeight="1" x14ac:dyDescent="0.15">
      <c r="A22" s="98"/>
      <c r="B22" s="115"/>
      <c r="C22" s="115"/>
      <c r="D22" s="98"/>
      <c r="E22" s="98"/>
      <c r="F22" s="4" t="str">
        <f t="shared" si="0"/>
        <v/>
      </c>
      <c r="G22" s="5"/>
      <c r="H22" s="98"/>
      <c r="I22" s="98"/>
      <c r="J22" s="1" t="s">
        <v>15</v>
      </c>
      <c r="K22" s="99" t="e">
        <f t="shared" si="1"/>
        <v>#NUM!</v>
      </c>
      <c r="L22" s="99" t="e">
        <f t="shared" si="2"/>
        <v>#NUM!</v>
      </c>
      <c r="M22" s="99" t="e">
        <f t="shared" si="3"/>
        <v>#NUM!</v>
      </c>
      <c r="N22" s="99" t="e">
        <f t="shared" si="4"/>
        <v>#NUM!</v>
      </c>
      <c r="O22" s="99" t="e">
        <f t="shared" si="5"/>
        <v>#NUM!</v>
      </c>
      <c r="P22" s="99" t="e">
        <f t="shared" si="26"/>
        <v>#N/A</v>
      </c>
      <c r="Q22" s="99" t="e">
        <f t="shared" si="6"/>
        <v>#NUM!</v>
      </c>
      <c r="R22" s="99" t="e">
        <f t="shared" si="7"/>
        <v>#NUM!</v>
      </c>
      <c r="S22" s="99" t="e">
        <f t="shared" si="8"/>
        <v>#NUM!</v>
      </c>
      <c r="T22" s="99" t="e">
        <f t="shared" si="9"/>
        <v>#NUM!</v>
      </c>
      <c r="U22" s="99" t="e">
        <f t="shared" si="10"/>
        <v>#N/A</v>
      </c>
      <c r="V22" s="99" t="e">
        <f t="shared" si="11"/>
        <v>#NUM!</v>
      </c>
      <c r="W22" s="99" t="e">
        <f t="shared" si="12"/>
        <v>#NUM!</v>
      </c>
      <c r="X22" s="99" t="e">
        <f t="shared" si="13"/>
        <v>#NUM!</v>
      </c>
      <c r="Y22" s="99" t="e">
        <f t="shared" si="14"/>
        <v>#NUM!</v>
      </c>
      <c r="Z22" s="99" t="e">
        <f t="shared" si="15"/>
        <v>#N/A</v>
      </c>
      <c r="AA22" s="99" t="e">
        <f t="shared" si="16"/>
        <v>#NUM!</v>
      </c>
      <c r="AB22" s="99" t="e">
        <f t="shared" si="17"/>
        <v>#NUM!</v>
      </c>
      <c r="AC22" s="99" t="e">
        <f t="shared" si="18"/>
        <v>#NUM!</v>
      </c>
      <c r="AD22" s="99" t="e">
        <f t="shared" si="19"/>
        <v>#NUM!</v>
      </c>
      <c r="AE22" s="99" t="e">
        <f t="shared" si="20"/>
        <v>#NUM!</v>
      </c>
      <c r="AF22" s="99" t="e">
        <f t="shared" si="21"/>
        <v>#N/A</v>
      </c>
      <c r="AG22" s="99" t="e">
        <f t="shared" si="22"/>
        <v>#NUM!</v>
      </c>
      <c r="AH22" s="99" t="e">
        <f t="shared" si="23"/>
        <v>#NUM!</v>
      </c>
      <c r="AI22" s="99" t="e">
        <f t="shared" si="24"/>
        <v>#NUM!</v>
      </c>
      <c r="AJ22" s="99" t="e">
        <f t="shared" si="25"/>
        <v>#N/A</v>
      </c>
    </row>
    <row r="23" spans="1:36" ht="12.95" customHeight="1" x14ac:dyDescent="0.15">
      <c r="A23" s="98"/>
      <c r="B23" s="115"/>
      <c r="C23" s="115"/>
      <c r="D23" s="98"/>
      <c r="E23" s="98"/>
      <c r="F23" s="4" t="str">
        <f t="shared" si="0"/>
        <v/>
      </c>
      <c r="G23" s="5"/>
      <c r="H23" s="98"/>
      <c r="I23" s="98"/>
      <c r="J23" s="1" t="s">
        <v>15</v>
      </c>
      <c r="K23" s="99" t="e">
        <f t="shared" si="1"/>
        <v>#NUM!</v>
      </c>
      <c r="L23" s="99" t="e">
        <f t="shared" si="2"/>
        <v>#NUM!</v>
      </c>
      <c r="M23" s="99" t="e">
        <f t="shared" si="3"/>
        <v>#NUM!</v>
      </c>
      <c r="N23" s="99" t="e">
        <f t="shared" si="4"/>
        <v>#NUM!</v>
      </c>
      <c r="O23" s="99" t="e">
        <f t="shared" si="5"/>
        <v>#NUM!</v>
      </c>
      <c r="P23" s="99" t="e">
        <f t="shared" si="26"/>
        <v>#N/A</v>
      </c>
      <c r="Q23" s="99" t="e">
        <f t="shared" si="6"/>
        <v>#NUM!</v>
      </c>
      <c r="R23" s="99" t="e">
        <f t="shared" si="7"/>
        <v>#NUM!</v>
      </c>
      <c r="S23" s="99" t="e">
        <f t="shared" si="8"/>
        <v>#NUM!</v>
      </c>
      <c r="T23" s="99" t="e">
        <f t="shared" si="9"/>
        <v>#NUM!</v>
      </c>
      <c r="U23" s="99" t="e">
        <f t="shared" si="10"/>
        <v>#N/A</v>
      </c>
      <c r="V23" s="99" t="e">
        <f t="shared" si="11"/>
        <v>#NUM!</v>
      </c>
      <c r="W23" s="99" t="e">
        <f t="shared" si="12"/>
        <v>#NUM!</v>
      </c>
      <c r="X23" s="99" t="e">
        <f t="shared" si="13"/>
        <v>#NUM!</v>
      </c>
      <c r="Y23" s="99" t="e">
        <f t="shared" si="14"/>
        <v>#NUM!</v>
      </c>
      <c r="Z23" s="99" t="e">
        <f t="shared" si="15"/>
        <v>#N/A</v>
      </c>
      <c r="AA23" s="99" t="e">
        <f t="shared" si="16"/>
        <v>#NUM!</v>
      </c>
      <c r="AB23" s="99" t="e">
        <f t="shared" si="17"/>
        <v>#NUM!</v>
      </c>
      <c r="AC23" s="99" t="e">
        <f t="shared" si="18"/>
        <v>#NUM!</v>
      </c>
      <c r="AD23" s="99" t="e">
        <f t="shared" si="19"/>
        <v>#NUM!</v>
      </c>
      <c r="AE23" s="99" t="e">
        <f t="shared" si="20"/>
        <v>#NUM!</v>
      </c>
      <c r="AF23" s="99" t="e">
        <f t="shared" si="21"/>
        <v>#N/A</v>
      </c>
      <c r="AG23" s="99" t="e">
        <f t="shared" si="22"/>
        <v>#NUM!</v>
      </c>
      <c r="AH23" s="99" t="e">
        <f t="shared" si="23"/>
        <v>#NUM!</v>
      </c>
      <c r="AI23" s="99" t="e">
        <f t="shared" si="24"/>
        <v>#NUM!</v>
      </c>
      <c r="AJ23" s="99" t="e">
        <f t="shared" si="25"/>
        <v>#N/A</v>
      </c>
    </row>
    <row r="24" spans="1:36" ht="12.95" customHeight="1" x14ac:dyDescent="0.15">
      <c r="A24" s="98"/>
      <c r="B24" s="115"/>
      <c r="C24" s="115"/>
      <c r="D24" s="98"/>
      <c r="E24" s="98"/>
      <c r="F24" s="4" t="str">
        <f t="shared" si="0"/>
        <v/>
      </c>
      <c r="G24" s="98"/>
      <c r="H24" s="98"/>
      <c r="I24" s="98"/>
      <c r="J24" s="1" t="s">
        <v>15</v>
      </c>
      <c r="K24" s="99" t="e">
        <f t="shared" si="1"/>
        <v>#NUM!</v>
      </c>
      <c r="L24" s="99" t="e">
        <f t="shared" si="2"/>
        <v>#NUM!</v>
      </c>
      <c r="M24" s="99" t="e">
        <f t="shared" si="3"/>
        <v>#NUM!</v>
      </c>
      <c r="N24" s="99" t="e">
        <f t="shared" si="4"/>
        <v>#NUM!</v>
      </c>
      <c r="O24" s="99" t="e">
        <f t="shared" si="5"/>
        <v>#NUM!</v>
      </c>
      <c r="P24" s="99" t="e">
        <f t="shared" si="26"/>
        <v>#N/A</v>
      </c>
      <c r="Q24" s="99" t="e">
        <f t="shared" si="6"/>
        <v>#NUM!</v>
      </c>
      <c r="R24" s="99" t="e">
        <f t="shared" si="7"/>
        <v>#NUM!</v>
      </c>
      <c r="S24" s="99" t="e">
        <f t="shared" si="8"/>
        <v>#NUM!</v>
      </c>
      <c r="T24" s="99" t="e">
        <f t="shared" si="9"/>
        <v>#NUM!</v>
      </c>
      <c r="U24" s="99" t="e">
        <f t="shared" si="10"/>
        <v>#N/A</v>
      </c>
      <c r="V24" s="99" t="e">
        <f t="shared" si="11"/>
        <v>#NUM!</v>
      </c>
      <c r="W24" s="99" t="e">
        <f t="shared" si="12"/>
        <v>#NUM!</v>
      </c>
      <c r="X24" s="99" t="e">
        <f t="shared" si="13"/>
        <v>#NUM!</v>
      </c>
      <c r="Y24" s="99" t="e">
        <f t="shared" si="14"/>
        <v>#NUM!</v>
      </c>
      <c r="Z24" s="99" t="e">
        <f t="shared" si="15"/>
        <v>#N/A</v>
      </c>
      <c r="AA24" s="99" t="e">
        <f t="shared" si="16"/>
        <v>#NUM!</v>
      </c>
      <c r="AB24" s="99" t="e">
        <f t="shared" si="17"/>
        <v>#NUM!</v>
      </c>
      <c r="AC24" s="99" t="e">
        <f t="shared" si="18"/>
        <v>#NUM!</v>
      </c>
      <c r="AD24" s="99" t="e">
        <f t="shared" si="19"/>
        <v>#NUM!</v>
      </c>
      <c r="AE24" s="99" t="e">
        <f t="shared" si="20"/>
        <v>#NUM!</v>
      </c>
      <c r="AF24" s="99" t="e">
        <f t="shared" si="21"/>
        <v>#N/A</v>
      </c>
      <c r="AG24" s="99" t="e">
        <f t="shared" si="22"/>
        <v>#NUM!</v>
      </c>
      <c r="AH24" s="99" t="e">
        <f t="shared" si="23"/>
        <v>#NUM!</v>
      </c>
      <c r="AI24" s="99" t="e">
        <f t="shared" si="24"/>
        <v>#NUM!</v>
      </c>
      <c r="AJ24" s="99" t="e">
        <f t="shared" si="25"/>
        <v>#N/A</v>
      </c>
    </row>
    <row r="25" spans="1:36" ht="12.95" customHeight="1" x14ac:dyDescent="0.15">
      <c r="A25" s="98"/>
      <c r="B25" s="115"/>
      <c r="C25" s="115"/>
      <c r="D25" s="98"/>
      <c r="E25" s="98"/>
      <c r="F25" s="4" t="str">
        <f t="shared" si="0"/>
        <v/>
      </c>
      <c r="G25" s="98"/>
      <c r="H25" s="98"/>
      <c r="I25" s="98"/>
      <c r="J25" s="1" t="s">
        <v>15</v>
      </c>
      <c r="K25" s="99" t="e">
        <f t="shared" si="1"/>
        <v>#NUM!</v>
      </c>
      <c r="L25" s="99" t="e">
        <f t="shared" si="2"/>
        <v>#NUM!</v>
      </c>
      <c r="M25" s="99" t="e">
        <f t="shared" si="3"/>
        <v>#NUM!</v>
      </c>
      <c r="N25" s="99" t="e">
        <f t="shared" si="4"/>
        <v>#NUM!</v>
      </c>
      <c r="O25" s="99" t="e">
        <f t="shared" si="5"/>
        <v>#NUM!</v>
      </c>
      <c r="P25" s="99" t="e">
        <f t="shared" si="26"/>
        <v>#N/A</v>
      </c>
      <c r="Q25" s="99" t="e">
        <f t="shared" si="6"/>
        <v>#NUM!</v>
      </c>
      <c r="R25" s="99" t="e">
        <f t="shared" si="7"/>
        <v>#NUM!</v>
      </c>
      <c r="S25" s="99" t="e">
        <f t="shared" si="8"/>
        <v>#NUM!</v>
      </c>
      <c r="T25" s="99" t="e">
        <f t="shared" si="9"/>
        <v>#NUM!</v>
      </c>
      <c r="U25" s="99" t="e">
        <f t="shared" si="10"/>
        <v>#N/A</v>
      </c>
      <c r="V25" s="99" t="e">
        <f t="shared" si="11"/>
        <v>#NUM!</v>
      </c>
      <c r="W25" s="99" t="e">
        <f t="shared" si="12"/>
        <v>#NUM!</v>
      </c>
      <c r="X25" s="99" t="e">
        <f t="shared" si="13"/>
        <v>#NUM!</v>
      </c>
      <c r="Y25" s="99" t="e">
        <f t="shared" si="14"/>
        <v>#NUM!</v>
      </c>
      <c r="Z25" s="99" t="e">
        <f t="shared" si="15"/>
        <v>#N/A</v>
      </c>
      <c r="AA25" s="99" t="e">
        <f t="shared" si="16"/>
        <v>#NUM!</v>
      </c>
      <c r="AB25" s="99" t="e">
        <f t="shared" si="17"/>
        <v>#NUM!</v>
      </c>
      <c r="AC25" s="99" t="e">
        <f t="shared" si="18"/>
        <v>#NUM!</v>
      </c>
      <c r="AD25" s="99" t="e">
        <f t="shared" si="19"/>
        <v>#NUM!</v>
      </c>
      <c r="AE25" s="99" t="e">
        <f t="shared" si="20"/>
        <v>#NUM!</v>
      </c>
      <c r="AF25" s="99" t="e">
        <f t="shared" si="21"/>
        <v>#N/A</v>
      </c>
      <c r="AG25" s="99" t="e">
        <f t="shared" si="22"/>
        <v>#NUM!</v>
      </c>
      <c r="AH25" s="99" t="e">
        <f t="shared" si="23"/>
        <v>#NUM!</v>
      </c>
      <c r="AI25" s="99" t="e">
        <f t="shared" si="24"/>
        <v>#NUM!</v>
      </c>
      <c r="AJ25" s="99" t="e">
        <f t="shared" si="25"/>
        <v>#N/A</v>
      </c>
    </row>
    <row r="26" spans="1:36" ht="12.95" customHeight="1" x14ac:dyDescent="0.15">
      <c r="A26" s="98"/>
      <c r="B26" s="115"/>
      <c r="C26" s="115"/>
      <c r="D26" s="98"/>
      <c r="E26" s="98"/>
      <c r="F26" s="4" t="str">
        <f t="shared" si="0"/>
        <v/>
      </c>
      <c r="G26" s="98"/>
      <c r="H26" s="98"/>
      <c r="I26" s="98"/>
      <c r="J26" s="1" t="s">
        <v>15</v>
      </c>
      <c r="K26" s="99" t="e">
        <f t="shared" si="1"/>
        <v>#NUM!</v>
      </c>
      <c r="L26" s="99" t="e">
        <f t="shared" si="2"/>
        <v>#NUM!</v>
      </c>
      <c r="M26" s="99" t="e">
        <f t="shared" si="3"/>
        <v>#NUM!</v>
      </c>
      <c r="N26" s="99" t="e">
        <f t="shared" si="4"/>
        <v>#NUM!</v>
      </c>
      <c r="O26" s="99" t="e">
        <f t="shared" si="5"/>
        <v>#NUM!</v>
      </c>
      <c r="P26" s="99" t="e">
        <f t="shared" si="26"/>
        <v>#N/A</v>
      </c>
      <c r="Q26" s="99" t="e">
        <f t="shared" si="6"/>
        <v>#NUM!</v>
      </c>
      <c r="R26" s="99" t="e">
        <f t="shared" si="7"/>
        <v>#NUM!</v>
      </c>
      <c r="S26" s="99" t="e">
        <f t="shared" si="8"/>
        <v>#NUM!</v>
      </c>
      <c r="T26" s="99" t="e">
        <f t="shared" si="9"/>
        <v>#NUM!</v>
      </c>
      <c r="U26" s="99" t="e">
        <f t="shared" si="10"/>
        <v>#N/A</v>
      </c>
      <c r="V26" s="99" t="e">
        <f t="shared" si="11"/>
        <v>#NUM!</v>
      </c>
      <c r="W26" s="99" t="e">
        <f t="shared" si="12"/>
        <v>#NUM!</v>
      </c>
      <c r="X26" s="99" t="e">
        <f t="shared" si="13"/>
        <v>#NUM!</v>
      </c>
      <c r="Y26" s="99" t="e">
        <f t="shared" si="14"/>
        <v>#NUM!</v>
      </c>
      <c r="Z26" s="99" t="e">
        <f t="shared" si="15"/>
        <v>#N/A</v>
      </c>
      <c r="AA26" s="99" t="e">
        <f t="shared" si="16"/>
        <v>#NUM!</v>
      </c>
      <c r="AB26" s="99" t="e">
        <f t="shared" si="17"/>
        <v>#NUM!</v>
      </c>
      <c r="AC26" s="99" t="e">
        <f t="shared" si="18"/>
        <v>#NUM!</v>
      </c>
      <c r="AD26" s="99" t="e">
        <f t="shared" si="19"/>
        <v>#NUM!</v>
      </c>
      <c r="AE26" s="99" t="e">
        <f t="shared" si="20"/>
        <v>#NUM!</v>
      </c>
      <c r="AF26" s="99" t="e">
        <f t="shared" si="21"/>
        <v>#N/A</v>
      </c>
      <c r="AG26" s="99" t="e">
        <f t="shared" si="22"/>
        <v>#NUM!</v>
      </c>
      <c r="AH26" s="99" t="e">
        <f t="shared" si="23"/>
        <v>#NUM!</v>
      </c>
      <c r="AI26" s="99" t="e">
        <f t="shared" si="24"/>
        <v>#NUM!</v>
      </c>
      <c r="AJ26" s="99" t="e">
        <f t="shared" si="25"/>
        <v>#N/A</v>
      </c>
    </row>
    <row r="27" spans="1:36" ht="12.95" customHeight="1" x14ac:dyDescent="0.15">
      <c r="A27" s="98"/>
      <c r="B27" s="115"/>
      <c r="C27" s="115"/>
      <c r="D27" s="98"/>
      <c r="E27" s="98"/>
      <c r="F27" s="4" t="str">
        <f t="shared" si="0"/>
        <v/>
      </c>
      <c r="G27" s="98"/>
      <c r="H27" s="98"/>
      <c r="I27" s="98"/>
      <c r="J27" s="1" t="s">
        <v>15</v>
      </c>
      <c r="K27" s="99" t="e">
        <f t="shared" si="1"/>
        <v>#NUM!</v>
      </c>
      <c r="L27" s="99" t="e">
        <f t="shared" si="2"/>
        <v>#NUM!</v>
      </c>
      <c r="M27" s="99" t="e">
        <f t="shared" si="3"/>
        <v>#NUM!</v>
      </c>
      <c r="N27" s="99" t="e">
        <f t="shared" si="4"/>
        <v>#NUM!</v>
      </c>
      <c r="O27" s="99" t="e">
        <f t="shared" si="5"/>
        <v>#NUM!</v>
      </c>
      <c r="P27" s="99" t="e">
        <f t="shared" si="26"/>
        <v>#N/A</v>
      </c>
      <c r="Q27" s="99" t="e">
        <f t="shared" si="6"/>
        <v>#NUM!</v>
      </c>
      <c r="R27" s="99" t="e">
        <f t="shared" si="7"/>
        <v>#NUM!</v>
      </c>
      <c r="S27" s="99" t="e">
        <f t="shared" si="8"/>
        <v>#NUM!</v>
      </c>
      <c r="T27" s="99" t="e">
        <f t="shared" si="9"/>
        <v>#NUM!</v>
      </c>
      <c r="U27" s="99" t="e">
        <f t="shared" si="10"/>
        <v>#N/A</v>
      </c>
      <c r="V27" s="99" t="e">
        <f t="shared" si="11"/>
        <v>#NUM!</v>
      </c>
      <c r="W27" s="99" t="e">
        <f t="shared" si="12"/>
        <v>#NUM!</v>
      </c>
      <c r="X27" s="99" t="e">
        <f t="shared" si="13"/>
        <v>#NUM!</v>
      </c>
      <c r="Y27" s="99" t="e">
        <f t="shared" si="14"/>
        <v>#NUM!</v>
      </c>
      <c r="Z27" s="99" t="e">
        <f t="shared" si="15"/>
        <v>#N/A</v>
      </c>
      <c r="AA27" s="99" t="e">
        <f t="shared" si="16"/>
        <v>#NUM!</v>
      </c>
      <c r="AB27" s="99" t="e">
        <f t="shared" si="17"/>
        <v>#NUM!</v>
      </c>
      <c r="AC27" s="99" t="e">
        <f t="shared" si="18"/>
        <v>#NUM!</v>
      </c>
      <c r="AD27" s="99" t="e">
        <f t="shared" si="19"/>
        <v>#NUM!</v>
      </c>
      <c r="AE27" s="99" t="e">
        <f t="shared" si="20"/>
        <v>#NUM!</v>
      </c>
      <c r="AF27" s="99" t="e">
        <f t="shared" si="21"/>
        <v>#N/A</v>
      </c>
      <c r="AG27" s="99" t="e">
        <f t="shared" si="22"/>
        <v>#NUM!</v>
      </c>
      <c r="AH27" s="99" t="e">
        <f t="shared" si="23"/>
        <v>#NUM!</v>
      </c>
      <c r="AI27" s="99" t="e">
        <f t="shared" si="24"/>
        <v>#NUM!</v>
      </c>
      <c r="AJ27" s="99" t="e">
        <f t="shared" si="25"/>
        <v>#N/A</v>
      </c>
    </row>
    <row r="28" spans="1:36" ht="12.95" customHeight="1" x14ac:dyDescent="0.15">
      <c r="A28" s="98"/>
      <c r="B28" s="115"/>
      <c r="C28" s="115"/>
      <c r="D28" s="98"/>
      <c r="E28" s="98"/>
      <c r="F28" s="4" t="str">
        <f t="shared" si="0"/>
        <v/>
      </c>
      <c r="G28" s="98"/>
      <c r="H28" s="98"/>
      <c r="I28" s="98"/>
      <c r="J28" s="1" t="s">
        <v>15</v>
      </c>
      <c r="K28" s="99" t="e">
        <f t="shared" si="1"/>
        <v>#NUM!</v>
      </c>
      <c r="L28" s="99" t="e">
        <f t="shared" si="2"/>
        <v>#NUM!</v>
      </c>
      <c r="M28" s="99" t="e">
        <f t="shared" si="3"/>
        <v>#NUM!</v>
      </c>
      <c r="N28" s="99" t="e">
        <f t="shared" si="4"/>
        <v>#NUM!</v>
      </c>
      <c r="O28" s="99" t="e">
        <f t="shared" si="5"/>
        <v>#NUM!</v>
      </c>
      <c r="P28" s="99" t="e">
        <f t="shared" si="26"/>
        <v>#N/A</v>
      </c>
      <c r="Q28" s="99" t="e">
        <f t="shared" si="6"/>
        <v>#NUM!</v>
      </c>
      <c r="R28" s="99" t="e">
        <f t="shared" si="7"/>
        <v>#NUM!</v>
      </c>
      <c r="S28" s="99" t="e">
        <f t="shared" si="8"/>
        <v>#NUM!</v>
      </c>
      <c r="T28" s="99" t="e">
        <f t="shared" si="9"/>
        <v>#NUM!</v>
      </c>
      <c r="U28" s="99" t="e">
        <f t="shared" si="10"/>
        <v>#N/A</v>
      </c>
      <c r="V28" s="99" t="e">
        <f t="shared" si="11"/>
        <v>#NUM!</v>
      </c>
      <c r="W28" s="99" t="e">
        <f t="shared" si="12"/>
        <v>#NUM!</v>
      </c>
      <c r="X28" s="99" t="e">
        <f t="shared" si="13"/>
        <v>#NUM!</v>
      </c>
      <c r="Y28" s="99" t="e">
        <f t="shared" si="14"/>
        <v>#NUM!</v>
      </c>
      <c r="Z28" s="99" t="e">
        <f t="shared" si="15"/>
        <v>#N/A</v>
      </c>
      <c r="AA28" s="99" t="e">
        <f t="shared" si="16"/>
        <v>#NUM!</v>
      </c>
      <c r="AB28" s="99" t="e">
        <f t="shared" si="17"/>
        <v>#NUM!</v>
      </c>
      <c r="AC28" s="99" t="e">
        <f t="shared" si="18"/>
        <v>#NUM!</v>
      </c>
      <c r="AD28" s="99" t="e">
        <f t="shared" si="19"/>
        <v>#NUM!</v>
      </c>
      <c r="AE28" s="99" t="e">
        <f t="shared" si="20"/>
        <v>#NUM!</v>
      </c>
      <c r="AF28" s="99" t="e">
        <f t="shared" si="21"/>
        <v>#N/A</v>
      </c>
      <c r="AG28" s="99" t="e">
        <f t="shared" si="22"/>
        <v>#NUM!</v>
      </c>
      <c r="AH28" s="99" t="e">
        <f t="shared" si="23"/>
        <v>#NUM!</v>
      </c>
      <c r="AI28" s="99" t="e">
        <f t="shared" si="24"/>
        <v>#NUM!</v>
      </c>
      <c r="AJ28" s="99" t="e">
        <f t="shared" si="25"/>
        <v>#N/A</v>
      </c>
    </row>
    <row r="29" spans="1:36" ht="12.95" customHeight="1" x14ac:dyDescent="0.15">
      <c r="A29" s="98"/>
      <c r="B29" s="115"/>
      <c r="C29" s="115"/>
      <c r="D29" s="98"/>
      <c r="E29" s="98"/>
      <c r="F29" s="4" t="str">
        <f t="shared" si="0"/>
        <v/>
      </c>
      <c r="G29" s="98"/>
      <c r="H29" s="98"/>
      <c r="I29" s="98"/>
      <c r="J29" s="1" t="s">
        <v>15</v>
      </c>
      <c r="K29" s="99" t="e">
        <f t="shared" si="1"/>
        <v>#NUM!</v>
      </c>
      <c r="L29" s="99" t="e">
        <f t="shared" si="2"/>
        <v>#NUM!</v>
      </c>
      <c r="M29" s="99" t="e">
        <f t="shared" si="3"/>
        <v>#NUM!</v>
      </c>
      <c r="N29" s="99" t="e">
        <f t="shared" si="4"/>
        <v>#NUM!</v>
      </c>
      <c r="O29" s="99" t="e">
        <f t="shared" si="5"/>
        <v>#NUM!</v>
      </c>
      <c r="P29" s="99" t="e">
        <f t="shared" si="26"/>
        <v>#N/A</v>
      </c>
      <c r="Q29" s="99" t="e">
        <f t="shared" si="6"/>
        <v>#NUM!</v>
      </c>
      <c r="R29" s="99" t="e">
        <f t="shared" si="7"/>
        <v>#NUM!</v>
      </c>
      <c r="S29" s="99" t="e">
        <f t="shared" si="8"/>
        <v>#NUM!</v>
      </c>
      <c r="T29" s="99" t="e">
        <f t="shared" si="9"/>
        <v>#NUM!</v>
      </c>
      <c r="U29" s="99" t="e">
        <f t="shared" si="10"/>
        <v>#N/A</v>
      </c>
      <c r="V29" s="99" t="e">
        <f t="shared" si="11"/>
        <v>#NUM!</v>
      </c>
      <c r="W29" s="99" t="e">
        <f t="shared" si="12"/>
        <v>#NUM!</v>
      </c>
      <c r="X29" s="99" t="e">
        <f t="shared" si="13"/>
        <v>#NUM!</v>
      </c>
      <c r="Y29" s="99" t="e">
        <f t="shared" si="14"/>
        <v>#NUM!</v>
      </c>
      <c r="Z29" s="99" t="e">
        <f t="shared" si="15"/>
        <v>#N/A</v>
      </c>
      <c r="AA29" s="99" t="e">
        <f t="shared" si="16"/>
        <v>#NUM!</v>
      </c>
      <c r="AB29" s="99" t="e">
        <f t="shared" si="17"/>
        <v>#NUM!</v>
      </c>
      <c r="AC29" s="99" t="e">
        <f t="shared" si="18"/>
        <v>#NUM!</v>
      </c>
      <c r="AD29" s="99" t="e">
        <f t="shared" si="19"/>
        <v>#NUM!</v>
      </c>
      <c r="AE29" s="99" t="e">
        <f t="shared" si="20"/>
        <v>#NUM!</v>
      </c>
      <c r="AF29" s="99" t="e">
        <f t="shared" si="21"/>
        <v>#N/A</v>
      </c>
      <c r="AG29" s="99" t="e">
        <f t="shared" si="22"/>
        <v>#NUM!</v>
      </c>
      <c r="AH29" s="99" t="e">
        <f t="shared" si="23"/>
        <v>#NUM!</v>
      </c>
      <c r="AI29" s="99" t="e">
        <f t="shared" si="24"/>
        <v>#NUM!</v>
      </c>
      <c r="AJ29" s="99" t="e">
        <f t="shared" si="25"/>
        <v>#N/A</v>
      </c>
    </row>
    <row r="30" spans="1:36" ht="12.95" customHeight="1" x14ac:dyDescent="0.15">
      <c r="A30" s="98"/>
      <c r="B30" s="115"/>
      <c r="C30" s="115"/>
      <c r="D30" s="98"/>
      <c r="E30" s="98"/>
      <c r="F30" s="4" t="str">
        <f t="shared" si="0"/>
        <v/>
      </c>
      <c r="G30" s="98"/>
      <c r="H30" s="98"/>
      <c r="I30" s="98"/>
      <c r="J30" s="1" t="s">
        <v>15</v>
      </c>
      <c r="K30" s="99" t="e">
        <f t="shared" si="1"/>
        <v>#NUM!</v>
      </c>
      <c r="L30" s="99" t="e">
        <f t="shared" si="2"/>
        <v>#NUM!</v>
      </c>
      <c r="M30" s="99" t="e">
        <f t="shared" si="3"/>
        <v>#NUM!</v>
      </c>
      <c r="N30" s="99" t="e">
        <f t="shared" si="4"/>
        <v>#NUM!</v>
      </c>
      <c r="O30" s="99" t="e">
        <f t="shared" si="5"/>
        <v>#NUM!</v>
      </c>
      <c r="P30" s="99" t="e">
        <f t="shared" si="26"/>
        <v>#N/A</v>
      </c>
      <c r="Q30" s="99" t="e">
        <f t="shared" si="6"/>
        <v>#NUM!</v>
      </c>
      <c r="R30" s="99" t="e">
        <f t="shared" si="7"/>
        <v>#NUM!</v>
      </c>
      <c r="S30" s="99" t="e">
        <f t="shared" si="8"/>
        <v>#NUM!</v>
      </c>
      <c r="T30" s="99" t="e">
        <f t="shared" si="9"/>
        <v>#NUM!</v>
      </c>
      <c r="U30" s="99" t="e">
        <f t="shared" si="10"/>
        <v>#N/A</v>
      </c>
      <c r="V30" s="99" t="e">
        <f t="shared" si="11"/>
        <v>#NUM!</v>
      </c>
      <c r="W30" s="99" t="e">
        <f t="shared" si="12"/>
        <v>#NUM!</v>
      </c>
      <c r="X30" s="99" t="e">
        <f t="shared" si="13"/>
        <v>#NUM!</v>
      </c>
      <c r="Y30" s="99" t="e">
        <f t="shared" si="14"/>
        <v>#NUM!</v>
      </c>
      <c r="Z30" s="99" t="e">
        <f t="shared" si="15"/>
        <v>#N/A</v>
      </c>
      <c r="AA30" s="99" t="e">
        <f t="shared" si="16"/>
        <v>#NUM!</v>
      </c>
      <c r="AB30" s="99" t="e">
        <f t="shared" si="17"/>
        <v>#NUM!</v>
      </c>
      <c r="AC30" s="99" t="e">
        <f t="shared" si="18"/>
        <v>#NUM!</v>
      </c>
      <c r="AD30" s="99" t="e">
        <f t="shared" si="19"/>
        <v>#NUM!</v>
      </c>
      <c r="AE30" s="99" t="e">
        <f t="shared" si="20"/>
        <v>#NUM!</v>
      </c>
      <c r="AF30" s="99" t="e">
        <f t="shared" si="21"/>
        <v>#N/A</v>
      </c>
      <c r="AG30" s="99" t="e">
        <f t="shared" si="22"/>
        <v>#NUM!</v>
      </c>
      <c r="AH30" s="99" t="e">
        <f t="shared" si="23"/>
        <v>#NUM!</v>
      </c>
      <c r="AI30" s="99" t="e">
        <f t="shared" si="24"/>
        <v>#NUM!</v>
      </c>
      <c r="AJ30" s="99" t="e">
        <f t="shared" si="25"/>
        <v>#N/A</v>
      </c>
    </row>
    <row r="31" spans="1:36" ht="12.95" customHeight="1" x14ac:dyDescent="0.15">
      <c r="A31" s="98"/>
      <c r="B31" s="115"/>
      <c r="C31" s="115"/>
      <c r="D31" s="98"/>
      <c r="E31" s="98"/>
      <c r="F31" s="4" t="str">
        <f t="shared" si="0"/>
        <v/>
      </c>
      <c r="G31" s="98"/>
      <c r="H31" s="98"/>
      <c r="I31" s="98"/>
      <c r="J31" s="1" t="s">
        <v>15</v>
      </c>
      <c r="K31" s="99" t="e">
        <f t="shared" si="1"/>
        <v>#NUM!</v>
      </c>
      <c r="L31" s="99" t="e">
        <f t="shared" si="2"/>
        <v>#NUM!</v>
      </c>
      <c r="M31" s="99" t="e">
        <f t="shared" si="3"/>
        <v>#NUM!</v>
      </c>
      <c r="N31" s="99" t="e">
        <f t="shared" si="4"/>
        <v>#NUM!</v>
      </c>
      <c r="O31" s="99" t="e">
        <f t="shared" si="5"/>
        <v>#NUM!</v>
      </c>
      <c r="P31" s="99" t="e">
        <f t="shared" si="26"/>
        <v>#N/A</v>
      </c>
      <c r="Q31" s="99" t="e">
        <f t="shared" si="6"/>
        <v>#NUM!</v>
      </c>
      <c r="R31" s="99" t="e">
        <f t="shared" si="7"/>
        <v>#NUM!</v>
      </c>
      <c r="S31" s="99" t="e">
        <f t="shared" si="8"/>
        <v>#NUM!</v>
      </c>
      <c r="T31" s="99" t="e">
        <f t="shared" si="9"/>
        <v>#NUM!</v>
      </c>
      <c r="U31" s="99" t="e">
        <f t="shared" si="10"/>
        <v>#N/A</v>
      </c>
      <c r="V31" s="99" t="e">
        <f t="shared" si="11"/>
        <v>#NUM!</v>
      </c>
      <c r="W31" s="99" t="e">
        <f t="shared" si="12"/>
        <v>#NUM!</v>
      </c>
      <c r="X31" s="99" t="e">
        <f t="shared" si="13"/>
        <v>#NUM!</v>
      </c>
      <c r="Y31" s="99" t="e">
        <f t="shared" si="14"/>
        <v>#NUM!</v>
      </c>
      <c r="Z31" s="99" t="e">
        <f t="shared" si="15"/>
        <v>#N/A</v>
      </c>
      <c r="AA31" s="99" t="e">
        <f t="shared" si="16"/>
        <v>#NUM!</v>
      </c>
      <c r="AB31" s="99" t="e">
        <f t="shared" si="17"/>
        <v>#NUM!</v>
      </c>
      <c r="AC31" s="99" t="e">
        <f t="shared" si="18"/>
        <v>#NUM!</v>
      </c>
      <c r="AD31" s="99" t="e">
        <f t="shared" si="19"/>
        <v>#NUM!</v>
      </c>
      <c r="AE31" s="99" t="e">
        <f t="shared" si="20"/>
        <v>#NUM!</v>
      </c>
      <c r="AF31" s="99" t="e">
        <f t="shared" si="21"/>
        <v>#N/A</v>
      </c>
      <c r="AG31" s="99" t="e">
        <f t="shared" si="22"/>
        <v>#NUM!</v>
      </c>
      <c r="AH31" s="99" t="e">
        <f t="shared" si="23"/>
        <v>#NUM!</v>
      </c>
      <c r="AI31" s="99" t="e">
        <f t="shared" si="24"/>
        <v>#NUM!</v>
      </c>
      <c r="AJ31" s="99" t="e">
        <f t="shared" si="25"/>
        <v>#N/A</v>
      </c>
    </row>
    <row r="32" spans="1:36" ht="12.95" customHeight="1" x14ac:dyDescent="0.15">
      <c r="A32" s="98"/>
      <c r="B32" s="115"/>
      <c r="C32" s="115"/>
      <c r="D32" s="98"/>
      <c r="E32" s="98"/>
      <c r="F32" s="4" t="str">
        <f t="shared" si="0"/>
        <v/>
      </c>
      <c r="G32" s="98"/>
      <c r="H32" s="98"/>
      <c r="I32" s="98"/>
      <c r="J32" s="1" t="s">
        <v>15</v>
      </c>
      <c r="K32" s="99" t="e">
        <f t="shared" si="1"/>
        <v>#NUM!</v>
      </c>
      <c r="L32" s="99" t="e">
        <f t="shared" si="2"/>
        <v>#NUM!</v>
      </c>
      <c r="M32" s="99" t="e">
        <f t="shared" si="3"/>
        <v>#NUM!</v>
      </c>
      <c r="N32" s="99" t="e">
        <f t="shared" si="4"/>
        <v>#NUM!</v>
      </c>
      <c r="O32" s="99" t="e">
        <f t="shared" si="5"/>
        <v>#NUM!</v>
      </c>
      <c r="P32" s="99" t="e">
        <f t="shared" si="26"/>
        <v>#N/A</v>
      </c>
      <c r="Q32" s="99" t="e">
        <f t="shared" si="6"/>
        <v>#NUM!</v>
      </c>
      <c r="R32" s="99" t="e">
        <f t="shared" si="7"/>
        <v>#NUM!</v>
      </c>
      <c r="S32" s="99" t="e">
        <f t="shared" si="8"/>
        <v>#NUM!</v>
      </c>
      <c r="T32" s="99" t="e">
        <f t="shared" si="9"/>
        <v>#NUM!</v>
      </c>
      <c r="U32" s="99" t="e">
        <f t="shared" si="10"/>
        <v>#N/A</v>
      </c>
      <c r="V32" s="99" t="e">
        <f t="shared" si="11"/>
        <v>#NUM!</v>
      </c>
      <c r="W32" s="99" t="e">
        <f t="shared" si="12"/>
        <v>#NUM!</v>
      </c>
      <c r="X32" s="99" t="e">
        <f t="shared" si="13"/>
        <v>#NUM!</v>
      </c>
      <c r="Y32" s="99" t="e">
        <f t="shared" si="14"/>
        <v>#NUM!</v>
      </c>
      <c r="Z32" s="99" t="e">
        <f t="shared" si="15"/>
        <v>#N/A</v>
      </c>
      <c r="AA32" s="99" t="e">
        <f t="shared" si="16"/>
        <v>#NUM!</v>
      </c>
      <c r="AB32" s="99" t="e">
        <f t="shared" si="17"/>
        <v>#NUM!</v>
      </c>
      <c r="AC32" s="99" t="e">
        <f t="shared" si="18"/>
        <v>#NUM!</v>
      </c>
      <c r="AD32" s="99" t="e">
        <f t="shared" si="19"/>
        <v>#NUM!</v>
      </c>
      <c r="AE32" s="99" t="e">
        <f t="shared" si="20"/>
        <v>#NUM!</v>
      </c>
      <c r="AF32" s="99" t="e">
        <f t="shared" si="21"/>
        <v>#N/A</v>
      </c>
      <c r="AG32" s="99" t="e">
        <f t="shared" si="22"/>
        <v>#NUM!</v>
      </c>
      <c r="AH32" s="99" t="e">
        <f t="shared" si="23"/>
        <v>#NUM!</v>
      </c>
      <c r="AI32" s="99" t="e">
        <f t="shared" si="24"/>
        <v>#NUM!</v>
      </c>
      <c r="AJ32" s="99" t="e">
        <f t="shared" si="25"/>
        <v>#N/A</v>
      </c>
    </row>
    <row r="33" spans="1:36" ht="12.95" customHeight="1" x14ac:dyDescent="0.15">
      <c r="A33" s="98"/>
      <c r="B33" s="115"/>
      <c r="C33" s="115"/>
      <c r="D33" s="98"/>
      <c r="E33" s="98"/>
      <c r="F33" s="4" t="str">
        <f t="shared" si="0"/>
        <v/>
      </c>
      <c r="G33" s="98"/>
      <c r="H33" s="98"/>
      <c r="I33" s="98"/>
      <c r="J33" s="1" t="s">
        <v>15</v>
      </c>
      <c r="K33" s="99" t="e">
        <f t="shared" si="1"/>
        <v>#NUM!</v>
      </c>
      <c r="L33" s="99" t="e">
        <f t="shared" si="2"/>
        <v>#NUM!</v>
      </c>
      <c r="M33" s="99" t="e">
        <f t="shared" si="3"/>
        <v>#NUM!</v>
      </c>
      <c r="N33" s="99" t="e">
        <f t="shared" si="4"/>
        <v>#NUM!</v>
      </c>
      <c r="O33" s="99" t="e">
        <f t="shared" si="5"/>
        <v>#NUM!</v>
      </c>
      <c r="P33" s="99" t="e">
        <f t="shared" si="26"/>
        <v>#N/A</v>
      </c>
      <c r="Q33" s="99" t="e">
        <f t="shared" si="6"/>
        <v>#NUM!</v>
      </c>
      <c r="R33" s="99" t="e">
        <f t="shared" si="7"/>
        <v>#NUM!</v>
      </c>
      <c r="S33" s="99" t="e">
        <f t="shared" si="8"/>
        <v>#NUM!</v>
      </c>
      <c r="T33" s="99" t="e">
        <f t="shared" si="9"/>
        <v>#NUM!</v>
      </c>
      <c r="U33" s="99" t="e">
        <f t="shared" si="10"/>
        <v>#N/A</v>
      </c>
      <c r="V33" s="99" t="e">
        <f t="shared" si="11"/>
        <v>#NUM!</v>
      </c>
      <c r="W33" s="99" t="e">
        <f t="shared" si="12"/>
        <v>#NUM!</v>
      </c>
      <c r="X33" s="99" t="e">
        <f t="shared" si="13"/>
        <v>#NUM!</v>
      </c>
      <c r="Y33" s="99" t="e">
        <f t="shared" si="14"/>
        <v>#NUM!</v>
      </c>
      <c r="Z33" s="99" t="e">
        <f t="shared" si="15"/>
        <v>#N/A</v>
      </c>
      <c r="AA33" s="99" t="e">
        <f t="shared" si="16"/>
        <v>#NUM!</v>
      </c>
      <c r="AB33" s="99" t="e">
        <f t="shared" si="17"/>
        <v>#NUM!</v>
      </c>
      <c r="AC33" s="99" t="e">
        <f t="shared" si="18"/>
        <v>#NUM!</v>
      </c>
      <c r="AD33" s="99" t="e">
        <f t="shared" si="19"/>
        <v>#NUM!</v>
      </c>
      <c r="AE33" s="99" t="e">
        <f t="shared" si="20"/>
        <v>#NUM!</v>
      </c>
      <c r="AF33" s="99" t="e">
        <f t="shared" si="21"/>
        <v>#N/A</v>
      </c>
      <c r="AG33" s="99" t="e">
        <f t="shared" si="22"/>
        <v>#NUM!</v>
      </c>
      <c r="AH33" s="99" t="e">
        <f t="shared" si="23"/>
        <v>#NUM!</v>
      </c>
      <c r="AI33" s="99" t="e">
        <f t="shared" si="24"/>
        <v>#NUM!</v>
      </c>
      <c r="AJ33" s="99" t="e">
        <f t="shared" si="25"/>
        <v>#N/A</v>
      </c>
    </row>
    <row r="34" spans="1:36" ht="12.95" customHeight="1" x14ac:dyDescent="0.15">
      <c r="A34" s="98"/>
      <c r="B34" s="115"/>
      <c r="C34" s="115"/>
      <c r="D34" s="98"/>
      <c r="E34" s="98"/>
      <c r="F34" s="4" t="str">
        <f t="shared" si="0"/>
        <v/>
      </c>
      <c r="G34" s="98"/>
      <c r="H34" s="98"/>
      <c r="I34" s="98"/>
      <c r="K34" s="99" t="e">
        <f t="shared" si="1"/>
        <v>#NUM!</v>
      </c>
      <c r="L34" s="99" t="e">
        <f t="shared" si="2"/>
        <v>#NUM!</v>
      </c>
      <c r="M34" s="99" t="e">
        <f t="shared" si="3"/>
        <v>#NUM!</v>
      </c>
      <c r="N34" s="99" t="e">
        <f t="shared" si="4"/>
        <v>#NUM!</v>
      </c>
      <c r="O34" s="99" t="e">
        <f t="shared" si="5"/>
        <v>#NUM!</v>
      </c>
      <c r="P34" s="99" t="e">
        <f t="shared" si="26"/>
        <v>#N/A</v>
      </c>
      <c r="Q34" s="99" t="e">
        <f t="shared" si="6"/>
        <v>#NUM!</v>
      </c>
      <c r="R34" s="99" t="e">
        <f t="shared" si="7"/>
        <v>#NUM!</v>
      </c>
      <c r="S34" s="99" t="e">
        <f t="shared" si="8"/>
        <v>#NUM!</v>
      </c>
      <c r="T34" s="99" t="e">
        <f t="shared" si="9"/>
        <v>#NUM!</v>
      </c>
      <c r="U34" s="99" t="e">
        <f t="shared" si="10"/>
        <v>#N/A</v>
      </c>
      <c r="V34" s="99" t="e">
        <f t="shared" si="11"/>
        <v>#NUM!</v>
      </c>
      <c r="W34" s="99" t="e">
        <f t="shared" si="12"/>
        <v>#NUM!</v>
      </c>
      <c r="X34" s="99" t="e">
        <f t="shared" si="13"/>
        <v>#NUM!</v>
      </c>
      <c r="Y34" s="99" t="e">
        <f t="shared" si="14"/>
        <v>#NUM!</v>
      </c>
      <c r="Z34" s="99" t="e">
        <f t="shared" si="15"/>
        <v>#N/A</v>
      </c>
      <c r="AA34" s="99" t="e">
        <f t="shared" si="16"/>
        <v>#NUM!</v>
      </c>
      <c r="AB34" s="99" t="e">
        <f t="shared" si="17"/>
        <v>#NUM!</v>
      </c>
      <c r="AC34" s="99" t="e">
        <f t="shared" si="18"/>
        <v>#NUM!</v>
      </c>
      <c r="AD34" s="99" t="e">
        <f t="shared" si="19"/>
        <v>#NUM!</v>
      </c>
      <c r="AE34" s="99" t="e">
        <f t="shared" si="20"/>
        <v>#NUM!</v>
      </c>
      <c r="AF34" s="99" t="e">
        <f t="shared" si="21"/>
        <v>#N/A</v>
      </c>
      <c r="AG34" s="99" t="e">
        <f t="shared" si="22"/>
        <v>#NUM!</v>
      </c>
      <c r="AH34" s="99" t="e">
        <f t="shared" si="23"/>
        <v>#NUM!</v>
      </c>
      <c r="AI34" s="99" t="e">
        <f t="shared" si="24"/>
        <v>#NUM!</v>
      </c>
      <c r="AJ34" s="99" t="e">
        <f t="shared" si="25"/>
        <v>#N/A</v>
      </c>
    </row>
    <row r="35" spans="1:36" ht="12.95" customHeight="1" x14ac:dyDescent="0.15">
      <c r="A35" s="98"/>
      <c r="B35" s="115"/>
      <c r="C35" s="115"/>
      <c r="D35" s="98"/>
      <c r="E35" s="98"/>
      <c r="F35" s="4" t="str">
        <f t="shared" si="0"/>
        <v/>
      </c>
      <c r="G35" s="98"/>
      <c r="H35" s="98"/>
      <c r="I35" s="98"/>
      <c r="K35" s="99" t="e">
        <f t="shared" si="1"/>
        <v>#NUM!</v>
      </c>
      <c r="L35" s="99" t="e">
        <f t="shared" si="2"/>
        <v>#NUM!</v>
      </c>
      <c r="M35" s="99" t="e">
        <f t="shared" si="3"/>
        <v>#NUM!</v>
      </c>
      <c r="N35" s="99" t="e">
        <f t="shared" si="4"/>
        <v>#NUM!</v>
      </c>
      <c r="O35" s="99" t="e">
        <f t="shared" si="5"/>
        <v>#NUM!</v>
      </c>
      <c r="P35" s="99" t="e">
        <f t="shared" si="26"/>
        <v>#N/A</v>
      </c>
      <c r="Q35" s="99" t="e">
        <f t="shared" si="6"/>
        <v>#NUM!</v>
      </c>
      <c r="R35" s="99" t="e">
        <f t="shared" si="7"/>
        <v>#NUM!</v>
      </c>
      <c r="S35" s="99" t="e">
        <f t="shared" si="8"/>
        <v>#NUM!</v>
      </c>
      <c r="T35" s="99" t="e">
        <f t="shared" si="9"/>
        <v>#NUM!</v>
      </c>
      <c r="U35" s="99" t="e">
        <f t="shared" si="10"/>
        <v>#N/A</v>
      </c>
      <c r="V35" s="99" t="e">
        <f t="shared" si="11"/>
        <v>#NUM!</v>
      </c>
      <c r="W35" s="99" t="e">
        <f t="shared" si="12"/>
        <v>#NUM!</v>
      </c>
      <c r="X35" s="99" t="e">
        <f t="shared" si="13"/>
        <v>#NUM!</v>
      </c>
      <c r="Y35" s="99" t="e">
        <f t="shared" si="14"/>
        <v>#NUM!</v>
      </c>
      <c r="Z35" s="99" t="e">
        <f t="shared" si="15"/>
        <v>#N/A</v>
      </c>
      <c r="AA35" s="99" t="e">
        <f t="shared" si="16"/>
        <v>#NUM!</v>
      </c>
      <c r="AB35" s="99" t="e">
        <f t="shared" si="17"/>
        <v>#NUM!</v>
      </c>
      <c r="AC35" s="99" t="e">
        <f t="shared" si="18"/>
        <v>#NUM!</v>
      </c>
      <c r="AD35" s="99" t="e">
        <f t="shared" si="19"/>
        <v>#NUM!</v>
      </c>
      <c r="AE35" s="99" t="e">
        <f t="shared" si="20"/>
        <v>#NUM!</v>
      </c>
      <c r="AF35" s="99" t="e">
        <f t="shared" si="21"/>
        <v>#N/A</v>
      </c>
      <c r="AG35" s="99" t="e">
        <f t="shared" si="22"/>
        <v>#NUM!</v>
      </c>
      <c r="AH35" s="99" t="e">
        <f t="shared" si="23"/>
        <v>#NUM!</v>
      </c>
      <c r="AI35" s="99" t="e">
        <f t="shared" si="24"/>
        <v>#NUM!</v>
      </c>
      <c r="AJ35" s="99" t="e">
        <f t="shared" si="25"/>
        <v>#N/A</v>
      </c>
    </row>
    <row r="36" spans="1:36" ht="12.95" customHeight="1" x14ac:dyDescent="0.15">
      <c r="A36" s="98"/>
      <c r="B36" s="115"/>
      <c r="C36" s="115"/>
      <c r="D36" s="98"/>
      <c r="E36" s="98"/>
      <c r="F36" s="4" t="str">
        <f t="shared" si="0"/>
        <v/>
      </c>
      <c r="G36" s="98"/>
      <c r="H36" s="98"/>
      <c r="I36" s="98"/>
      <c r="K36" s="99" t="e">
        <f t="shared" si="1"/>
        <v>#NUM!</v>
      </c>
      <c r="L36" s="99" t="e">
        <f t="shared" si="2"/>
        <v>#NUM!</v>
      </c>
      <c r="M36" s="99" t="e">
        <f t="shared" si="3"/>
        <v>#NUM!</v>
      </c>
      <c r="N36" s="99" t="e">
        <f t="shared" si="4"/>
        <v>#NUM!</v>
      </c>
      <c r="O36" s="99" t="e">
        <f t="shared" si="5"/>
        <v>#NUM!</v>
      </c>
      <c r="P36" s="99" t="e">
        <f t="shared" si="26"/>
        <v>#N/A</v>
      </c>
      <c r="Q36" s="99" t="e">
        <f t="shared" si="6"/>
        <v>#NUM!</v>
      </c>
      <c r="R36" s="99" t="e">
        <f t="shared" si="7"/>
        <v>#NUM!</v>
      </c>
      <c r="S36" s="99" t="e">
        <f t="shared" si="8"/>
        <v>#NUM!</v>
      </c>
      <c r="T36" s="99" t="e">
        <f t="shared" si="9"/>
        <v>#NUM!</v>
      </c>
      <c r="U36" s="99" t="e">
        <f t="shared" si="10"/>
        <v>#N/A</v>
      </c>
      <c r="V36" s="99" t="e">
        <f t="shared" si="11"/>
        <v>#NUM!</v>
      </c>
      <c r="W36" s="99" t="e">
        <f t="shared" si="12"/>
        <v>#NUM!</v>
      </c>
      <c r="X36" s="99" t="e">
        <f t="shared" si="13"/>
        <v>#NUM!</v>
      </c>
      <c r="Y36" s="99" t="e">
        <f t="shared" si="14"/>
        <v>#NUM!</v>
      </c>
      <c r="Z36" s="99" t="e">
        <f t="shared" si="15"/>
        <v>#N/A</v>
      </c>
      <c r="AA36" s="99" t="e">
        <f t="shared" si="16"/>
        <v>#NUM!</v>
      </c>
      <c r="AB36" s="99" t="e">
        <f t="shared" si="17"/>
        <v>#NUM!</v>
      </c>
      <c r="AC36" s="99" t="e">
        <f t="shared" si="18"/>
        <v>#NUM!</v>
      </c>
      <c r="AD36" s="99" t="e">
        <f t="shared" si="19"/>
        <v>#NUM!</v>
      </c>
      <c r="AE36" s="99" t="e">
        <f t="shared" si="20"/>
        <v>#NUM!</v>
      </c>
      <c r="AF36" s="99" t="e">
        <f t="shared" si="21"/>
        <v>#N/A</v>
      </c>
      <c r="AG36" s="99" t="e">
        <f t="shared" si="22"/>
        <v>#NUM!</v>
      </c>
      <c r="AH36" s="99" t="e">
        <f t="shared" si="23"/>
        <v>#NUM!</v>
      </c>
      <c r="AI36" s="99" t="e">
        <f t="shared" si="24"/>
        <v>#NUM!</v>
      </c>
      <c r="AJ36" s="99" t="e">
        <f t="shared" si="25"/>
        <v>#N/A</v>
      </c>
    </row>
    <row r="37" spans="1:36" ht="12.95" customHeight="1" x14ac:dyDescent="0.15">
      <c r="A37" s="98"/>
      <c r="B37" s="115"/>
      <c r="C37" s="115"/>
      <c r="D37" s="98"/>
      <c r="E37" s="98"/>
      <c r="F37" s="4" t="str">
        <f t="shared" si="0"/>
        <v/>
      </c>
      <c r="G37" s="98"/>
      <c r="H37" s="98"/>
      <c r="I37" s="98"/>
      <c r="K37" s="99" t="e">
        <f t="shared" si="1"/>
        <v>#NUM!</v>
      </c>
      <c r="L37" s="99" t="e">
        <f t="shared" si="2"/>
        <v>#NUM!</v>
      </c>
      <c r="M37" s="99" t="e">
        <f t="shared" si="3"/>
        <v>#NUM!</v>
      </c>
      <c r="N37" s="99" t="e">
        <f t="shared" si="4"/>
        <v>#NUM!</v>
      </c>
      <c r="O37" s="99" t="e">
        <f t="shared" si="5"/>
        <v>#NUM!</v>
      </c>
      <c r="P37" s="99" t="e">
        <f t="shared" si="26"/>
        <v>#N/A</v>
      </c>
      <c r="Q37" s="99" t="e">
        <f t="shared" si="6"/>
        <v>#NUM!</v>
      </c>
      <c r="R37" s="99" t="e">
        <f t="shared" si="7"/>
        <v>#NUM!</v>
      </c>
      <c r="S37" s="99" t="e">
        <f t="shared" si="8"/>
        <v>#NUM!</v>
      </c>
      <c r="T37" s="99" t="e">
        <f t="shared" si="9"/>
        <v>#NUM!</v>
      </c>
      <c r="U37" s="99" t="e">
        <f t="shared" si="10"/>
        <v>#N/A</v>
      </c>
      <c r="V37" s="99" t="e">
        <f t="shared" si="11"/>
        <v>#NUM!</v>
      </c>
      <c r="W37" s="99" t="e">
        <f t="shared" si="12"/>
        <v>#NUM!</v>
      </c>
      <c r="X37" s="99" t="e">
        <f t="shared" si="13"/>
        <v>#NUM!</v>
      </c>
      <c r="Y37" s="99" t="e">
        <f t="shared" si="14"/>
        <v>#NUM!</v>
      </c>
      <c r="Z37" s="99" t="e">
        <f t="shared" si="15"/>
        <v>#N/A</v>
      </c>
      <c r="AA37" s="99" t="e">
        <f t="shared" si="16"/>
        <v>#NUM!</v>
      </c>
      <c r="AB37" s="99" t="e">
        <f t="shared" si="17"/>
        <v>#NUM!</v>
      </c>
      <c r="AC37" s="99" t="e">
        <f t="shared" si="18"/>
        <v>#NUM!</v>
      </c>
      <c r="AD37" s="99" t="e">
        <f t="shared" si="19"/>
        <v>#NUM!</v>
      </c>
      <c r="AE37" s="99" t="e">
        <f t="shared" si="20"/>
        <v>#NUM!</v>
      </c>
      <c r="AF37" s="99" t="e">
        <f t="shared" si="21"/>
        <v>#N/A</v>
      </c>
      <c r="AG37" s="99" t="e">
        <f t="shared" si="22"/>
        <v>#NUM!</v>
      </c>
      <c r="AH37" s="99" t="e">
        <f t="shared" si="23"/>
        <v>#NUM!</v>
      </c>
      <c r="AI37" s="99" t="e">
        <f t="shared" si="24"/>
        <v>#NUM!</v>
      </c>
      <c r="AJ37" s="99" t="e">
        <f t="shared" si="25"/>
        <v>#N/A</v>
      </c>
    </row>
    <row r="38" spans="1:36" ht="12.95" customHeight="1" x14ac:dyDescent="0.15">
      <c r="A38" s="98"/>
      <c r="B38" s="115"/>
      <c r="C38" s="115"/>
      <c r="D38" s="98"/>
      <c r="E38" s="98"/>
      <c r="F38" s="4" t="str">
        <f t="shared" si="0"/>
        <v/>
      </c>
      <c r="G38" s="98"/>
      <c r="H38" s="98"/>
      <c r="I38" s="98"/>
      <c r="K38" s="99" t="e">
        <f t="shared" si="1"/>
        <v>#NUM!</v>
      </c>
      <c r="L38" s="99" t="e">
        <f t="shared" si="2"/>
        <v>#NUM!</v>
      </c>
      <c r="M38" s="99" t="e">
        <f t="shared" si="3"/>
        <v>#NUM!</v>
      </c>
      <c r="N38" s="99" t="e">
        <f t="shared" si="4"/>
        <v>#NUM!</v>
      </c>
      <c r="O38" s="99" t="e">
        <f t="shared" si="5"/>
        <v>#NUM!</v>
      </c>
      <c r="P38" s="99" t="e">
        <f t="shared" si="26"/>
        <v>#N/A</v>
      </c>
      <c r="Q38" s="99" t="e">
        <f t="shared" si="6"/>
        <v>#NUM!</v>
      </c>
      <c r="R38" s="99" t="e">
        <f t="shared" si="7"/>
        <v>#NUM!</v>
      </c>
      <c r="S38" s="99" t="e">
        <f t="shared" si="8"/>
        <v>#NUM!</v>
      </c>
      <c r="T38" s="99" t="e">
        <f t="shared" si="9"/>
        <v>#NUM!</v>
      </c>
      <c r="U38" s="99" t="e">
        <f t="shared" si="10"/>
        <v>#N/A</v>
      </c>
      <c r="V38" s="99" t="e">
        <f t="shared" si="11"/>
        <v>#NUM!</v>
      </c>
      <c r="W38" s="99" t="e">
        <f t="shared" si="12"/>
        <v>#NUM!</v>
      </c>
      <c r="X38" s="99" t="e">
        <f t="shared" si="13"/>
        <v>#NUM!</v>
      </c>
      <c r="Y38" s="99" t="e">
        <f t="shared" si="14"/>
        <v>#NUM!</v>
      </c>
      <c r="Z38" s="99" t="e">
        <f t="shared" si="15"/>
        <v>#N/A</v>
      </c>
      <c r="AA38" s="99" t="e">
        <f t="shared" si="16"/>
        <v>#NUM!</v>
      </c>
      <c r="AB38" s="99" t="e">
        <f t="shared" si="17"/>
        <v>#NUM!</v>
      </c>
      <c r="AC38" s="99" t="e">
        <f t="shared" si="18"/>
        <v>#NUM!</v>
      </c>
      <c r="AD38" s="99" t="e">
        <f t="shared" si="19"/>
        <v>#NUM!</v>
      </c>
      <c r="AE38" s="99" t="e">
        <f t="shared" si="20"/>
        <v>#NUM!</v>
      </c>
      <c r="AF38" s="99" t="e">
        <f t="shared" si="21"/>
        <v>#N/A</v>
      </c>
      <c r="AG38" s="99" t="e">
        <f t="shared" si="22"/>
        <v>#NUM!</v>
      </c>
      <c r="AH38" s="99" t="e">
        <f t="shared" si="23"/>
        <v>#NUM!</v>
      </c>
      <c r="AI38" s="99" t="e">
        <f t="shared" si="24"/>
        <v>#NUM!</v>
      </c>
      <c r="AJ38" s="99" t="e">
        <f t="shared" si="25"/>
        <v>#N/A</v>
      </c>
    </row>
    <row r="39" spans="1:36" ht="12.95" customHeight="1" x14ac:dyDescent="0.15">
      <c r="A39" s="98"/>
      <c r="B39" s="115"/>
      <c r="C39" s="115"/>
      <c r="D39" s="98"/>
      <c r="E39" s="98"/>
      <c r="F39" s="4" t="str">
        <f t="shared" si="0"/>
        <v/>
      </c>
      <c r="G39" s="98"/>
      <c r="H39" s="98"/>
      <c r="I39" s="98"/>
      <c r="K39" s="99" t="e">
        <f t="shared" si="1"/>
        <v>#NUM!</v>
      </c>
      <c r="L39" s="99" t="e">
        <f t="shared" si="2"/>
        <v>#NUM!</v>
      </c>
      <c r="M39" s="99" t="e">
        <f t="shared" si="3"/>
        <v>#NUM!</v>
      </c>
      <c r="N39" s="99" t="e">
        <f t="shared" si="4"/>
        <v>#NUM!</v>
      </c>
      <c r="O39" s="99" t="e">
        <f t="shared" si="5"/>
        <v>#NUM!</v>
      </c>
      <c r="P39" s="99" t="e">
        <f t="shared" si="26"/>
        <v>#N/A</v>
      </c>
      <c r="Q39" s="99" t="e">
        <f t="shared" si="6"/>
        <v>#NUM!</v>
      </c>
      <c r="R39" s="99" t="e">
        <f t="shared" si="7"/>
        <v>#NUM!</v>
      </c>
      <c r="S39" s="99" t="e">
        <f t="shared" si="8"/>
        <v>#NUM!</v>
      </c>
      <c r="T39" s="99" t="e">
        <f t="shared" si="9"/>
        <v>#NUM!</v>
      </c>
      <c r="U39" s="99" t="e">
        <f t="shared" si="10"/>
        <v>#N/A</v>
      </c>
      <c r="V39" s="99" t="e">
        <f t="shared" si="11"/>
        <v>#NUM!</v>
      </c>
      <c r="W39" s="99" t="e">
        <f t="shared" si="12"/>
        <v>#NUM!</v>
      </c>
      <c r="X39" s="99" t="e">
        <f t="shared" si="13"/>
        <v>#NUM!</v>
      </c>
      <c r="Y39" s="99" t="e">
        <f t="shared" si="14"/>
        <v>#NUM!</v>
      </c>
      <c r="Z39" s="99" t="e">
        <f t="shared" si="15"/>
        <v>#N/A</v>
      </c>
      <c r="AA39" s="99" t="e">
        <f t="shared" si="16"/>
        <v>#NUM!</v>
      </c>
      <c r="AB39" s="99" t="e">
        <f t="shared" si="17"/>
        <v>#NUM!</v>
      </c>
      <c r="AC39" s="99" t="e">
        <f t="shared" si="18"/>
        <v>#NUM!</v>
      </c>
      <c r="AD39" s="99" t="e">
        <f t="shared" si="19"/>
        <v>#NUM!</v>
      </c>
      <c r="AE39" s="99" t="e">
        <f t="shared" si="20"/>
        <v>#NUM!</v>
      </c>
      <c r="AF39" s="99" t="e">
        <f t="shared" si="21"/>
        <v>#N/A</v>
      </c>
      <c r="AG39" s="99" t="e">
        <f t="shared" si="22"/>
        <v>#NUM!</v>
      </c>
      <c r="AH39" s="99" t="e">
        <f t="shared" si="23"/>
        <v>#NUM!</v>
      </c>
      <c r="AI39" s="99" t="e">
        <f t="shared" si="24"/>
        <v>#NUM!</v>
      </c>
      <c r="AJ39" s="99" t="e">
        <f t="shared" si="25"/>
        <v>#N/A</v>
      </c>
    </row>
    <row r="40" spans="1:36" ht="12.95" customHeight="1" x14ac:dyDescent="0.15">
      <c r="A40" s="98"/>
      <c r="B40" s="115"/>
      <c r="C40" s="115"/>
      <c r="D40" s="98"/>
      <c r="E40" s="98"/>
      <c r="F40" s="4" t="str">
        <f t="shared" si="0"/>
        <v/>
      </c>
      <c r="G40" s="98"/>
      <c r="H40" s="98"/>
      <c r="I40" s="98"/>
      <c r="K40" s="99" t="e">
        <f t="shared" si="1"/>
        <v>#NUM!</v>
      </c>
      <c r="L40" s="99" t="e">
        <f t="shared" si="2"/>
        <v>#NUM!</v>
      </c>
      <c r="M40" s="99" t="e">
        <f t="shared" si="3"/>
        <v>#NUM!</v>
      </c>
      <c r="N40" s="99" t="e">
        <f t="shared" si="4"/>
        <v>#NUM!</v>
      </c>
      <c r="O40" s="99" t="e">
        <f t="shared" si="5"/>
        <v>#NUM!</v>
      </c>
      <c r="P40" s="99" t="e">
        <f t="shared" si="26"/>
        <v>#N/A</v>
      </c>
      <c r="Q40" s="99" t="e">
        <f t="shared" si="6"/>
        <v>#NUM!</v>
      </c>
      <c r="R40" s="99" t="e">
        <f t="shared" si="7"/>
        <v>#NUM!</v>
      </c>
      <c r="S40" s="99" t="e">
        <f t="shared" si="8"/>
        <v>#NUM!</v>
      </c>
      <c r="T40" s="99" t="e">
        <f t="shared" si="9"/>
        <v>#NUM!</v>
      </c>
      <c r="U40" s="99" t="e">
        <f t="shared" si="10"/>
        <v>#N/A</v>
      </c>
      <c r="V40" s="99" t="e">
        <f t="shared" si="11"/>
        <v>#NUM!</v>
      </c>
      <c r="W40" s="99" t="e">
        <f t="shared" si="12"/>
        <v>#NUM!</v>
      </c>
      <c r="X40" s="99" t="e">
        <f t="shared" si="13"/>
        <v>#NUM!</v>
      </c>
      <c r="Y40" s="99" t="e">
        <f t="shared" si="14"/>
        <v>#NUM!</v>
      </c>
      <c r="Z40" s="99" t="e">
        <f t="shared" si="15"/>
        <v>#N/A</v>
      </c>
      <c r="AA40" s="99" t="e">
        <f t="shared" si="16"/>
        <v>#NUM!</v>
      </c>
      <c r="AB40" s="99" t="e">
        <f t="shared" si="17"/>
        <v>#NUM!</v>
      </c>
      <c r="AC40" s="99" t="e">
        <f t="shared" si="18"/>
        <v>#NUM!</v>
      </c>
      <c r="AD40" s="99" t="e">
        <f t="shared" si="19"/>
        <v>#NUM!</v>
      </c>
      <c r="AE40" s="99" t="e">
        <f t="shared" si="20"/>
        <v>#NUM!</v>
      </c>
      <c r="AF40" s="99" t="e">
        <f t="shared" si="21"/>
        <v>#N/A</v>
      </c>
      <c r="AG40" s="99" t="e">
        <f t="shared" si="22"/>
        <v>#NUM!</v>
      </c>
      <c r="AH40" s="99" t="e">
        <f t="shared" si="23"/>
        <v>#NUM!</v>
      </c>
      <c r="AI40" s="99" t="e">
        <f t="shared" si="24"/>
        <v>#NUM!</v>
      </c>
      <c r="AJ40" s="99" t="e">
        <f t="shared" si="25"/>
        <v>#N/A</v>
      </c>
    </row>
    <row r="41" spans="1:36" ht="12.95" customHeight="1" x14ac:dyDescent="0.15">
      <c r="A41" s="98"/>
      <c r="B41" s="115"/>
      <c r="C41" s="115"/>
      <c r="D41" s="98"/>
      <c r="E41" s="98"/>
      <c r="F41" s="4" t="str">
        <f t="shared" si="0"/>
        <v/>
      </c>
      <c r="G41" s="98"/>
      <c r="H41" s="98"/>
      <c r="I41" s="98"/>
      <c r="K41" s="99" t="e">
        <f t="shared" si="1"/>
        <v>#NUM!</v>
      </c>
      <c r="L41" s="99" t="e">
        <f t="shared" si="2"/>
        <v>#NUM!</v>
      </c>
      <c r="M41" s="99" t="e">
        <f t="shared" si="3"/>
        <v>#NUM!</v>
      </c>
      <c r="N41" s="99" t="e">
        <f t="shared" si="4"/>
        <v>#NUM!</v>
      </c>
      <c r="O41" s="99" t="e">
        <f t="shared" si="5"/>
        <v>#NUM!</v>
      </c>
      <c r="P41" s="99" t="e">
        <f t="shared" si="26"/>
        <v>#N/A</v>
      </c>
      <c r="Q41" s="99" t="e">
        <f t="shared" si="6"/>
        <v>#NUM!</v>
      </c>
      <c r="R41" s="99" t="e">
        <f t="shared" si="7"/>
        <v>#NUM!</v>
      </c>
      <c r="S41" s="99" t="e">
        <f t="shared" si="8"/>
        <v>#NUM!</v>
      </c>
      <c r="T41" s="99" t="e">
        <f t="shared" si="9"/>
        <v>#NUM!</v>
      </c>
      <c r="U41" s="99" t="e">
        <f t="shared" si="10"/>
        <v>#N/A</v>
      </c>
      <c r="V41" s="99" t="e">
        <f t="shared" si="11"/>
        <v>#NUM!</v>
      </c>
      <c r="W41" s="99" t="e">
        <f t="shared" si="12"/>
        <v>#NUM!</v>
      </c>
      <c r="X41" s="99" t="e">
        <f t="shared" si="13"/>
        <v>#NUM!</v>
      </c>
      <c r="Y41" s="99" t="e">
        <f t="shared" si="14"/>
        <v>#NUM!</v>
      </c>
      <c r="Z41" s="99" t="e">
        <f t="shared" si="15"/>
        <v>#N/A</v>
      </c>
      <c r="AA41" s="99" t="e">
        <f t="shared" si="16"/>
        <v>#NUM!</v>
      </c>
      <c r="AB41" s="99" t="e">
        <f t="shared" si="17"/>
        <v>#NUM!</v>
      </c>
      <c r="AC41" s="99" t="e">
        <f t="shared" si="18"/>
        <v>#NUM!</v>
      </c>
      <c r="AD41" s="99" t="e">
        <f t="shared" si="19"/>
        <v>#NUM!</v>
      </c>
      <c r="AE41" s="99" t="e">
        <f t="shared" si="20"/>
        <v>#NUM!</v>
      </c>
      <c r="AF41" s="99" t="e">
        <f t="shared" si="21"/>
        <v>#N/A</v>
      </c>
      <c r="AG41" s="99" t="e">
        <f t="shared" si="22"/>
        <v>#NUM!</v>
      </c>
      <c r="AH41" s="99" t="e">
        <f t="shared" si="23"/>
        <v>#NUM!</v>
      </c>
      <c r="AI41" s="99" t="e">
        <f t="shared" si="24"/>
        <v>#NUM!</v>
      </c>
      <c r="AJ41" s="99" t="e">
        <f t="shared" si="25"/>
        <v>#N/A</v>
      </c>
    </row>
    <row r="42" spans="1:36" ht="12.95" customHeight="1" x14ac:dyDescent="0.15">
      <c r="A42" s="98"/>
      <c r="B42" s="115"/>
      <c r="C42" s="115"/>
      <c r="D42" s="98"/>
      <c r="E42" s="98"/>
      <c r="F42" s="4" t="str">
        <f t="shared" si="0"/>
        <v/>
      </c>
      <c r="G42" s="98"/>
      <c r="H42" s="98"/>
      <c r="I42" s="98"/>
      <c r="K42" s="99" t="e">
        <f t="shared" si="1"/>
        <v>#NUM!</v>
      </c>
      <c r="L42" s="99" t="e">
        <f t="shared" si="2"/>
        <v>#NUM!</v>
      </c>
      <c r="M42" s="99" t="e">
        <f t="shared" si="3"/>
        <v>#NUM!</v>
      </c>
      <c r="N42" s="99" t="e">
        <f t="shared" si="4"/>
        <v>#NUM!</v>
      </c>
      <c r="O42" s="99" t="e">
        <f t="shared" si="5"/>
        <v>#NUM!</v>
      </c>
      <c r="P42" s="99" t="e">
        <f t="shared" si="26"/>
        <v>#N/A</v>
      </c>
      <c r="Q42" s="99" t="e">
        <f t="shared" si="6"/>
        <v>#NUM!</v>
      </c>
      <c r="R42" s="99" t="e">
        <f t="shared" si="7"/>
        <v>#NUM!</v>
      </c>
      <c r="S42" s="99" t="e">
        <f t="shared" si="8"/>
        <v>#NUM!</v>
      </c>
      <c r="T42" s="99" t="e">
        <f t="shared" si="9"/>
        <v>#NUM!</v>
      </c>
      <c r="U42" s="99" t="e">
        <f t="shared" si="10"/>
        <v>#N/A</v>
      </c>
      <c r="V42" s="99" t="e">
        <f t="shared" si="11"/>
        <v>#NUM!</v>
      </c>
      <c r="W42" s="99" t="e">
        <f t="shared" si="12"/>
        <v>#NUM!</v>
      </c>
      <c r="X42" s="99" t="e">
        <f t="shared" si="13"/>
        <v>#NUM!</v>
      </c>
      <c r="Y42" s="99" t="e">
        <f t="shared" si="14"/>
        <v>#NUM!</v>
      </c>
      <c r="Z42" s="99" t="e">
        <f t="shared" si="15"/>
        <v>#N/A</v>
      </c>
      <c r="AA42" s="99" t="e">
        <f t="shared" si="16"/>
        <v>#NUM!</v>
      </c>
      <c r="AB42" s="99" t="e">
        <f t="shared" si="17"/>
        <v>#NUM!</v>
      </c>
      <c r="AC42" s="99" t="e">
        <f t="shared" si="18"/>
        <v>#NUM!</v>
      </c>
      <c r="AD42" s="99" t="e">
        <f t="shared" si="19"/>
        <v>#NUM!</v>
      </c>
      <c r="AE42" s="99" t="e">
        <f t="shared" si="20"/>
        <v>#NUM!</v>
      </c>
      <c r="AF42" s="99" t="e">
        <f t="shared" si="21"/>
        <v>#N/A</v>
      </c>
      <c r="AG42" s="99" t="e">
        <f t="shared" si="22"/>
        <v>#NUM!</v>
      </c>
      <c r="AH42" s="99" t="e">
        <f t="shared" si="23"/>
        <v>#NUM!</v>
      </c>
      <c r="AI42" s="99" t="e">
        <f t="shared" si="24"/>
        <v>#NUM!</v>
      </c>
      <c r="AJ42" s="99" t="e">
        <f t="shared" si="25"/>
        <v>#N/A</v>
      </c>
    </row>
    <row r="43" spans="1:36" ht="12.95" customHeight="1" x14ac:dyDescent="0.15">
      <c r="A43" s="98"/>
      <c r="B43" s="115"/>
      <c r="C43" s="115"/>
      <c r="D43" s="98"/>
      <c r="E43" s="98"/>
      <c r="F43" s="4" t="str">
        <f t="shared" si="0"/>
        <v/>
      </c>
      <c r="G43" s="98"/>
      <c r="H43" s="98"/>
      <c r="I43" s="98"/>
      <c r="K43" s="99" t="e">
        <f t="shared" si="1"/>
        <v>#NUM!</v>
      </c>
      <c r="L43" s="99" t="e">
        <f t="shared" si="2"/>
        <v>#NUM!</v>
      </c>
      <c r="M43" s="99" t="e">
        <f t="shared" si="3"/>
        <v>#NUM!</v>
      </c>
      <c r="N43" s="99" t="e">
        <f t="shared" si="4"/>
        <v>#NUM!</v>
      </c>
      <c r="O43" s="99" t="e">
        <f t="shared" si="5"/>
        <v>#NUM!</v>
      </c>
      <c r="P43" s="99" t="e">
        <f t="shared" si="26"/>
        <v>#N/A</v>
      </c>
      <c r="Q43" s="99" t="e">
        <f t="shared" si="6"/>
        <v>#NUM!</v>
      </c>
      <c r="R43" s="99" t="e">
        <f t="shared" si="7"/>
        <v>#NUM!</v>
      </c>
      <c r="S43" s="99" t="e">
        <f t="shared" si="8"/>
        <v>#NUM!</v>
      </c>
      <c r="T43" s="99" t="e">
        <f t="shared" si="9"/>
        <v>#NUM!</v>
      </c>
      <c r="U43" s="99" t="e">
        <f t="shared" si="10"/>
        <v>#N/A</v>
      </c>
      <c r="V43" s="99" t="e">
        <f t="shared" si="11"/>
        <v>#NUM!</v>
      </c>
      <c r="W43" s="99" t="e">
        <f t="shared" si="12"/>
        <v>#NUM!</v>
      </c>
      <c r="X43" s="99" t="e">
        <f t="shared" si="13"/>
        <v>#NUM!</v>
      </c>
      <c r="Y43" s="99" t="e">
        <f t="shared" si="14"/>
        <v>#NUM!</v>
      </c>
      <c r="Z43" s="99" t="e">
        <f t="shared" si="15"/>
        <v>#N/A</v>
      </c>
      <c r="AA43" s="99" t="e">
        <f t="shared" si="16"/>
        <v>#NUM!</v>
      </c>
      <c r="AB43" s="99" t="e">
        <f t="shared" si="17"/>
        <v>#NUM!</v>
      </c>
      <c r="AC43" s="99" t="e">
        <f t="shared" si="18"/>
        <v>#NUM!</v>
      </c>
      <c r="AD43" s="99" t="e">
        <f t="shared" si="19"/>
        <v>#NUM!</v>
      </c>
      <c r="AE43" s="99" t="e">
        <f t="shared" si="20"/>
        <v>#NUM!</v>
      </c>
      <c r="AF43" s="99" t="e">
        <f t="shared" si="21"/>
        <v>#N/A</v>
      </c>
      <c r="AG43" s="99" t="e">
        <f t="shared" si="22"/>
        <v>#NUM!</v>
      </c>
      <c r="AH43" s="99" t="e">
        <f t="shared" si="23"/>
        <v>#NUM!</v>
      </c>
      <c r="AI43" s="99" t="e">
        <f t="shared" si="24"/>
        <v>#NUM!</v>
      </c>
      <c r="AJ43" s="9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8" t="s">
        <v>18</v>
      </c>
      <c r="D46" s="98" t="s">
        <v>19</v>
      </c>
      <c r="E46" s="98" t="s">
        <v>20</v>
      </c>
      <c r="F46" s="10"/>
      <c r="G46" s="5" t="s">
        <v>21</v>
      </c>
      <c r="H46" s="12"/>
      <c r="I46" s="112" t="s">
        <v>277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27</v>
      </c>
      <c r="D49" s="14" t="str">
        <f>IF(D47&gt;0,ROUND(SUMIF(G4:G43,"*下層*",D4:D43)/D47,0),"")</f>
        <v/>
      </c>
      <c r="E49" s="14">
        <f>ROUND(SUM(D4:D43)/E47,0)</f>
        <v>27</v>
      </c>
      <c r="F49" s="13"/>
      <c r="G49" s="15">
        <f>C49</f>
        <v>27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7.089999999999999</v>
      </c>
      <c r="D50" s="16">
        <f>SUMIF(G4:G43,"*下層*",F4:F43)</f>
        <v>0</v>
      </c>
      <c r="E50" s="4">
        <f>SUM(F4:F43)</f>
        <v>7.089999999999999</v>
      </c>
      <c r="F50" s="13"/>
      <c r="G50" s="17">
        <f>C50*100</f>
        <v>708.99999999999989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8" t="s">
        <v>18</v>
      </c>
      <c r="D53" s="98" t="s">
        <v>19</v>
      </c>
      <c r="E53" s="98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23</v>
      </c>
      <c r="D56" s="14" t="str">
        <f>IF(D54&gt;0,ROUND(SUMIF(H4:H43,"▲",D4:D43)/D54,0),"")</f>
        <v/>
      </c>
      <c r="E56" s="14">
        <f>ROUND(SUMIF(H4:H43,"*",D4:D43)/E54,0)</f>
        <v>23</v>
      </c>
      <c r="F56" s="13"/>
      <c r="G56" s="15">
        <f>C56</f>
        <v>23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1.34</v>
      </c>
      <c r="D57" s="16">
        <f>SUMIF(H4:H43,"▲",F4:F43)</f>
        <v>0</v>
      </c>
      <c r="E57" s="16">
        <f>SUM(C57:D57)</f>
        <v>1.34</v>
      </c>
      <c r="F57" s="13"/>
      <c r="G57" s="19">
        <f>C57*100</f>
        <v>134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8" t="s">
        <v>18</v>
      </c>
      <c r="D60" s="98" t="s">
        <v>19</v>
      </c>
      <c r="E60" s="98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18.899999999999999</v>
      </c>
      <c r="D62" s="20" t="str">
        <f>IF(D47&gt;0,ROUND(D57/D50*100,1),"")</f>
        <v/>
      </c>
      <c r="E62" s="20">
        <f>ROUND(E57/E50*100,1)</f>
        <v>18.899999999999999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8" t="s">
        <v>18</v>
      </c>
      <c r="D65" s="98" t="s">
        <v>19</v>
      </c>
      <c r="E65" s="9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5.7499999999999991</v>
      </c>
      <c r="D69" s="16" t="str">
        <f>IF(D66&gt;0,D50-D57,"")</f>
        <v/>
      </c>
      <c r="E69" s="4">
        <f>SUM(C69:D69)</f>
        <v>5.7499999999999991</v>
      </c>
      <c r="F69" s="13"/>
      <c r="G69" s="17">
        <f>C69*100</f>
        <v>574.99999999999989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形状比＝79、Sr＝15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59" priority="16" stopIfTrue="1">
      <formula>AND(($H4="スギ"),(#REF!&lt;12))</formula>
    </cfRule>
  </conditionalFormatting>
  <conditionalFormatting sqref="L4:L43">
    <cfRule type="expression" dxfId="158" priority="15" stopIfTrue="1">
      <formula>AND(($H4="スギ"),(#REF!&lt;22),(#REF!&gt;=12))</formula>
    </cfRule>
  </conditionalFormatting>
  <conditionalFormatting sqref="M4:M43">
    <cfRule type="expression" dxfId="157" priority="14" stopIfTrue="1">
      <formula>AND(($H4="スギ"),(#REF!&lt;32),(#REF!&gt;=22))</formula>
    </cfRule>
  </conditionalFormatting>
  <conditionalFormatting sqref="N4:N43">
    <cfRule type="expression" dxfId="156" priority="13" stopIfTrue="1">
      <formula>AND(($H4="スギ"),(#REF!&lt;42),(#REF!&gt;=32))</formula>
    </cfRule>
  </conditionalFormatting>
  <conditionalFormatting sqref="U4:U43 Z4:AF43 AJ4:AJ43 O4:P43">
    <cfRule type="expression" dxfId="155" priority="12" stopIfTrue="1">
      <formula>AND(($H4="スギ"),(#REF!&gt;=42))</formula>
    </cfRule>
  </conditionalFormatting>
  <conditionalFormatting sqref="Q4:Q43 AA4:AA43">
    <cfRule type="expression" dxfId="154" priority="11" stopIfTrue="1">
      <formula>AND(($H4="ヒノキ"),(#REF!&lt;12))</formula>
    </cfRule>
  </conditionalFormatting>
  <conditionalFormatting sqref="R4:R43 AB4:AE43">
    <cfRule type="expression" dxfId="153" priority="10" stopIfTrue="1">
      <formula>AND(($H4="ヒノキ"),(#REF!&lt;22),(#REF!&gt;=12))</formula>
    </cfRule>
  </conditionalFormatting>
  <conditionalFormatting sqref="S4:S43">
    <cfRule type="expression" dxfId="152" priority="9" stopIfTrue="1">
      <formula>AND(($H4="ヒノキ"),(#REF!&lt;32),(#REF!&gt;=22))</formula>
    </cfRule>
  </conditionalFormatting>
  <conditionalFormatting sqref="T4:U43 Z4:AF43 AJ4:AJ43">
    <cfRule type="expression" dxfId="151" priority="8" stopIfTrue="1">
      <formula>AND(($H4="ヒノキ"),(#REF!&gt;=32))</formula>
    </cfRule>
  </conditionalFormatting>
  <conditionalFormatting sqref="V4:V43 AA4:AA43">
    <cfRule type="expression" dxfId="150" priority="7" stopIfTrue="1">
      <formula>AND(($H4="アカマツ"),(#REF!&lt;12))</formula>
    </cfRule>
  </conditionalFormatting>
  <conditionalFormatting sqref="W4:W43 AB4:AB43">
    <cfRule type="expression" dxfId="149" priority="6" stopIfTrue="1">
      <formula>AND(($H4="アカマツ"),(#REF!&lt;22),(#REF!&gt;=12))</formula>
    </cfRule>
  </conditionalFormatting>
  <conditionalFormatting sqref="X4:X43 AC4:AC43">
    <cfRule type="expression" dxfId="148" priority="5" stopIfTrue="1">
      <formula>AND(($H4="アカマツ"),(#REF!&lt;42),(#REF!&gt;=22))</formula>
    </cfRule>
  </conditionalFormatting>
  <conditionalFormatting sqref="Y4:AF43 AJ4:AJ43">
    <cfRule type="expression" dxfId="147" priority="4" stopIfTrue="1">
      <formula>AND(($H4="アカマツ"),(#REF!&gt;=42))</formula>
    </cfRule>
  </conditionalFormatting>
  <conditionalFormatting sqref="AG4:AG43">
    <cfRule type="expression" dxfId="146" priority="3" stopIfTrue="1">
      <formula>AND(($H4&lt;&gt;"スギ"),($H4&lt;&gt;"ヒノキ"),($H4&lt;&gt;"アカマツ"),(#REF!&lt;12))</formula>
    </cfRule>
  </conditionalFormatting>
  <conditionalFormatting sqref="AH4:AH43">
    <cfRule type="expression" dxfId="1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99FF"/>
  </sheetPr>
  <dimension ref="A1:AJ120"/>
  <sheetViews>
    <sheetView showGridLines="0" tabSelected="1" view="pageBreakPreview" topLeftCell="A34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107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65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4">
        <v>0</v>
      </c>
      <c r="L3" s="64">
        <v>12</v>
      </c>
      <c r="M3" s="64">
        <v>22</v>
      </c>
      <c r="N3" s="64">
        <v>32</v>
      </c>
      <c r="O3" s="64">
        <v>42</v>
      </c>
      <c r="P3" s="64" t="s">
        <v>14</v>
      </c>
      <c r="Q3" s="64">
        <v>0</v>
      </c>
      <c r="R3" s="64">
        <v>12</v>
      </c>
      <c r="S3" s="64">
        <v>22</v>
      </c>
      <c r="T3" s="64">
        <v>32</v>
      </c>
      <c r="U3" s="64" t="s">
        <v>14</v>
      </c>
      <c r="V3" s="64">
        <v>0</v>
      </c>
      <c r="W3" s="64">
        <v>12</v>
      </c>
      <c r="X3" s="64">
        <v>22</v>
      </c>
      <c r="Y3" s="64">
        <v>42</v>
      </c>
      <c r="Z3" s="64" t="s">
        <v>14</v>
      </c>
      <c r="AA3" s="64">
        <v>0</v>
      </c>
      <c r="AB3" s="64">
        <v>12</v>
      </c>
      <c r="AC3" s="64">
        <v>22</v>
      </c>
      <c r="AD3" s="64">
        <v>32</v>
      </c>
      <c r="AE3" s="64">
        <v>42</v>
      </c>
      <c r="AF3" s="64" t="s">
        <v>14</v>
      </c>
      <c r="AG3" s="64">
        <v>0</v>
      </c>
      <c r="AH3" s="64">
        <v>12</v>
      </c>
      <c r="AI3" s="64">
        <v>42</v>
      </c>
      <c r="AJ3" s="64" t="s">
        <v>14</v>
      </c>
    </row>
    <row r="4" spans="1:36" ht="12.95" customHeight="1" x14ac:dyDescent="0.15">
      <c r="A4" s="63">
        <v>321</v>
      </c>
      <c r="B4" s="143" t="s">
        <v>53</v>
      </c>
      <c r="C4" s="144"/>
      <c r="D4" s="63">
        <v>44</v>
      </c>
      <c r="E4" s="63">
        <v>23</v>
      </c>
      <c r="F4" s="4">
        <f t="shared" ref="F4:F43" si="0">IF(D4&gt;0,IF(B4="スギ",P4,IF(B4="ヒノキ",U4,IF(B4="アカマツ",Z4,IF(B4="カラマツ",AF4,AJ4)))),"")</f>
        <v>1.56</v>
      </c>
      <c r="G4" s="5"/>
      <c r="H4" s="63"/>
      <c r="I4" s="83" t="s">
        <v>91</v>
      </c>
      <c r="J4" s="1" t="s">
        <v>15</v>
      </c>
      <c r="K4" s="64">
        <f t="shared" ref="K4:K43" si="1">IF(ROUND(10^(-5+0.8769+1.7454*LOG(D4)+1.014*LOG(E4)),2)&gt;=0.01,ROUND(10^(-5+0.8769+1.7454*LOG(D4)+1.014*LOG(E4)),2),ROUND(10^(-5+0.8769+1.7454*LOG(D4)+1.014*LOG(E4)),3))</f>
        <v>1.34</v>
      </c>
      <c r="L4" s="64">
        <f t="shared" ref="L4:L43" si="2">ROUND(10^(-5+0.73504+1.83346*LOG(D4)+1.06569*LOG(E4)),2)</f>
        <v>1.58</v>
      </c>
      <c r="M4" s="64">
        <f t="shared" ref="M4:M43" si="3">ROUND(10^(-5+0.71514+1.74357*LOG(D4)+1.17719*LOG(E4)),2)</f>
        <v>1.53</v>
      </c>
      <c r="N4" s="64">
        <f t="shared" ref="N4:N43" si="4">ROUND(10^(-5+0.82956+1.76381*LOG(D4)+1.06412*LOG(E4)),2)</f>
        <v>1.5</v>
      </c>
      <c r="O4" s="64">
        <f t="shared" ref="O4:O43" si="5">ROUND(10^(-5+0.88226+1.79204*LOG(D4)+0.99303*LOG(E4)),2)</f>
        <v>1.51</v>
      </c>
      <c r="P4" s="64">
        <f>HLOOKUP($D4,K$3:O$43,MATCH($A4,$A$3:$A$43,0),1)</f>
        <v>1.51</v>
      </c>
      <c r="Q4" s="64">
        <f t="shared" ref="Q4:Q43" si="6">IF(ROUND(10^(1.810672*LOG(D4)+0.982833*LOG(E4)-4.173533),2)&gt;=0.01,ROUND(10^(1.810672*LOG(D4)+0.982833*LOG(E4)-4.173533),2),ROUND(10^(1.810672*LOG(D4)+0.982833*LOG(E4)-4.173533),3))</f>
        <v>1.38</v>
      </c>
      <c r="R4" s="64">
        <f t="shared" ref="R4:R43" si="7">ROUND(10^(1.905709*LOG(D4)+1.011385*LOG(E4)-4.293729),2)</f>
        <v>1.64</v>
      </c>
      <c r="S4" s="64">
        <f t="shared" ref="S4:S43" si="8">ROUND(10^(1.771888*LOG(D4)+1.138415*LOG(E4)-4.271259),2)</f>
        <v>1.55</v>
      </c>
      <c r="T4" s="64">
        <f t="shared" ref="T4:T43" si="9">ROUND(10^(1.671519*LOG(D4)+1.363617*LOG(E4)-4.404407),2)</f>
        <v>1.58</v>
      </c>
      <c r="U4" s="64">
        <f t="shared" ref="U4:U43" si="10">HLOOKUP($D4,Q$3:T$43,MATCH($A4,$A$3:$A$43,0),1)</f>
        <v>1.58</v>
      </c>
      <c r="V4" s="64">
        <f t="shared" ref="V4:V43" si="11">IF(ROUND(10^(-4.249503+1.946501*LOG(D4)+0.942682*LOG(E4)),2)&gt;=0.01,ROUND(10^(-4.249503+1.946501*LOG(D4)+0.942682*LOG(E4)),2),ROUND(10^(-4.249503+1.946501*LOG(D4)+0.942682*LOG(E4)),3))</f>
        <v>1.71</v>
      </c>
      <c r="W4" s="64">
        <f t="shared" ref="W4:W43" si="12">ROUND(10^(-4.155639+1.847898*LOG(D4)+0.951955*LOG(E4)),2)</f>
        <v>1.51</v>
      </c>
      <c r="X4" s="64">
        <f t="shared" ref="X4:X43" si="13">ROUND(10^(-4.194535+1.804172*LOG(D4)+1.034248*LOG(E4)),2)</f>
        <v>1.51</v>
      </c>
      <c r="Y4" s="64">
        <f t="shared" ref="Y4:Y43" si="14">ROUND(10^(-4.42347+2.006485*LOG(D4)+0.967757*LOG(E4)),2)</f>
        <v>1.56</v>
      </c>
      <c r="Z4" s="64">
        <f t="shared" ref="Z4:Z43" si="15">HLOOKUP($D4,V$3:Y$43,MATCH($A4,$A$3:$A$43,0),1)</f>
        <v>1.56</v>
      </c>
      <c r="AA4" s="64">
        <f t="shared" ref="AA4:AA43" si="16">IF(ROUND(10^(1.80389*LOG(D4)+0.962587*LOG(E4)-4.155099),2)&gt;=0.01,ROUND(10^(1.80389*LOG(D4)+0.962587*LOG(E4)-4.155099),2),ROUND(10^(1.80389*LOG(D4)+0.962587*LOG(E4)-4.155099),3))</f>
        <v>1.32</v>
      </c>
      <c r="AB4" s="64">
        <f t="shared" ref="AB4:AB43" si="17">ROUND(10^(1.979213*LOG(D4)+0.998347*LOG(E4)-4.369281),2)</f>
        <v>1.75</v>
      </c>
      <c r="AC4" s="64">
        <f t="shared" ref="AC4:AC43" si="18">ROUND(10^(1.904401*LOG(D4)+1.062478*LOG(E4)-4.348104),2)</f>
        <v>1.69</v>
      </c>
      <c r="AD4" s="64">
        <f t="shared" ref="AD4:AD43" si="19">ROUND(10^(1.640825*LOG(D4)+1.080387*LOG(E4)-3.976731),2)</f>
        <v>1.55</v>
      </c>
      <c r="AE4" s="64">
        <f t="shared" ref="AE4:AE43" si="20">ROUND(10^(1.90887*LOG(D4)+1.088002*LOG(E4)-4.431495),2)</f>
        <v>1.54</v>
      </c>
      <c r="AF4" s="64">
        <f t="shared" ref="AF4:AF43" si="21">HLOOKUP($D4,AA$3:AE$43,MATCH($A4,$A$3:$A$43,0),1)</f>
        <v>1.54</v>
      </c>
      <c r="AG4" s="64">
        <f t="shared" ref="AG4:AG43" si="22">IF(ROUND(10^(1.94019664*LOG(D4)+0.84689666*LOG(E4)-4.20067295),2)&gt;=0.01,ROUND(10^(1.94019664*LOG(D4)+0.84689666*LOG(E4)-4.20067295),2),ROUND(10^(1.94019664*LOG(D4)+0.84689666*LOG(E4)-4.20067295),3))</f>
        <v>1.38</v>
      </c>
      <c r="AH4" s="64">
        <f t="shared" ref="AH4:AH43" si="23">ROUND(10^(1.93813902*LOG(D4)+0.96697002*LOG(E4)-4.32216295),2)</f>
        <v>1.51</v>
      </c>
      <c r="AI4" s="64">
        <f t="shared" ref="AI4:AI43" si="24">ROUND(10^(1.82464098*LOG(D4)+0.97625989*LOG(E4)-4.15096808),2)</f>
        <v>1.5</v>
      </c>
      <c r="AJ4" s="64">
        <f t="shared" ref="AJ4:AJ43" si="25">HLOOKUP($D4,AG$3:AI$43,MATCH($A4,$A$3:$A$43,0),1)</f>
        <v>1.5</v>
      </c>
    </row>
    <row r="5" spans="1:36" ht="12.95" customHeight="1" x14ac:dyDescent="0.15">
      <c r="A5" s="63">
        <v>322</v>
      </c>
      <c r="B5" s="143" t="s">
        <v>53</v>
      </c>
      <c r="C5" s="144"/>
      <c r="D5" s="63">
        <v>22</v>
      </c>
      <c r="E5" s="63">
        <v>15</v>
      </c>
      <c r="F5" s="4">
        <f t="shared" si="0"/>
        <v>0.28000000000000003</v>
      </c>
      <c r="G5" s="5" t="s">
        <v>67</v>
      </c>
      <c r="H5" s="91" t="s">
        <v>62</v>
      </c>
      <c r="I5" s="5" t="s">
        <v>67</v>
      </c>
      <c r="J5" s="1" t="s">
        <v>15</v>
      </c>
      <c r="K5" s="64">
        <f t="shared" si="1"/>
        <v>0.26</v>
      </c>
      <c r="L5" s="64">
        <f t="shared" si="2"/>
        <v>0.28000000000000003</v>
      </c>
      <c r="M5" s="64">
        <f t="shared" si="3"/>
        <v>0.28000000000000003</v>
      </c>
      <c r="N5" s="64">
        <f t="shared" si="4"/>
        <v>0.28000000000000003</v>
      </c>
      <c r="O5" s="64">
        <f t="shared" si="5"/>
        <v>0.28999999999999998</v>
      </c>
      <c r="P5" s="64">
        <f t="shared" ref="P5:P43" si="26">HLOOKUP($D5,K$3:O$43,MATCH(A5,$A$3:$A$43,0),1)</f>
        <v>0.28000000000000003</v>
      </c>
      <c r="Q5" s="64">
        <f t="shared" si="6"/>
        <v>0.26</v>
      </c>
      <c r="R5" s="64">
        <f t="shared" si="7"/>
        <v>0.28000000000000003</v>
      </c>
      <c r="S5" s="64">
        <f t="shared" si="8"/>
        <v>0.28000000000000003</v>
      </c>
      <c r="T5" s="64">
        <f t="shared" si="9"/>
        <v>0.28000000000000003</v>
      </c>
      <c r="U5" s="64">
        <f t="shared" si="10"/>
        <v>0.28000000000000003</v>
      </c>
      <c r="V5" s="64">
        <f t="shared" si="11"/>
        <v>0.3</v>
      </c>
      <c r="W5" s="64">
        <f t="shared" si="12"/>
        <v>0.28000000000000003</v>
      </c>
      <c r="X5" s="64">
        <f t="shared" si="13"/>
        <v>0.28000000000000003</v>
      </c>
      <c r="Y5" s="64">
        <f t="shared" si="14"/>
        <v>0.26</v>
      </c>
      <c r="Z5" s="64">
        <f t="shared" si="15"/>
        <v>0.28000000000000003</v>
      </c>
      <c r="AA5" s="64">
        <f t="shared" si="16"/>
        <v>0.25</v>
      </c>
      <c r="AB5" s="64">
        <f t="shared" si="17"/>
        <v>0.28999999999999998</v>
      </c>
      <c r="AC5" s="64">
        <f t="shared" si="18"/>
        <v>0.28999999999999998</v>
      </c>
      <c r="AD5" s="64">
        <f t="shared" si="19"/>
        <v>0.31</v>
      </c>
      <c r="AE5" s="64">
        <f t="shared" si="20"/>
        <v>0.26</v>
      </c>
      <c r="AF5" s="64">
        <f t="shared" si="21"/>
        <v>0.28999999999999998</v>
      </c>
      <c r="AG5" s="64">
        <f t="shared" si="22"/>
        <v>0.25</v>
      </c>
      <c r="AH5" s="64">
        <f t="shared" si="23"/>
        <v>0.26</v>
      </c>
      <c r="AI5" s="64">
        <f t="shared" si="24"/>
        <v>0.28000000000000003</v>
      </c>
      <c r="AJ5" s="64">
        <f t="shared" si="25"/>
        <v>0.26</v>
      </c>
    </row>
    <row r="6" spans="1:36" ht="12.95" customHeight="1" x14ac:dyDescent="0.15">
      <c r="A6" s="91">
        <v>323</v>
      </c>
      <c r="B6" s="143" t="s">
        <v>53</v>
      </c>
      <c r="C6" s="144"/>
      <c r="D6" s="63">
        <v>44</v>
      </c>
      <c r="E6" s="63">
        <v>23</v>
      </c>
      <c r="F6" s="4">
        <f t="shared" si="0"/>
        <v>1.56</v>
      </c>
      <c r="G6" s="63"/>
      <c r="H6" s="68"/>
      <c r="I6" s="101"/>
      <c r="J6" s="1" t="s">
        <v>15</v>
      </c>
      <c r="K6" s="64">
        <f t="shared" si="1"/>
        <v>1.34</v>
      </c>
      <c r="L6" s="64">
        <f t="shared" si="2"/>
        <v>1.58</v>
      </c>
      <c r="M6" s="64">
        <f t="shared" si="3"/>
        <v>1.53</v>
      </c>
      <c r="N6" s="64">
        <f t="shared" si="4"/>
        <v>1.5</v>
      </c>
      <c r="O6" s="64">
        <f t="shared" si="5"/>
        <v>1.51</v>
      </c>
      <c r="P6" s="64">
        <f t="shared" si="26"/>
        <v>1.51</v>
      </c>
      <c r="Q6" s="64">
        <f t="shared" si="6"/>
        <v>1.38</v>
      </c>
      <c r="R6" s="64">
        <f t="shared" si="7"/>
        <v>1.64</v>
      </c>
      <c r="S6" s="64">
        <f t="shared" si="8"/>
        <v>1.55</v>
      </c>
      <c r="T6" s="64">
        <f t="shared" si="9"/>
        <v>1.58</v>
      </c>
      <c r="U6" s="64">
        <f t="shared" si="10"/>
        <v>1.58</v>
      </c>
      <c r="V6" s="64">
        <f t="shared" si="11"/>
        <v>1.71</v>
      </c>
      <c r="W6" s="64">
        <f t="shared" si="12"/>
        <v>1.51</v>
      </c>
      <c r="X6" s="64">
        <f t="shared" si="13"/>
        <v>1.51</v>
      </c>
      <c r="Y6" s="64">
        <f t="shared" si="14"/>
        <v>1.56</v>
      </c>
      <c r="Z6" s="64">
        <f t="shared" si="15"/>
        <v>1.56</v>
      </c>
      <c r="AA6" s="64">
        <f t="shared" si="16"/>
        <v>1.32</v>
      </c>
      <c r="AB6" s="64">
        <f t="shared" si="17"/>
        <v>1.75</v>
      </c>
      <c r="AC6" s="64">
        <f t="shared" si="18"/>
        <v>1.69</v>
      </c>
      <c r="AD6" s="64">
        <f t="shared" si="19"/>
        <v>1.55</v>
      </c>
      <c r="AE6" s="64">
        <f t="shared" si="20"/>
        <v>1.54</v>
      </c>
      <c r="AF6" s="64">
        <f t="shared" si="21"/>
        <v>1.54</v>
      </c>
      <c r="AG6" s="64">
        <f t="shared" si="22"/>
        <v>1.38</v>
      </c>
      <c r="AH6" s="64">
        <f t="shared" si="23"/>
        <v>1.51</v>
      </c>
      <c r="AI6" s="64">
        <f t="shared" si="24"/>
        <v>1.5</v>
      </c>
      <c r="AJ6" s="64">
        <f t="shared" si="25"/>
        <v>1.5</v>
      </c>
    </row>
    <row r="7" spans="1:36" ht="12.95" customHeight="1" x14ac:dyDescent="0.15">
      <c r="A7" s="91">
        <v>324</v>
      </c>
      <c r="B7" s="143" t="s">
        <v>53</v>
      </c>
      <c r="C7" s="144"/>
      <c r="D7" s="63">
        <v>28</v>
      </c>
      <c r="E7" s="63">
        <v>22</v>
      </c>
      <c r="F7" s="4">
        <f t="shared" si="0"/>
        <v>0.64</v>
      </c>
      <c r="G7" s="5" t="s">
        <v>67</v>
      </c>
      <c r="H7" s="91" t="s">
        <v>62</v>
      </c>
      <c r="I7" s="5" t="s">
        <v>67</v>
      </c>
      <c r="J7" s="1" t="s">
        <v>15</v>
      </c>
      <c r="K7" s="64">
        <f t="shared" si="1"/>
        <v>0.57999999999999996</v>
      </c>
      <c r="L7" s="64">
        <f t="shared" si="2"/>
        <v>0.66</v>
      </c>
      <c r="M7" s="64">
        <f t="shared" si="3"/>
        <v>0.66</v>
      </c>
      <c r="N7" s="64">
        <f t="shared" si="4"/>
        <v>0.65</v>
      </c>
      <c r="O7" s="64">
        <f t="shared" si="5"/>
        <v>0.64</v>
      </c>
      <c r="P7" s="64">
        <f t="shared" si="26"/>
        <v>0.66</v>
      </c>
      <c r="Q7" s="64">
        <f t="shared" si="6"/>
        <v>0.57999999999999996</v>
      </c>
      <c r="R7" s="64">
        <f t="shared" si="7"/>
        <v>0.66</v>
      </c>
      <c r="S7" s="64">
        <f t="shared" si="8"/>
        <v>0.66</v>
      </c>
      <c r="T7" s="64">
        <f t="shared" si="9"/>
        <v>0.7</v>
      </c>
      <c r="U7" s="64">
        <f t="shared" si="10"/>
        <v>0.66</v>
      </c>
      <c r="V7" s="64">
        <f t="shared" si="11"/>
        <v>0.68</v>
      </c>
      <c r="W7" s="64">
        <f t="shared" si="12"/>
        <v>0.63</v>
      </c>
      <c r="X7" s="64">
        <f t="shared" si="13"/>
        <v>0.64</v>
      </c>
      <c r="Y7" s="64">
        <f t="shared" si="14"/>
        <v>0.6</v>
      </c>
      <c r="Z7" s="64">
        <f t="shared" si="15"/>
        <v>0.64</v>
      </c>
      <c r="AA7" s="64">
        <f t="shared" si="16"/>
        <v>0.56000000000000005</v>
      </c>
      <c r="AB7" s="64">
        <f t="shared" si="17"/>
        <v>0.68</v>
      </c>
      <c r="AC7" s="64">
        <f t="shared" si="18"/>
        <v>0.68</v>
      </c>
      <c r="AD7" s="64">
        <f t="shared" si="19"/>
        <v>0.7</v>
      </c>
      <c r="AE7" s="64">
        <f t="shared" si="20"/>
        <v>0.62</v>
      </c>
      <c r="AF7" s="64">
        <f t="shared" si="21"/>
        <v>0.68</v>
      </c>
      <c r="AG7" s="64">
        <f t="shared" si="22"/>
        <v>0.55000000000000004</v>
      </c>
      <c r="AH7" s="64">
        <f t="shared" si="23"/>
        <v>0.6</v>
      </c>
      <c r="AI7" s="64">
        <f t="shared" si="24"/>
        <v>0.63</v>
      </c>
      <c r="AJ7" s="64">
        <f t="shared" si="25"/>
        <v>0.6</v>
      </c>
    </row>
    <row r="8" spans="1:36" ht="12.95" customHeight="1" x14ac:dyDescent="0.15">
      <c r="A8" s="91">
        <v>325</v>
      </c>
      <c r="B8" s="143" t="s">
        <v>53</v>
      </c>
      <c r="C8" s="144"/>
      <c r="D8" s="63">
        <v>30</v>
      </c>
      <c r="E8" s="63">
        <v>22</v>
      </c>
      <c r="F8" s="4">
        <f t="shared" si="0"/>
        <v>0.72</v>
      </c>
      <c r="G8" s="87"/>
      <c r="H8" s="74"/>
      <c r="I8" s="101"/>
      <c r="J8" s="1" t="s">
        <v>15</v>
      </c>
      <c r="K8" s="64">
        <f t="shared" si="1"/>
        <v>0.66</v>
      </c>
      <c r="L8" s="64">
        <f t="shared" si="2"/>
        <v>0.75</v>
      </c>
      <c r="M8" s="64">
        <f t="shared" si="3"/>
        <v>0.74</v>
      </c>
      <c r="N8" s="64">
        <f t="shared" si="4"/>
        <v>0.73</v>
      </c>
      <c r="O8" s="64">
        <f t="shared" si="5"/>
        <v>0.73</v>
      </c>
      <c r="P8" s="64">
        <f t="shared" si="26"/>
        <v>0.74</v>
      </c>
      <c r="Q8" s="64">
        <f t="shared" si="6"/>
        <v>0.66</v>
      </c>
      <c r="R8" s="64">
        <f t="shared" si="7"/>
        <v>0.76</v>
      </c>
      <c r="S8" s="64">
        <f t="shared" si="8"/>
        <v>0.75</v>
      </c>
      <c r="T8" s="64">
        <f t="shared" si="9"/>
        <v>0.79</v>
      </c>
      <c r="U8" s="64">
        <f t="shared" si="10"/>
        <v>0.75</v>
      </c>
      <c r="V8" s="64">
        <f t="shared" si="11"/>
        <v>0.78</v>
      </c>
      <c r="W8" s="64">
        <f t="shared" si="12"/>
        <v>0.71</v>
      </c>
      <c r="X8" s="64">
        <f t="shared" si="13"/>
        <v>0.72</v>
      </c>
      <c r="Y8" s="64">
        <f t="shared" si="14"/>
        <v>0.69</v>
      </c>
      <c r="Z8" s="64">
        <f t="shared" si="15"/>
        <v>0.72</v>
      </c>
      <c r="AA8" s="64">
        <f t="shared" si="16"/>
        <v>0.63</v>
      </c>
      <c r="AB8" s="64">
        <f t="shared" si="17"/>
        <v>0.78</v>
      </c>
      <c r="AC8" s="64">
        <f t="shared" si="18"/>
        <v>0.78</v>
      </c>
      <c r="AD8" s="64">
        <f t="shared" si="19"/>
        <v>0.79</v>
      </c>
      <c r="AE8" s="64">
        <f t="shared" si="20"/>
        <v>0.71</v>
      </c>
      <c r="AF8" s="64">
        <f t="shared" si="21"/>
        <v>0.78</v>
      </c>
      <c r="AG8" s="64">
        <f t="shared" si="22"/>
        <v>0.63</v>
      </c>
      <c r="AH8" s="64">
        <f t="shared" si="23"/>
        <v>0.69</v>
      </c>
      <c r="AI8" s="64">
        <f t="shared" si="24"/>
        <v>0.72</v>
      </c>
      <c r="AJ8" s="64">
        <f t="shared" si="25"/>
        <v>0.69</v>
      </c>
    </row>
    <row r="9" spans="1:36" ht="12.95" customHeight="1" x14ac:dyDescent="0.15">
      <c r="A9" s="91">
        <v>326</v>
      </c>
      <c r="B9" s="143" t="s">
        <v>53</v>
      </c>
      <c r="C9" s="144"/>
      <c r="D9" s="63">
        <v>36</v>
      </c>
      <c r="E9" s="63">
        <v>23</v>
      </c>
      <c r="F9" s="4">
        <f t="shared" si="0"/>
        <v>1.05</v>
      </c>
      <c r="G9" s="5" t="s">
        <v>67</v>
      </c>
      <c r="H9" s="74" t="s">
        <v>62</v>
      </c>
      <c r="I9" s="5" t="s">
        <v>67</v>
      </c>
      <c r="J9" s="1" t="s">
        <v>15</v>
      </c>
      <c r="K9" s="64">
        <f t="shared" si="1"/>
        <v>0.94</v>
      </c>
      <c r="L9" s="64">
        <f t="shared" si="2"/>
        <v>1.1000000000000001</v>
      </c>
      <c r="M9" s="64">
        <f t="shared" si="3"/>
        <v>1.08</v>
      </c>
      <c r="N9" s="64">
        <f t="shared" si="4"/>
        <v>1.06</v>
      </c>
      <c r="O9" s="64">
        <f t="shared" si="5"/>
        <v>1.06</v>
      </c>
      <c r="P9" s="64">
        <f t="shared" si="26"/>
        <v>1.06</v>
      </c>
      <c r="Q9" s="64">
        <f t="shared" si="6"/>
        <v>0.96</v>
      </c>
      <c r="R9" s="64">
        <f t="shared" si="7"/>
        <v>1.1200000000000001</v>
      </c>
      <c r="S9" s="64">
        <f t="shared" si="8"/>
        <v>1.0900000000000001</v>
      </c>
      <c r="T9" s="64">
        <f t="shared" si="9"/>
        <v>1.1299999999999999</v>
      </c>
      <c r="U9" s="64">
        <f t="shared" si="10"/>
        <v>1.1299999999999999</v>
      </c>
      <c r="V9" s="64">
        <f t="shared" si="11"/>
        <v>1.1599999999999999</v>
      </c>
      <c r="W9" s="64">
        <f t="shared" si="12"/>
        <v>1.04</v>
      </c>
      <c r="X9" s="64">
        <f t="shared" si="13"/>
        <v>1.05</v>
      </c>
      <c r="Y9" s="64">
        <f t="shared" si="14"/>
        <v>1.04</v>
      </c>
      <c r="Z9" s="64">
        <f t="shared" si="15"/>
        <v>1.05</v>
      </c>
      <c r="AA9" s="64">
        <f t="shared" si="16"/>
        <v>0.92</v>
      </c>
      <c r="AB9" s="64">
        <f t="shared" si="17"/>
        <v>1.18</v>
      </c>
      <c r="AC9" s="64">
        <f t="shared" si="18"/>
        <v>1.1499999999999999</v>
      </c>
      <c r="AD9" s="64">
        <f t="shared" si="19"/>
        <v>1.1200000000000001</v>
      </c>
      <c r="AE9" s="64">
        <f t="shared" si="20"/>
        <v>1.05</v>
      </c>
      <c r="AF9" s="64">
        <f t="shared" si="21"/>
        <v>1.1200000000000001</v>
      </c>
      <c r="AG9" s="64">
        <f t="shared" si="22"/>
        <v>0.94</v>
      </c>
      <c r="AH9" s="64">
        <f t="shared" si="23"/>
        <v>1.03</v>
      </c>
      <c r="AI9" s="64">
        <f t="shared" si="24"/>
        <v>1.04</v>
      </c>
      <c r="AJ9" s="64">
        <f t="shared" si="25"/>
        <v>1.03</v>
      </c>
    </row>
    <row r="10" spans="1:36" ht="12.95" customHeight="1" x14ac:dyDescent="0.15">
      <c r="A10" s="91">
        <v>327</v>
      </c>
      <c r="B10" s="143" t="s">
        <v>53</v>
      </c>
      <c r="C10" s="144"/>
      <c r="D10" s="63">
        <v>36</v>
      </c>
      <c r="E10" s="63">
        <v>22</v>
      </c>
      <c r="F10" s="4">
        <f t="shared" si="0"/>
        <v>1</v>
      </c>
      <c r="G10" s="63"/>
      <c r="H10" s="63"/>
      <c r="I10" s="101"/>
      <c r="J10" s="1" t="s">
        <v>15</v>
      </c>
      <c r="K10" s="64">
        <f t="shared" si="1"/>
        <v>0.9</v>
      </c>
      <c r="L10" s="64">
        <f t="shared" si="2"/>
        <v>1.04</v>
      </c>
      <c r="M10" s="64">
        <f t="shared" si="3"/>
        <v>1.02</v>
      </c>
      <c r="N10" s="64">
        <f t="shared" si="4"/>
        <v>1.01</v>
      </c>
      <c r="O10" s="64">
        <f t="shared" si="5"/>
        <v>1.01</v>
      </c>
      <c r="P10" s="64">
        <f t="shared" si="26"/>
        <v>1.01</v>
      </c>
      <c r="Q10" s="64">
        <f t="shared" si="6"/>
        <v>0.92</v>
      </c>
      <c r="R10" s="64">
        <f t="shared" si="7"/>
        <v>1.07</v>
      </c>
      <c r="S10" s="64">
        <f t="shared" si="8"/>
        <v>1.03</v>
      </c>
      <c r="T10" s="64">
        <f t="shared" si="9"/>
        <v>1.07</v>
      </c>
      <c r="U10" s="64">
        <f t="shared" si="10"/>
        <v>1.07</v>
      </c>
      <c r="V10" s="64">
        <f t="shared" si="11"/>
        <v>1.1100000000000001</v>
      </c>
      <c r="W10" s="64">
        <f t="shared" si="12"/>
        <v>1</v>
      </c>
      <c r="X10" s="64">
        <f t="shared" si="13"/>
        <v>1</v>
      </c>
      <c r="Y10" s="64">
        <f t="shared" si="14"/>
        <v>1</v>
      </c>
      <c r="Z10" s="64">
        <f t="shared" si="15"/>
        <v>1</v>
      </c>
      <c r="AA10" s="64">
        <f t="shared" si="16"/>
        <v>0.88</v>
      </c>
      <c r="AB10" s="64">
        <f t="shared" si="17"/>
        <v>1.1299999999999999</v>
      </c>
      <c r="AC10" s="64">
        <f t="shared" si="18"/>
        <v>1.1000000000000001</v>
      </c>
      <c r="AD10" s="64">
        <f t="shared" si="19"/>
        <v>1.06</v>
      </c>
      <c r="AE10" s="64">
        <f t="shared" si="20"/>
        <v>1</v>
      </c>
      <c r="AF10" s="64">
        <f t="shared" si="21"/>
        <v>1.06</v>
      </c>
      <c r="AG10" s="64">
        <f t="shared" si="22"/>
        <v>0.9</v>
      </c>
      <c r="AH10" s="64">
        <f t="shared" si="23"/>
        <v>0.98</v>
      </c>
      <c r="AI10" s="64">
        <f t="shared" si="24"/>
        <v>1</v>
      </c>
      <c r="AJ10" s="64">
        <f t="shared" si="25"/>
        <v>0.98</v>
      </c>
    </row>
    <row r="11" spans="1:36" ht="12.95" customHeight="1" x14ac:dyDescent="0.15">
      <c r="A11" s="91">
        <v>328</v>
      </c>
      <c r="B11" s="143" t="s">
        <v>53</v>
      </c>
      <c r="C11" s="144"/>
      <c r="D11" s="91">
        <v>38</v>
      </c>
      <c r="E11" s="63">
        <v>23</v>
      </c>
      <c r="F11" s="4">
        <f t="shared" si="0"/>
        <v>1.1599999999999999</v>
      </c>
      <c r="G11" s="5" t="s">
        <v>298</v>
      </c>
      <c r="H11" s="87" t="s">
        <v>62</v>
      </c>
      <c r="I11" s="5" t="s">
        <v>298</v>
      </c>
      <c r="J11" s="1" t="s">
        <v>15</v>
      </c>
      <c r="K11" s="64">
        <f t="shared" si="1"/>
        <v>1.04</v>
      </c>
      <c r="L11" s="64">
        <f t="shared" si="2"/>
        <v>1.21</v>
      </c>
      <c r="M11" s="64">
        <f t="shared" si="3"/>
        <v>1.18</v>
      </c>
      <c r="N11" s="64">
        <f t="shared" si="4"/>
        <v>1.1599999999999999</v>
      </c>
      <c r="O11" s="64">
        <f t="shared" si="5"/>
        <v>1.1599999999999999</v>
      </c>
      <c r="P11" s="64">
        <f t="shared" si="26"/>
        <v>1.1599999999999999</v>
      </c>
      <c r="Q11" s="64">
        <f t="shared" si="6"/>
        <v>1.06</v>
      </c>
      <c r="R11" s="64">
        <f t="shared" si="7"/>
        <v>1.24</v>
      </c>
      <c r="S11" s="64">
        <f t="shared" si="8"/>
        <v>1.2</v>
      </c>
      <c r="T11" s="64">
        <f t="shared" si="9"/>
        <v>1.24</v>
      </c>
      <c r="U11" s="64">
        <f t="shared" si="10"/>
        <v>1.24</v>
      </c>
      <c r="V11" s="64">
        <f t="shared" si="11"/>
        <v>1.29</v>
      </c>
      <c r="W11" s="64">
        <f t="shared" si="12"/>
        <v>1.1499999999999999</v>
      </c>
      <c r="X11" s="64">
        <f t="shared" si="13"/>
        <v>1.1599999999999999</v>
      </c>
      <c r="Y11" s="64">
        <f t="shared" si="14"/>
        <v>1.1599999999999999</v>
      </c>
      <c r="Z11" s="64">
        <f t="shared" si="15"/>
        <v>1.1599999999999999</v>
      </c>
      <c r="AA11" s="64">
        <f t="shared" si="16"/>
        <v>1.01</v>
      </c>
      <c r="AB11" s="64">
        <f t="shared" si="17"/>
        <v>1.31</v>
      </c>
      <c r="AC11" s="64">
        <f t="shared" si="18"/>
        <v>1.28</v>
      </c>
      <c r="AD11" s="64">
        <f t="shared" si="19"/>
        <v>1.22</v>
      </c>
      <c r="AE11" s="64">
        <f t="shared" si="20"/>
        <v>1.1599999999999999</v>
      </c>
      <c r="AF11" s="64">
        <f t="shared" si="21"/>
        <v>1.22</v>
      </c>
      <c r="AG11" s="64">
        <f t="shared" si="22"/>
        <v>1.04</v>
      </c>
      <c r="AH11" s="64">
        <f t="shared" si="23"/>
        <v>1.1399999999999999</v>
      </c>
      <c r="AI11" s="64">
        <f t="shared" si="24"/>
        <v>1.1499999999999999</v>
      </c>
      <c r="AJ11" s="64">
        <f t="shared" si="25"/>
        <v>1.1399999999999999</v>
      </c>
    </row>
    <row r="12" spans="1:36" ht="12.95" customHeight="1" x14ac:dyDescent="0.15">
      <c r="A12" s="91">
        <v>329</v>
      </c>
      <c r="B12" s="143" t="s">
        <v>56</v>
      </c>
      <c r="C12" s="144"/>
      <c r="D12" s="91">
        <v>18</v>
      </c>
      <c r="E12" s="63">
        <v>14</v>
      </c>
      <c r="F12" s="4">
        <f t="shared" si="0"/>
        <v>0.17</v>
      </c>
      <c r="G12" s="5"/>
      <c r="H12" s="91" t="s">
        <v>62</v>
      </c>
      <c r="I12" s="63"/>
      <c r="J12" s="1" t="s">
        <v>15</v>
      </c>
      <c r="K12" s="64">
        <f t="shared" si="1"/>
        <v>0.17</v>
      </c>
      <c r="L12" s="64">
        <f t="shared" si="2"/>
        <v>0.18</v>
      </c>
      <c r="M12" s="64">
        <f t="shared" si="3"/>
        <v>0.18</v>
      </c>
      <c r="N12" s="64">
        <f t="shared" si="4"/>
        <v>0.18</v>
      </c>
      <c r="O12" s="64">
        <f t="shared" si="5"/>
        <v>0.19</v>
      </c>
      <c r="P12" s="64">
        <f t="shared" si="26"/>
        <v>0.18</v>
      </c>
      <c r="Q12" s="64">
        <f t="shared" si="6"/>
        <v>0.17</v>
      </c>
      <c r="R12" s="64">
        <f t="shared" si="7"/>
        <v>0.18</v>
      </c>
      <c r="S12" s="64">
        <f t="shared" si="8"/>
        <v>0.18</v>
      </c>
      <c r="T12" s="64">
        <f t="shared" si="9"/>
        <v>0.18</v>
      </c>
      <c r="U12" s="64">
        <f t="shared" si="10"/>
        <v>0.18</v>
      </c>
      <c r="V12" s="64">
        <f t="shared" si="11"/>
        <v>0.19</v>
      </c>
      <c r="W12" s="64">
        <f t="shared" si="12"/>
        <v>0.18</v>
      </c>
      <c r="X12" s="64">
        <f t="shared" si="13"/>
        <v>0.18</v>
      </c>
      <c r="Y12" s="64">
        <f t="shared" si="14"/>
        <v>0.16</v>
      </c>
      <c r="Z12" s="64">
        <f t="shared" si="15"/>
        <v>0.18</v>
      </c>
      <c r="AA12" s="64">
        <f t="shared" si="16"/>
        <v>0.16</v>
      </c>
      <c r="AB12" s="64">
        <f t="shared" si="17"/>
        <v>0.18</v>
      </c>
      <c r="AC12" s="64">
        <f t="shared" si="18"/>
        <v>0.18</v>
      </c>
      <c r="AD12" s="64">
        <f t="shared" si="19"/>
        <v>0.21</v>
      </c>
      <c r="AE12" s="64">
        <f t="shared" si="20"/>
        <v>0.16</v>
      </c>
      <c r="AF12" s="64">
        <f t="shared" si="21"/>
        <v>0.18</v>
      </c>
      <c r="AG12" s="64">
        <f t="shared" si="22"/>
        <v>0.16</v>
      </c>
      <c r="AH12" s="64">
        <f t="shared" si="23"/>
        <v>0.17</v>
      </c>
      <c r="AI12" s="64">
        <f t="shared" si="24"/>
        <v>0.18</v>
      </c>
      <c r="AJ12" s="64">
        <f t="shared" si="25"/>
        <v>0.17</v>
      </c>
    </row>
    <row r="13" spans="1:36" ht="12.95" customHeight="1" x14ac:dyDescent="0.15">
      <c r="A13" s="91">
        <v>330</v>
      </c>
      <c r="B13" s="143" t="s">
        <v>71</v>
      </c>
      <c r="C13" s="144"/>
      <c r="D13" s="91">
        <v>20</v>
      </c>
      <c r="E13" s="63">
        <v>13</v>
      </c>
      <c r="F13" s="4">
        <f t="shared" si="0"/>
        <v>0.19</v>
      </c>
      <c r="G13" s="5"/>
      <c r="H13" s="91" t="s">
        <v>62</v>
      </c>
      <c r="I13" s="63"/>
      <c r="J13" s="1" t="s">
        <v>15</v>
      </c>
      <c r="K13" s="64">
        <f t="shared" si="1"/>
        <v>0.19</v>
      </c>
      <c r="L13" s="64">
        <f t="shared" si="2"/>
        <v>0.2</v>
      </c>
      <c r="M13" s="64">
        <f t="shared" si="3"/>
        <v>0.2</v>
      </c>
      <c r="N13" s="64">
        <f t="shared" si="4"/>
        <v>0.2</v>
      </c>
      <c r="O13" s="64">
        <f t="shared" si="5"/>
        <v>0.21</v>
      </c>
      <c r="P13" s="64">
        <f t="shared" si="26"/>
        <v>0.2</v>
      </c>
      <c r="Q13" s="64">
        <f t="shared" si="6"/>
        <v>0.19</v>
      </c>
      <c r="R13" s="64">
        <f t="shared" si="7"/>
        <v>0.21</v>
      </c>
      <c r="S13" s="64">
        <f t="shared" si="8"/>
        <v>0.2</v>
      </c>
      <c r="T13" s="64">
        <f t="shared" si="9"/>
        <v>0.19</v>
      </c>
      <c r="U13" s="64">
        <f t="shared" si="10"/>
        <v>0.21</v>
      </c>
      <c r="V13" s="64">
        <f t="shared" si="11"/>
        <v>0.22</v>
      </c>
      <c r="W13" s="64">
        <f t="shared" si="12"/>
        <v>0.2</v>
      </c>
      <c r="X13" s="64">
        <f t="shared" si="13"/>
        <v>0.2</v>
      </c>
      <c r="Y13" s="64">
        <f t="shared" si="14"/>
        <v>0.18</v>
      </c>
      <c r="Z13" s="64">
        <f t="shared" si="15"/>
        <v>0.2</v>
      </c>
      <c r="AA13" s="64">
        <f t="shared" si="16"/>
        <v>0.18</v>
      </c>
      <c r="AB13" s="64">
        <f t="shared" si="17"/>
        <v>0.21</v>
      </c>
      <c r="AC13" s="64">
        <f t="shared" si="18"/>
        <v>0.21</v>
      </c>
      <c r="AD13" s="64">
        <f t="shared" si="19"/>
        <v>0.23</v>
      </c>
      <c r="AE13" s="64">
        <f t="shared" si="20"/>
        <v>0.18</v>
      </c>
      <c r="AF13" s="64">
        <f t="shared" si="21"/>
        <v>0.21</v>
      </c>
      <c r="AG13" s="64">
        <f t="shared" si="22"/>
        <v>0.18</v>
      </c>
      <c r="AH13" s="64">
        <f t="shared" si="23"/>
        <v>0.19</v>
      </c>
      <c r="AI13" s="64">
        <f t="shared" si="24"/>
        <v>0.2</v>
      </c>
      <c r="AJ13" s="64">
        <f t="shared" si="25"/>
        <v>0.19</v>
      </c>
    </row>
    <row r="14" spans="1:36" ht="12.95" customHeight="1" x14ac:dyDescent="0.15">
      <c r="A14" s="91">
        <v>331</v>
      </c>
      <c r="B14" s="143" t="s">
        <v>58</v>
      </c>
      <c r="C14" s="144"/>
      <c r="D14" s="91">
        <v>12</v>
      </c>
      <c r="E14" s="63">
        <v>11</v>
      </c>
      <c r="F14" s="4">
        <f t="shared" si="0"/>
        <v>0.06</v>
      </c>
      <c r="G14" s="5"/>
      <c r="H14" s="91" t="s">
        <v>62</v>
      </c>
      <c r="I14" s="63"/>
      <c r="J14" s="1" t="s">
        <v>15</v>
      </c>
      <c r="K14" s="64">
        <f t="shared" si="1"/>
        <v>7.0000000000000007E-2</v>
      </c>
      <c r="L14" s="64">
        <f t="shared" si="2"/>
        <v>7.0000000000000007E-2</v>
      </c>
      <c r="M14" s="64">
        <f t="shared" si="3"/>
        <v>7.0000000000000007E-2</v>
      </c>
      <c r="N14" s="64">
        <f t="shared" si="4"/>
        <v>7.0000000000000007E-2</v>
      </c>
      <c r="O14" s="64">
        <f t="shared" si="5"/>
        <v>7.0000000000000007E-2</v>
      </c>
      <c r="P14" s="64">
        <f t="shared" si="26"/>
        <v>7.0000000000000007E-2</v>
      </c>
      <c r="Q14" s="64">
        <f t="shared" si="6"/>
        <v>0.06</v>
      </c>
      <c r="R14" s="64">
        <f t="shared" si="7"/>
        <v>7.0000000000000007E-2</v>
      </c>
      <c r="S14" s="64">
        <f t="shared" si="8"/>
        <v>7.0000000000000007E-2</v>
      </c>
      <c r="T14" s="64">
        <f t="shared" si="9"/>
        <v>7.0000000000000007E-2</v>
      </c>
      <c r="U14" s="64">
        <f t="shared" si="10"/>
        <v>7.0000000000000007E-2</v>
      </c>
      <c r="V14" s="64">
        <f t="shared" si="11"/>
        <v>7.0000000000000007E-2</v>
      </c>
      <c r="W14" s="64">
        <f t="shared" si="12"/>
        <v>7.0000000000000007E-2</v>
      </c>
      <c r="X14" s="64">
        <f t="shared" si="13"/>
        <v>7.0000000000000007E-2</v>
      </c>
      <c r="Y14" s="64">
        <f t="shared" si="14"/>
        <v>0.06</v>
      </c>
      <c r="Z14" s="64">
        <f t="shared" si="15"/>
        <v>7.0000000000000007E-2</v>
      </c>
      <c r="AA14" s="64">
        <f t="shared" si="16"/>
        <v>0.06</v>
      </c>
      <c r="AB14" s="64">
        <f t="shared" si="17"/>
        <v>0.06</v>
      </c>
      <c r="AC14" s="64">
        <f t="shared" si="18"/>
        <v>7.0000000000000007E-2</v>
      </c>
      <c r="AD14" s="64">
        <f t="shared" si="19"/>
        <v>0.08</v>
      </c>
      <c r="AE14" s="64">
        <f t="shared" si="20"/>
        <v>0.06</v>
      </c>
      <c r="AF14" s="64">
        <f t="shared" si="21"/>
        <v>0.06</v>
      </c>
      <c r="AG14" s="64">
        <f t="shared" si="22"/>
        <v>0.06</v>
      </c>
      <c r="AH14" s="64">
        <f t="shared" si="23"/>
        <v>0.06</v>
      </c>
      <c r="AI14" s="64">
        <f t="shared" si="24"/>
        <v>7.0000000000000007E-2</v>
      </c>
      <c r="AJ14" s="64">
        <f t="shared" si="25"/>
        <v>0.06</v>
      </c>
    </row>
    <row r="15" spans="1:36" ht="12.95" customHeight="1" x14ac:dyDescent="0.15">
      <c r="A15" s="91">
        <v>332</v>
      </c>
      <c r="B15" s="143" t="s">
        <v>58</v>
      </c>
      <c r="C15" s="144"/>
      <c r="D15" s="91">
        <v>16</v>
      </c>
      <c r="E15" s="63">
        <v>14</v>
      </c>
      <c r="F15" s="4">
        <f t="shared" si="0"/>
        <v>0.13</v>
      </c>
      <c r="G15" s="5"/>
      <c r="H15" s="91" t="s">
        <v>62</v>
      </c>
      <c r="I15" s="63"/>
      <c r="J15" s="1" t="s">
        <v>15</v>
      </c>
      <c r="K15" s="64">
        <f t="shared" si="1"/>
        <v>0.14000000000000001</v>
      </c>
      <c r="L15" s="64">
        <f t="shared" si="2"/>
        <v>0.15</v>
      </c>
      <c r="M15" s="64">
        <f t="shared" si="3"/>
        <v>0.15</v>
      </c>
      <c r="N15" s="64">
        <f t="shared" si="4"/>
        <v>0.15</v>
      </c>
      <c r="O15" s="64">
        <f t="shared" si="5"/>
        <v>0.15</v>
      </c>
      <c r="P15" s="64">
        <f t="shared" si="26"/>
        <v>0.15</v>
      </c>
      <c r="Q15" s="64">
        <f t="shared" si="6"/>
        <v>0.14000000000000001</v>
      </c>
      <c r="R15" s="64">
        <f t="shared" si="7"/>
        <v>0.14000000000000001</v>
      </c>
      <c r="S15" s="64">
        <f t="shared" si="8"/>
        <v>0.15</v>
      </c>
      <c r="T15" s="64">
        <f t="shared" si="9"/>
        <v>0.15</v>
      </c>
      <c r="U15" s="64">
        <f t="shared" si="10"/>
        <v>0.14000000000000001</v>
      </c>
      <c r="V15" s="64">
        <f t="shared" si="11"/>
        <v>0.15</v>
      </c>
      <c r="W15" s="64">
        <f t="shared" si="12"/>
        <v>0.14000000000000001</v>
      </c>
      <c r="X15" s="64">
        <f t="shared" si="13"/>
        <v>0.15</v>
      </c>
      <c r="Y15" s="64">
        <f t="shared" si="14"/>
        <v>0.13</v>
      </c>
      <c r="Z15" s="64">
        <f t="shared" si="15"/>
        <v>0.14000000000000001</v>
      </c>
      <c r="AA15" s="64">
        <f t="shared" si="16"/>
        <v>0.13</v>
      </c>
      <c r="AB15" s="64">
        <f t="shared" si="17"/>
        <v>0.14000000000000001</v>
      </c>
      <c r="AC15" s="64">
        <f t="shared" si="18"/>
        <v>0.15</v>
      </c>
      <c r="AD15" s="64">
        <f t="shared" si="19"/>
        <v>0.17</v>
      </c>
      <c r="AE15" s="64">
        <f t="shared" si="20"/>
        <v>0.13</v>
      </c>
      <c r="AF15" s="64">
        <f t="shared" si="21"/>
        <v>0.14000000000000001</v>
      </c>
      <c r="AG15" s="64">
        <f t="shared" si="22"/>
        <v>0.13</v>
      </c>
      <c r="AH15" s="64">
        <f t="shared" si="23"/>
        <v>0.13</v>
      </c>
      <c r="AI15" s="64">
        <f t="shared" si="24"/>
        <v>0.15</v>
      </c>
      <c r="AJ15" s="64">
        <f t="shared" si="25"/>
        <v>0.13</v>
      </c>
    </row>
    <row r="16" spans="1:36" ht="12.95" customHeight="1" x14ac:dyDescent="0.15">
      <c r="A16" s="91">
        <v>333</v>
      </c>
      <c r="B16" s="143" t="s">
        <v>77</v>
      </c>
      <c r="C16" s="144"/>
      <c r="D16" s="91">
        <v>8</v>
      </c>
      <c r="E16" s="63">
        <v>9</v>
      </c>
      <c r="F16" s="4">
        <f t="shared" si="0"/>
        <v>0.02</v>
      </c>
      <c r="G16" s="5" t="s">
        <v>90</v>
      </c>
      <c r="H16" s="91" t="s">
        <v>52</v>
      </c>
      <c r="I16" s="63"/>
      <c r="J16" s="1" t="s">
        <v>15</v>
      </c>
      <c r="K16" s="64">
        <f t="shared" si="1"/>
        <v>0.03</v>
      </c>
      <c r="L16" s="64">
        <f t="shared" si="2"/>
        <v>0.03</v>
      </c>
      <c r="M16" s="64">
        <f t="shared" si="3"/>
        <v>0.03</v>
      </c>
      <c r="N16" s="64">
        <f t="shared" si="4"/>
        <v>0.03</v>
      </c>
      <c r="O16" s="64">
        <f t="shared" si="5"/>
        <v>0.03</v>
      </c>
      <c r="P16" s="64">
        <f t="shared" si="26"/>
        <v>0.03</v>
      </c>
      <c r="Q16" s="64">
        <f t="shared" si="6"/>
        <v>0.03</v>
      </c>
      <c r="R16" s="64">
        <f t="shared" si="7"/>
        <v>0.02</v>
      </c>
      <c r="S16" s="64">
        <f t="shared" si="8"/>
        <v>0.03</v>
      </c>
      <c r="T16" s="64">
        <f t="shared" si="9"/>
        <v>0.03</v>
      </c>
      <c r="U16" s="64">
        <f t="shared" si="10"/>
        <v>0.03</v>
      </c>
      <c r="V16" s="64">
        <f t="shared" si="11"/>
        <v>0.03</v>
      </c>
      <c r="W16" s="64">
        <f t="shared" si="12"/>
        <v>0.03</v>
      </c>
      <c r="X16" s="64">
        <f t="shared" si="13"/>
        <v>0.03</v>
      </c>
      <c r="Y16" s="64">
        <f t="shared" si="14"/>
        <v>0.02</v>
      </c>
      <c r="Z16" s="64">
        <f t="shared" si="15"/>
        <v>0.03</v>
      </c>
      <c r="AA16" s="64">
        <f t="shared" si="16"/>
        <v>0.02</v>
      </c>
      <c r="AB16" s="64">
        <f t="shared" si="17"/>
        <v>0.02</v>
      </c>
      <c r="AC16" s="64">
        <f t="shared" si="18"/>
        <v>0.02</v>
      </c>
      <c r="AD16" s="64">
        <f t="shared" si="19"/>
        <v>0.03</v>
      </c>
      <c r="AE16" s="64">
        <f t="shared" si="20"/>
        <v>0.02</v>
      </c>
      <c r="AF16" s="64">
        <f t="shared" si="21"/>
        <v>0.02</v>
      </c>
      <c r="AG16" s="64">
        <f t="shared" si="22"/>
        <v>0.02</v>
      </c>
      <c r="AH16" s="64">
        <f t="shared" si="23"/>
        <v>0.02</v>
      </c>
      <c r="AI16" s="64">
        <f t="shared" si="24"/>
        <v>0.03</v>
      </c>
      <c r="AJ16" s="64">
        <f t="shared" si="25"/>
        <v>0.02</v>
      </c>
    </row>
    <row r="17" spans="1:36" ht="12.95" customHeight="1" x14ac:dyDescent="0.15">
      <c r="A17" s="91">
        <v>334</v>
      </c>
      <c r="B17" s="143" t="s">
        <v>78</v>
      </c>
      <c r="C17" s="144"/>
      <c r="D17" s="91">
        <v>10</v>
      </c>
      <c r="E17" s="63">
        <v>8</v>
      </c>
      <c r="F17" s="4">
        <f t="shared" si="0"/>
        <v>0.03</v>
      </c>
      <c r="G17" s="63" t="s">
        <v>90</v>
      </c>
      <c r="H17" s="91" t="s">
        <v>52</v>
      </c>
      <c r="I17" s="63"/>
      <c r="J17" s="1" t="s">
        <v>15</v>
      </c>
      <c r="K17" s="64">
        <f t="shared" si="1"/>
        <v>0.03</v>
      </c>
      <c r="L17" s="64">
        <f t="shared" si="2"/>
        <v>0.03</v>
      </c>
      <c r="M17" s="64">
        <f t="shared" si="3"/>
        <v>0.03</v>
      </c>
      <c r="N17" s="64">
        <f t="shared" si="4"/>
        <v>0.04</v>
      </c>
      <c r="O17" s="64">
        <f t="shared" si="5"/>
        <v>0.04</v>
      </c>
      <c r="P17" s="64">
        <f t="shared" si="26"/>
        <v>0.03</v>
      </c>
      <c r="Q17" s="64">
        <f t="shared" si="6"/>
        <v>0.03</v>
      </c>
      <c r="R17" s="64">
        <f t="shared" si="7"/>
        <v>0.03</v>
      </c>
      <c r="S17" s="64">
        <f t="shared" si="8"/>
        <v>0.03</v>
      </c>
      <c r="T17" s="64">
        <f t="shared" si="9"/>
        <v>0.03</v>
      </c>
      <c r="U17" s="64">
        <f t="shared" si="10"/>
        <v>0.03</v>
      </c>
      <c r="V17" s="64">
        <f t="shared" si="11"/>
        <v>0.04</v>
      </c>
      <c r="W17" s="64">
        <f t="shared" si="12"/>
        <v>0.04</v>
      </c>
      <c r="X17" s="64">
        <f t="shared" si="13"/>
        <v>0.03</v>
      </c>
      <c r="Y17" s="64">
        <f t="shared" si="14"/>
        <v>0.03</v>
      </c>
      <c r="Z17" s="64">
        <f t="shared" si="15"/>
        <v>0.04</v>
      </c>
      <c r="AA17" s="64">
        <f t="shared" si="16"/>
        <v>0.03</v>
      </c>
      <c r="AB17" s="64">
        <f t="shared" si="17"/>
        <v>0.03</v>
      </c>
      <c r="AC17" s="64">
        <f t="shared" si="18"/>
        <v>0.03</v>
      </c>
      <c r="AD17" s="64">
        <f t="shared" si="19"/>
        <v>0.04</v>
      </c>
      <c r="AE17" s="64">
        <f t="shared" si="20"/>
        <v>0.03</v>
      </c>
      <c r="AF17" s="64">
        <f t="shared" si="21"/>
        <v>0.03</v>
      </c>
      <c r="AG17" s="64">
        <f t="shared" si="22"/>
        <v>0.03</v>
      </c>
      <c r="AH17" s="64">
        <f t="shared" si="23"/>
        <v>0.03</v>
      </c>
      <c r="AI17" s="64">
        <f t="shared" si="24"/>
        <v>0.04</v>
      </c>
      <c r="AJ17" s="64">
        <f t="shared" si="25"/>
        <v>0.03</v>
      </c>
    </row>
    <row r="18" spans="1:36" ht="12.95" customHeight="1" x14ac:dyDescent="0.15">
      <c r="A18" s="74"/>
      <c r="B18" s="143"/>
      <c r="C18" s="144"/>
      <c r="D18" s="63"/>
      <c r="E18" s="63"/>
      <c r="F18" s="4" t="str">
        <f t="shared" si="0"/>
        <v/>
      </c>
      <c r="G18" s="5"/>
      <c r="H18" s="82"/>
      <c r="I18" s="63"/>
      <c r="J18" s="1" t="s">
        <v>15</v>
      </c>
      <c r="K18" s="64" t="e">
        <f t="shared" si="1"/>
        <v>#NUM!</v>
      </c>
      <c r="L18" s="64" t="e">
        <f t="shared" si="2"/>
        <v>#NUM!</v>
      </c>
      <c r="M18" s="64" t="e">
        <f t="shared" si="3"/>
        <v>#NUM!</v>
      </c>
      <c r="N18" s="64" t="e">
        <f t="shared" si="4"/>
        <v>#NUM!</v>
      </c>
      <c r="O18" s="64" t="e">
        <f t="shared" si="5"/>
        <v>#NUM!</v>
      </c>
      <c r="P18" s="64" t="e">
        <f t="shared" si="26"/>
        <v>#N/A</v>
      </c>
      <c r="Q18" s="64" t="e">
        <f t="shared" si="6"/>
        <v>#NUM!</v>
      </c>
      <c r="R18" s="64" t="e">
        <f t="shared" si="7"/>
        <v>#NUM!</v>
      </c>
      <c r="S18" s="64" t="e">
        <f t="shared" si="8"/>
        <v>#NUM!</v>
      </c>
      <c r="T18" s="64" t="e">
        <f t="shared" si="9"/>
        <v>#NUM!</v>
      </c>
      <c r="U18" s="64" t="e">
        <f t="shared" si="10"/>
        <v>#N/A</v>
      </c>
      <c r="V18" s="64" t="e">
        <f t="shared" si="11"/>
        <v>#NUM!</v>
      </c>
      <c r="W18" s="64" t="e">
        <f t="shared" si="12"/>
        <v>#NUM!</v>
      </c>
      <c r="X18" s="64" t="e">
        <f t="shared" si="13"/>
        <v>#NUM!</v>
      </c>
      <c r="Y18" s="64" t="e">
        <f t="shared" si="14"/>
        <v>#NUM!</v>
      </c>
      <c r="Z18" s="64" t="e">
        <f t="shared" si="15"/>
        <v>#N/A</v>
      </c>
      <c r="AA18" s="64" t="e">
        <f t="shared" si="16"/>
        <v>#NUM!</v>
      </c>
      <c r="AB18" s="64" t="e">
        <f t="shared" si="17"/>
        <v>#NUM!</v>
      </c>
      <c r="AC18" s="64" t="e">
        <f t="shared" si="18"/>
        <v>#NUM!</v>
      </c>
      <c r="AD18" s="64" t="e">
        <f t="shared" si="19"/>
        <v>#NUM!</v>
      </c>
      <c r="AE18" s="64" t="e">
        <f t="shared" si="20"/>
        <v>#NUM!</v>
      </c>
      <c r="AF18" s="64" t="e">
        <f t="shared" si="21"/>
        <v>#N/A</v>
      </c>
      <c r="AG18" s="64" t="e">
        <f t="shared" si="22"/>
        <v>#NUM!</v>
      </c>
      <c r="AH18" s="64" t="e">
        <f t="shared" si="23"/>
        <v>#NUM!</v>
      </c>
      <c r="AI18" s="64" t="e">
        <f t="shared" si="24"/>
        <v>#NUM!</v>
      </c>
      <c r="AJ18" s="64" t="e">
        <f t="shared" si="25"/>
        <v>#N/A</v>
      </c>
    </row>
    <row r="19" spans="1:36" ht="12.95" customHeight="1" x14ac:dyDescent="0.15">
      <c r="A19" s="74"/>
      <c r="B19" s="143"/>
      <c r="C19" s="144"/>
      <c r="D19" s="63"/>
      <c r="E19" s="63"/>
      <c r="F19" s="4" t="str">
        <f t="shared" si="0"/>
        <v/>
      </c>
      <c r="G19" s="5"/>
      <c r="H19" s="82"/>
      <c r="I19" s="63"/>
      <c r="J19" s="1" t="s">
        <v>15</v>
      </c>
      <c r="K19" s="64" t="e">
        <f t="shared" si="1"/>
        <v>#NUM!</v>
      </c>
      <c r="L19" s="64" t="e">
        <f t="shared" si="2"/>
        <v>#NUM!</v>
      </c>
      <c r="M19" s="64" t="e">
        <f t="shared" si="3"/>
        <v>#NUM!</v>
      </c>
      <c r="N19" s="64" t="e">
        <f t="shared" si="4"/>
        <v>#NUM!</v>
      </c>
      <c r="O19" s="64" t="e">
        <f t="shared" si="5"/>
        <v>#NUM!</v>
      </c>
      <c r="P19" s="64" t="e">
        <f t="shared" si="26"/>
        <v>#N/A</v>
      </c>
      <c r="Q19" s="64" t="e">
        <f t="shared" si="6"/>
        <v>#NUM!</v>
      </c>
      <c r="R19" s="64" t="e">
        <f t="shared" si="7"/>
        <v>#NUM!</v>
      </c>
      <c r="S19" s="64" t="e">
        <f t="shared" si="8"/>
        <v>#NUM!</v>
      </c>
      <c r="T19" s="64" t="e">
        <f t="shared" si="9"/>
        <v>#NUM!</v>
      </c>
      <c r="U19" s="64" t="e">
        <f t="shared" si="10"/>
        <v>#N/A</v>
      </c>
      <c r="V19" s="64" t="e">
        <f t="shared" si="11"/>
        <v>#NUM!</v>
      </c>
      <c r="W19" s="64" t="e">
        <f t="shared" si="12"/>
        <v>#NUM!</v>
      </c>
      <c r="X19" s="64" t="e">
        <f t="shared" si="13"/>
        <v>#NUM!</v>
      </c>
      <c r="Y19" s="64" t="e">
        <f t="shared" si="14"/>
        <v>#NUM!</v>
      </c>
      <c r="Z19" s="64" t="e">
        <f t="shared" si="15"/>
        <v>#N/A</v>
      </c>
      <c r="AA19" s="64" t="e">
        <f t="shared" si="16"/>
        <v>#NUM!</v>
      </c>
      <c r="AB19" s="64" t="e">
        <f t="shared" si="17"/>
        <v>#NUM!</v>
      </c>
      <c r="AC19" s="64" t="e">
        <f t="shared" si="18"/>
        <v>#NUM!</v>
      </c>
      <c r="AD19" s="64" t="e">
        <f t="shared" si="19"/>
        <v>#NUM!</v>
      </c>
      <c r="AE19" s="64" t="e">
        <f t="shared" si="20"/>
        <v>#NUM!</v>
      </c>
      <c r="AF19" s="64" t="e">
        <f t="shared" si="21"/>
        <v>#N/A</v>
      </c>
      <c r="AG19" s="64" t="e">
        <f t="shared" si="22"/>
        <v>#NUM!</v>
      </c>
      <c r="AH19" s="64" t="e">
        <f t="shared" si="23"/>
        <v>#NUM!</v>
      </c>
      <c r="AI19" s="64" t="e">
        <f t="shared" si="24"/>
        <v>#NUM!</v>
      </c>
      <c r="AJ19" s="64" t="e">
        <f t="shared" si="25"/>
        <v>#N/A</v>
      </c>
    </row>
    <row r="20" spans="1:36" ht="12.95" customHeight="1" x14ac:dyDescent="0.15">
      <c r="A20" s="74"/>
      <c r="B20" s="143"/>
      <c r="C20" s="144"/>
      <c r="D20" s="63"/>
      <c r="E20" s="63"/>
      <c r="F20" s="4" t="str">
        <f t="shared" si="0"/>
        <v/>
      </c>
      <c r="G20" s="5"/>
      <c r="H20" s="63"/>
      <c r="I20" s="63"/>
      <c r="J20" s="1" t="s">
        <v>15</v>
      </c>
      <c r="K20" s="64" t="e">
        <f t="shared" si="1"/>
        <v>#NUM!</v>
      </c>
      <c r="L20" s="64" t="e">
        <f t="shared" si="2"/>
        <v>#NUM!</v>
      </c>
      <c r="M20" s="64" t="e">
        <f t="shared" si="3"/>
        <v>#NUM!</v>
      </c>
      <c r="N20" s="64" t="e">
        <f t="shared" si="4"/>
        <v>#NUM!</v>
      </c>
      <c r="O20" s="64" t="e">
        <f t="shared" si="5"/>
        <v>#NUM!</v>
      </c>
      <c r="P20" s="64" t="e">
        <f t="shared" si="26"/>
        <v>#N/A</v>
      </c>
      <c r="Q20" s="64" t="e">
        <f t="shared" si="6"/>
        <v>#NUM!</v>
      </c>
      <c r="R20" s="64" t="e">
        <f t="shared" si="7"/>
        <v>#NUM!</v>
      </c>
      <c r="S20" s="64" t="e">
        <f t="shared" si="8"/>
        <v>#NUM!</v>
      </c>
      <c r="T20" s="64" t="e">
        <f t="shared" si="9"/>
        <v>#NUM!</v>
      </c>
      <c r="U20" s="64" t="e">
        <f t="shared" si="10"/>
        <v>#N/A</v>
      </c>
      <c r="V20" s="64" t="e">
        <f t="shared" si="11"/>
        <v>#NUM!</v>
      </c>
      <c r="W20" s="64" t="e">
        <f t="shared" si="12"/>
        <v>#NUM!</v>
      </c>
      <c r="X20" s="64" t="e">
        <f t="shared" si="13"/>
        <v>#NUM!</v>
      </c>
      <c r="Y20" s="64" t="e">
        <f t="shared" si="14"/>
        <v>#NUM!</v>
      </c>
      <c r="Z20" s="64" t="e">
        <f t="shared" si="15"/>
        <v>#N/A</v>
      </c>
      <c r="AA20" s="64" t="e">
        <f t="shared" si="16"/>
        <v>#NUM!</v>
      </c>
      <c r="AB20" s="64" t="e">
        <f t="shared" si="17"/>
        <v>#NUM!</v>
      </c>
      <c r="AC20" s="64" t="e">
        <f t="shared" si="18"/>
        <v>#NUM!</v>
      </c>
      <c r="AD20" s="64" t="e">
        <f t="shared" si="19"/>
        <v>#NUM!</v>
      </c>
      <c r="AE20" s="64" t="e">
        <f t="shared" si="20"/>
        <v>#NUM!</v>
      </c>
      <c r="AF20" s="64" t="e">
        <f t="shared" si="21"/>
        <v>#N/A</v>
      </c>
      <c r="AG20" s="64" t="e">
        <f t="shared" si="22"/>
        <v>#NUM!</v>
      </c>
      <c r="AH20" s="64" t="e">
        <f t="shared" si="23"/>
        <v>#NUM!</v>
      </c>
      <c r="AI20" s="64" t="e">
        <f t="shared" si="24"/>
        <v>#NUM!</v>
      </c>
      <c r="AJ20" s="64" t="e">
        <f t="shared" si="25"/>
        <v>#N/A</v>
      </c>
    </row>
    <row r="21" spans="1:36" ht="12.95" customHeight="1" x14ac:dyDescent="0.15">
      <c r="A21" s="63"/>
      <c r="B21" s="115"/>
      <c r="C21" s="115"/>
      <c r="D21" s="63"/>
      <c r="E21" s="63"/>
      <c r="F21" s="4" t="str">
        <f t="shared" si="0"/>
        <v/>
      </c>
      <c r="G21" s="5"/>
      <c r="H21" s="63"/>
      <c r="I21" s="63"/>
      <c r="J21" s="1" t="s">
        <v>15</v>
      </c>
      <c r="K21" s="64" t="e">
        <f t="shared" si="1"/>
        <v>#NUM!</v>
      </c>
      <c r="L21" s="64" t="e">
        <f t="shared" si="2"/>
        <v>#NUM!</v>
      </c>
      <c r="M21" s="64" t="e">
        <f t="shared" si="3"/>
        <v>#NUM!</v>
      </c>
      <c r="N21" s="64" t="e">
        <f t="shared" si="4"/>
        <v>#NUM!</v>
      </c>
      <c r="O21" s="64" t="e">
        <f t="shared" si="5"/>
        <v>#NUM!</v>
      </c>
      <c r="P21" s="64" t="e">
        <f t="shared" si="26"/>
        <v>#N/A</v>
      </c>
      <c r="Q21" s="64" t="e">
        <f t="shared" si="6"/>
        <v>#NUM!</v>
      </c>
      <c r="R21" s="64" t="e">
        <f t="shared" si="7"/>
        <v>#NUM!</v>
      </c>
      <c r="S21" s="64" t="e">
        <f t="shared" si="8"/>
        <v>#NUM!</v>
      </c>
      <c r="T21" s="64" t="e">
        <f t="shared" si="9"/>
        <v>#NUM!</v>
      </c>
      <c r="U21" s="64" t="e">
        <f t="shared" si="10"/>
        <v>#N/A</v>
      </c>
      <c r="V21" s="64" t="e">
        <f t="shared" si="11"/>
        <v>#NUM!</v>
      </c>
      <c r="W21" s="64" t="e">
        <f t="shared" si="12"/>
        <v>#NUM!</v>
      </c>
      <c r="X21" s="64" t="e">
        <f t="shared" si="13"/>
        <v>#NUM!</v>
      </c>
      <c r="Y21" s="64" t="e">
        <f t="shared" si="14"/>
        <v>#NUM!</v>
      </c>
      <c r="Z21" s="64" t="e">
        <f t="shared" si="15"/>
        <v>#N/A</v>
      </c>
      <c r="AA21" s="64" t="e">
        <f t="shared" si="16"/>
        <v>#NUM!</v>
      </c>
      <c r="AB21" s="64" t="e">
        <f t="shared" si="17"/>
        <v>#NUM!</v>
      </c>
      <c r="AC21" s="64" t="e">
        <f t="shared" si="18"/>
        <v>#NUM!</v>
      </c>
      <c r="AD21" s="64" t="e">
        <f t="shared" si="19"/>
        <v>#NUM!</v>
      </c>
      <c r="AE21" s="64" t="e">
        <f t="shared" si="20"/>
        <v>#NUM!</v>
      </c>
      <c r="AF21" s="64" t="e">
        <f t="shared" si="21"/>
        <v>#N/A</v>
      </c>
      <c r="AG21" s="64" t="e">
        <f t="shared" si="22"/>
        <v>#NUM!</v>
      </c>
      <c r="AH21" s="64" t="e">
        <f t="shared" si="23"/>
        <v>#NUM!</v>
      </c>
      <c r="AI21" s="64" t="e">
        <f t="shared" si="24"/>
        <v>#NUM!</v>
      </c>
      <c r="AJ21" s="64" t="e">
        <f t="shared" si="25"/>
        <v>#N/A</v>
      </c>
    </row>
    <row r="22" spans="1:36" ht="12.95" customHeight="1" x14ac:dyDescent="0.15">
      <c r="A22" s="63"/>
      <c r="B22" s="115"/>
      <c r="C22" s="115"/>
      <c r="D22" s="63"/>
      <c r="E22" s="63"/>
      <c r="F22" s="4" t="str">
        <f t="shared" si="0"/>
        <v/>
      </c>
      <c r="G22" s="5"/>
      <c r="H22" s="63"/>
      <c r="I22" s="63"/>
      <c r="J22" s="1" t="s">
        <v>15</v>
      </c>
      <c r="K22" s="64" t="e">
        <f t="shared" si="1"/>
        <v>#NUM!</v>
      </c>
      <c r="L22" s="64" t="e">
        <f t="shared" si="2"/>
        <v>#NUM!</v>
      </c>
      <c r="M22" s="64" t="e">
        <f t="shared" si="3"/>
        <v>#NUM!</v>
      </c>
      <c r="N22" s="64" t="e">
        <f t="shared" si="4"/>
        <v>#NUM!</v>
      </c>
      <c r="O22" s="64" t="e">
        <f t="shared" si="5"/>
        <v>#NUM!</v>
      </c>
      <c r="P22" s="64" t="e">
        <f t="shared" si="26"/>
        <v>#N/A</v>
      </c>
      <c r="Q22" s="64" t="e">
        <f t="shared" si="6"/>
        <v>#NUM!</v>
      </c>
      <c r="R22" s="64" t="e">
        <f t="shared" si="7"/>
        <v>#NUM!</v>
      </c>
      <c r="S22" s="64" t="e">
        <f t="shared" si="8"/>
        <v>#NUM!</v>
      </c>
      <c r="T22" s="64" t="e">
        <f t="shared" si="9"/>
        <v>#NUM!</v>
      </c>
      <c r="U22" s="64" t="e">
        <f t="shared" si="10"/>
        <v>#N/A</v>
      </c>
      <c r="V22" s="64" t="e">
        <f t="shared" si="11"/>
        <v>#NUM!</v>
      </c>
      <c r="W22" s="64" t="e">
        <f t="shared" si="12"/>
        <v>#NUM!</v>
      </c>
      <c r="X22" s="64" t="e">
        <f t="shared" si="13"/>
        <v>#NUM!</v>
      </c>
      <c r="Y22" s="64" t="e">
        <f t="shared" si="14"/>
        <v>#NUM!</v>
      </c>
      <c r="Z22" s="64" t="e">
        <f t="shared" si="15"/>
        <v>#N/A</v>
      </c>
      <c r="AA22" s="64" t="e">
        <f t="shared" si="16"/>
        <v>#NUM!</v>
      </c>
      <c r="AB22" s="64" t="e">
        <f t="shared" si="17"/>
        <v>#NUM!</v>
      </c>
      <c r="AC22" s="64" t="e">
        <f t="shared" si="18"/>
        <v>#NUM!</v>
      </c>
      <c r="AD22" s="64" t="e">
        <f t="shared" si="19"/>
        <v>#NUM!</v>
      </c>
      <c r="AE22" s="64" t="e">
        <f t="shared" si="20"/>
        <v>#NUM!</v>
      </c>
      <c r="AF22" s="64" t="e">
        <f t="shared" si="21"/>
        <v>#N/A</v>
      </c>
      <c r="AG22" s="64" t="e">
        <f t="shared" si="22"/>
        <v>#NUM!</v>
      </c>
      <c r="AH22" s="64" t="e">
        <f t="shared" si="23"/>
        <v>#NUM!</v>
      </c>
      <c r="AI22" s="64" t="e">
        <f t="shared" si="24"/>
        <v>#NUM!</v>
      </c>
      <c r="AJ22" s="64" t="e">
        <f t="shared" si="25"/>
        <v>#N/A</v>
      </c>
    </row>
    <row r="23" spans="1:36" ht="12.95" customHeight="1" x14ac:dyDescent="0.15">
      <c r="A23" s="63"/>
      <c r="B23" s="115"/>
      <c r="C23" s="115"/>
      <c r="D23" s="63"/>
      <c r="E23" s="63"/>
      <c r="F23" s="4" t="str">
        <f t="shared" si="0"/>
        <v/>
      </c>
      <c r="G23" s="5"/>
      <c r="H23" s="63"/>
      <c r="I23" s="63"/>
      <c r="J23" s="1" t="s">
        <v>15</v>
      </c>
      <c r="K23" s="64" t="e">
        <f t="shared" si="1"/>
        <v>#NUM!</v>
      </c>
      <c r="L23" s="64" t="e">
        <f t="shared" si="2"/>
        <v>#NUM!</v>
      </c>
      <c r="M23" s="64" t="e">
        <f t="shared" si="3"/>
        <v>#NUM!</v>
      </c>
      <c r="N23" s="64" t="e">
        <f t="shared" si="4"/>
        <v>#NUM!</v>
      </c>
      <c r="O23" s="64" t="e">
        <f t="shared" si="5"/>
        <v>#NUM!</v>
      </c>
      <c r="P23" s="64" t="e">
        <f t="shared" si="26"/>
        <v>#N/A</v>
      </c>
      <c r="Q23" s="64" t="e">
        <f t="shared" si="6"/>
        <v>#NUM!</v>
      </c>
      <c r="R23" s="64" t="e">
        <f t="shared" si="7"/>
        <v>#NUM!</v>
      </c>
      <c r="S23" s="64" t="e">
        <f t="shared" si="8"/>
        <v>#NUM!</v>
      </c>
      <c r="T23" s="64" t="e">
        <f t="shared" si="9"/>
        <v>#NUM!</v>
      </c>
      <c r="U23" s="64" t="e">
        <f t="shared" si="10"/>
        <v>#N/A</v>
      </c>
      <c r="V23" s="64" t="e">
        <f t="shared" si="11"/>
        <v>#NUM!</v>
      </c>
      <c r="W23" s="64" t="e">
        <f t="shared" si="12"/>
        <v>#NUM!</v>
      </c>
      <c r="X23" s="64" t="e">
        <f t="shared" si="13"/>
        <v>#NUM!</v>
      </c>
      <c r="Y23" s="64" t="e">
        <f t="shared" si="14"/>
        <v>#NUM!</v>
      </c>
      <c r="Z23" s="64" t="e">
        <f t="shared" si="15"/>
        <v>#N/A</v>
      </c>
      <c r="AA23" s="64" t="e">
        <f t="shared" si="16"/>
        <v>#NUM!</v>
      </c>
      <c r="AB23" s="64" t="e">
        <f t="shared" si="17"/>
        <v>#NUM!</v>
      </c>
      <c r="AC23" s="64" t="e">
        <f t="shared" si="18"/>
        <v>#NUM!</v>
      </c>
      <c r="AD23" s="64" t="e">
        <f t="shared" si="19"/>
        <v>#NUM!</v>
      </c>
      <c r="AE23" s="64" t="e">
        <f t="shared" si="20"/>
        <v>#NUM!</v>
      </c>
      <c r="AF23" s="64" t="e">
        <f t="shared" si="21"/>
        <v>#N/A</v>
      </c>
      <c r="AG23" s="64" t="e">
        <f t="shared" si="22"/>
        <v>#NUM!</v>
      </c>
      <c r="AH23" s="64" t="e">
        <f t="shared" si="23"/>
        <v>#NUM!</v>
      </c>
      <c r="AI23" s="64" t="e">
        <f t="shared" si="24"/>
        <v>#NUM!</v>
      </c>
      <c r="AJ23" s="64" t="e">
        <f t="shared" si="25"/>
        <v>#N/A</v>
      </c>
    </row>
    <row r="24" spans="1:36" ht="12.95" customHeight="1" x14ac:dyDescent="0.15">
      <c r="A24" s="63"/>
      <c r="B24" s="115"/>
      <c r="C24" s="115"/>
      <c r="D24" s="63"/>
      <c r="E24" s="63"/>
      <c r="F24" s="4" t="str">
        <f t="shared" si="0"/>
        <v/>
      </c>
      <c r="G24" s="63"/>
      <c r="H24" s="63"/>
      <c r="I24" s="63"/>
      <c r="J24" s="1" t="s">
        <v>15</v>
      </c>
      <c r="K24" s="64" t="e">
        <f t="shared" si="1"/>
        <v>#NUM!</v>
      </c>
      <c r="L24" s="64" t="e">
        <f t="shared" si="2"/>
        <v>#NUM!</v>
      </c>
      <c r="M24" s="64" t="e">
        <f t="shared" si="3"/>
        <v>#NUM!</v>
      </c>
      <c r="N24" s="64" t="e">
        <f t="shared" si="4"/>
        <v>#NUM!</v>
      </c>
      <c r="O24" s="64" t="e">
        <f t="shared" si="5"/>
        <v>#NUM!</v>
      </c>
      <c r="P24" s="64" t="e">
        <f t="shared" si="26"/>
        <v>#N/A</v>
      </c>
      <c r="Q24" s="64" t="e">
        <f t="shared" si="6"/>
        <v>#NUM!</v>
      </c>
      <c r="R24" s="64" t="e">
        <f t="shared" si="7"/>
        <v>#NUM!</v>
      </c>
      <c r="S24" s="64" t="e">
        <f t="shared" si="8"/>
        <v>#NUM!</v>
      </c>
      <c r="T24" s="64" t="e">
        <f t="shared" si="9"/>
        <v>#NUM!</v>
      </c>
      <c r="U24" s="64" t="e">
        <f t="shared" si="10"/>
        <v>#N/A</v>
      </c>
      <c r="V24" s="64" t="e">
        <f t="shared" si="11"/>
        <v>#NUM!</v>
      </c>
      <c r="W24" s="64" t="e">
        <f t="shared" si="12"/>
        <v>#NUM!</v>
      </c>
      <c r="X24" s="64" t="e">
        <f t="shared" si="13"/>
        <v>#NUM!</v>
      </c>
      <c r="Y24" s="64" t="e">
        <f t="shared" si="14"/>
        <v>#NUM!</v>
      </c>
      <c r="Z24" s="64" t="e">
        <f t="shared" si="15"/>
        <v>#N/A</v>
      </c>
      <c r="AA24" s="64" t="e">
        <f t="shared" si="16"/>
        <v>#NUM!</v>
      </c>
      <c r="AB24" s="64" t="e">
        <f t="shared" si="17"/>
        <v>#NUM!</v>
      </c>
      <c r="AC24" s="64" t="e">
        <f t="shared" si="18"/>
        <v>#NUM!</v>
      </c>
      <c r="AD24" s="64" t="e">
        <f t="shared" si="19"/>
        <v>#NUM!</v>
      </c>
      <c r="AE24" s="64" t="e">
        <f t="shared" si="20"/>
        <v>#NUM!</v>
      </c>
      <c r="AF24" s="64" t="e">
        <f t="shared" si="21"/>
        <v>#N/A</v>
      </c>
      <c r="AG24" s="64" t="e">
        <f t="shared" si="22"/>
        <v>#NUM!</v>
      </c>
      <c r="AH24" s="64" t="e">
        <f t="shared" si="23"/>
        <v>#NUM!</v>
      </c>
      <c r="AI24" s="64" t="e">
        <f t="shared" si="24"/>
        <v>#NUM!</v>
      </c>
      <c r="AJ24" s="64" t="e">
        <f t="shared" si="25"/>
        <v>#N/A</v>
      </c>
    </row>
    <row r="25" spans="1:36" ht="12.95" customHeight="1" x14ac:dyDescent="0.15">
      <c r="A25" s="63"/>
      <c r="B25" s="115"/>
      <c r="C25" s="115"/>
      <c r="D25" s="63"/>
      <c r="E25" s="63"/>
      <c r="F25" s="4" t="str">
        <f t="shared" si="0"/>
        <v/>
      </c>
      <c r="G25" s="63"/>
      <c r="H25" s="63"/>
      <c r="I25" s="63"/>
      <c r="J25" s="1" t="s">
        <v>15</v>
      </c>
      <c r="K25" s="64" t="e">
        <f t="shared" si="1"/>
        <v>#NUM!</v>
      </c>
      <c r="L25" s="64" t="e">
        <f t="shared" si="2"/>
        <v>#NUM!</v>
      </c>
      <c r="M25" s="64" t="e">
        <f t="shared" si="3"/>
        <v>#NUM!</v>
      </c>
      <c r="N25" s="64" t="e">
        <f t="shared" si="4"/>
        <v>#NUM!</v>
      </c>
      <c r="O25" s="64" t="e">
        <f t="shared" si="5"/>
        <v>#NUM!</v>
      </c>
      <c r="P25" s="64" t="e">
        <f t="shared" si="26"/>
        <v>#N/A</v>
      </c>
      <c r="Q25" s="64" t="e">
        <f t="shared" si="6"/>
        <v>#NUM!</v>
      </c>
      <c r="R25" s="64" t="e">
        <f t="shared" si="7"/>
        <v>#NUM!</v>
      </c>
      <c r="S25" s="64" t="e">
        <f t="shared" si="8"/>
        <v>#NUM!</v>
      </c>
      <c r="T25" s="64" t="e">
        <f t="shared" si="9"/>
        <v>#NUM!</v>
      </c>
      <c r="U25" s="64" t="e">
        <f t="shared" si="10"/>
        <v>#N/A</v>
      </c>
      <c r="V25" s="64" t="e">
        <f t="shared" si="11"/>
        <v>#NUM!</v>
      </c>
      <c r="W25" s="64" t="e">
        <f t="shared" si="12"/>
        <v>#NUM!</v>
      </c>
      <c r="X25" s="64" t="e">
        <f t="shared" si="13"/>
        <v>#NUM!</v>
      </c>
      <c r="Y25" s="64" t="e">
        <f t="shared" si="14"/>
        <v>#NUM!</v>
      </c>
      <c r="Z25" s="64" t="e">
        <f t="shared" si="15"/>
        <v>#N/A</v>
      </c>
      <c r="AA25" s="64" t="e">
        <f t="shared" si="16"/>
        <v>#NUM!</v>
      </c>
      <c r="AB25" s="64" t="e">
        <f t="shared" si="17"/>
        <v>#NUM!</v>
      </c>
      <c r="AC25" s="64" t="e">
        <f t="shared" si="18"/>
        <v>#NUM!</v>
      </c>
      <c r="AD25" s="64" t="e">
        <f t="shared" si="19"/>
        <v>#NUM!</v>
      </c>
      <c r="AE25" s="64" t="e">
        <f t="shared" si="20"/>
        <v>#NUM!</v>
      </c>
      <c r="AF25" s="64" t="e">
        <f t="shared" si="21"/>
        <v>#N/A</v>
      </c>
      <c r="AG25" s="64" t="e">
        <f t="shared" si="22"/>
        <v>#NUM!</v>
      </c>
      <c r="AH25" s="64" t="e">
        <f t="shared" si="23"/>
        <v>#NUM!</v>
      </c>
      <c r="AI25" s="64" t="e">
        <f t="shared" si="24"/>
        <v>#NUM!</v>
      </c>
      <c r="AJ25" s="64" t="e">
        <f t="shared" si="25"/>
        <v>#N/A</v>
      </c>
    </row>
    <row r="26" spans="1:36" ht="12.95" customHeight="1" x14ac:dyDescent="0.15">
      <c r="A26" s="63"/>
      <c r="B26" s="115"/>
      <c r="C26" s="115"/>
      <c r="D26" s="63"/>
      <c r="E26" s="63"/>
      <c r="F26" s="4" t="str">
        <f t="shared" si="0"/>
        <v/>
      </c>
      <c r="G26" s="63"/>
      <c r="H26" s="63"/>
      <c r="I26" s="63"/>
      <c r="J26" s="1" t="s">
        <v>15</v>
      </c>
      <c r="K26" s="64" t="e">
        <f t="shared" si="1"/>
        <v>#NUM!</v>
      </c>
      <c r="L26" s="64" t="e">
        <f t="shared" si="2"/>
        <v>#NUM!</v>
      </c>
      <c r="M26" s="64" t="e">
        <f t="shared" si="3"/>
        <v>#NUM!</v>
      </c>
      <c r="N26" s="64" t="e">
        <f t="shared" si="4"/>
        <v>#NUM!</v>
      </c>
      <c r="O26" s="64" t="e">
        <f t="shared" si="5"/>
        <v>#NUM!</v>
      </c>
      <c r="P26" s="64" t="e">
        <f t="shared" si="26"/>
        <v>#N/A</v>
      </c>
      <c r="Q26" s="64" t="e">
        <f t="shared" si="6"/>
        <v>#NUM!</v>
      </c>
      <c r="R26" s="64" t="e">
        <f t="shared" si="7"/>
        <v>#NUM!</v>
      </c>
      <c r="S26" s="64" t="e">
        <f t="shared" si="8"/>
        <v>#NUM!</v>
      </c>
      <c r="T26" s="64" t="e">
        <f t="shared" si="9"/>
        <v>#NUM!</v>
      </c>
      <c r="U26" s="64" t="e">
        <f t="shared" si="10"/>
        <v>#N/A</v>
      </c>
      <c r="V26" s="64" t="e">
        <f t="shared" si="11"/>
        <v>#NUM!</v>
      </c>
      <c r="W26" s="64" t="e">
        <f t="shared" si="12"/>
        <v>#NUM!</v>
      </c>
      <c r="X26" s="64" t="e">
        <f t="shared" si="13"/>
        <v>#NUM!</v>
      </c>
      <c r="Y26" s="64" t="e">
        <f t="shared" si="14"/>
        <v>#NUM!</v>
      </c>
      <c r="Z26" s="64" t="e">
        <f t="shared" si="15"/>
        <v>#N/A</v>
      </c>
      <c r="AA26" s="64" t="e">
        <f t="shared" si="16"/>
        <v>#NUM!</v>
      </c>
      <c r="AB26" s="64" t="e">
        <f t="shared" si="17"/>
        <v>#NUM!</v>
      </c>
      <c r="AC26" s="64" t="e">
        <f t="shared" si="18"/>
        <v>#NUM!</v>
      </c>
      <c r="AD26" s="64" t="e">
        <f t="shared" si="19"/>
        <v>#NUM!</v>
      </c>
      <c r="AE26" s="64" t="e">
        <f t="shared" si="20"/>
        <v>#NUM!</v>
      </c>
      <c r="AF26" s="64" t="e">
        <f t="shared" si="21"/>
        <v>#N/A</v>
      </c>
      <c r="AG26" s="64" t="e">
        <f t="shared" si="22"/>
        <v>#NUM!</v>
      </c>
      <c r="AH26" s="64" t="e">
        <f t="shared" si="23"/>
        <v>#NUM!</v>
      </c>
      <c r="AI26" s="64" t="e">
        <f t="shared" si="24"/>
        <v>#NUM!</v>
      </c>
      <c r="AJ26" s="64" t="e">
        <f t="shared" si="25"/>
        <v>#N/A</v>
      </c>
    </row>
    <row r="27" spans="1:36" ht="12.95" customHeight="1" x14ac:dyDescent="0.15">
      <c r="A27" s="63"/>
      <c r="B27" s="115"/>
      <c r="C27" s="115"/>
      <c r="D27" s="63"/>
      <c r="E27" s="63"/>
      <c r="F27" s="4" t="str">
        <f t="shared" si="0"/>
        <v/>
      </c>
      <c r="G27" s="63"/>
      <c r="H27" s="63"/>
      <c r="I27" s="63"/>
      <c r="J27" s="1" t="s">
        <v>15</v>
      </c>
      <c r="K27" s="64" t="e">
        <f t="shared" si="1"/>
        <v>#NUM!</v>
      </c>
      <c r="L27" s="64" t="e">
        <f t="shared" si="2"/>
        <v>#NUM!</v>
      </c>
      <c r="M27" s="64" t="e">
        <f t="shared" si="3"/>
        <v>#NUM!</v>
      </c>
      <c r="N27" s="64" t="e">
        <f t="shared" si="4"/>
        <v>#NUM!</v>
      </c>
      <c r="O27" s="64" t="e">
        <f t="shared" si="5"/>
        <v>#NUM!</v>
      </c>
      <c r="P27" s="64" t="e">
        <f t="shared" si="26"/>
        <v>#N/A</v>
      </c>
      <c r="Q27" s="64" t="e">
        <f t="shared" si="6"/>
        <v>#NUM!</v>
      </c>
      <c r="R27" s="64" t="e">
        <f t="shared" si="7"/>
        <v>#NUM!</v>
      </c>
      <c r="S27" s="64" t="e">
        <f t="shared" si="8"/>
        <v>#NUM!</v>
      </c>
      <c r="T27" s="64" t="e">
        <f t="shared" si="9"/>
        <v>#NUM!</v>
      </c>
      <c r="U27" s="64" t="e">
        <f t="shared" si="10"/>
        <v>#N/A</v>
      </c>
      <c r="V27" s="64" t="e">
        <f t="shared" si="11"/>
        <v>#NUM!</v>
      </c>
      <c r="W27" s="64" t="e">
        <f t="shared" si="12"/>
        <v>#NUM!</v>
      </c>
      <c r="X27" s="64" t="e">
        <f t="shared" si="13"/>
        <v>#NUM!</v>
      </c>
      <c r="Y27" s="64" t="e">
        <f t="shared" si="14"/>
        <v>#NUM!</v>
      </c>
      <c r="Z27" s="64" t="e">
        <f t="shared" si="15"/>
        <v>#N/A</v>
      </c>
      <c r="AA27" s="64" t="e">
        <f t="shared" si="16"/>
        <v>#NUM!</v>
      </c>
      <c r="AB27" s="64" t="e">
        <f t="shared" si="17"/>
        <v>#NUM!</v>
      </c>
      <c r="AC27" s="64" t="e">
        <f t="shared" si="18"/>
        <v>#NUM!</v>
      </c>
      <c r="AD27" s="64" t="e">
        <f t="shared" si="19"/>
        <v>#NUM!</v>
      </c>
      <c r="AE27" s="64" t="e">
        <f t="shared" si="20"/>
        <v>#NUM!</v>
      </c>
      <c r="AF27" s="64" t="e">
        <f t="shared" si="21"/>
        <v>#N/A</v>
      </c>
      <c r="AG27" s="64" t="e">
        <f t="shared" si="22"/>
        <v>#NUM!</v>
      </c>
      <c r="AH27" s="64" t="e">
        <f t="shared" si="23"/>
        <v>#NUM!</v>
      </c>
      <c r="AI27" s="64" t="e">
        <f t="shared" si="24"/>
        <v>#NUM!</v>
      </c>
      <c r="AJ27" s="64" t="e">
        <f t="shared" si="25"/>
        <v>#N/A</v>
      </c>
    </row>
    <row r="28" spans="1:36" ht="12.95" customHeight="1" x14ac:dyDescent="0.15">
      <c r="A28" s="63"/>
      <c r="B28" s="115"/>
      <c r="C28" s="115"/>
      <c r="D28" s="63"/>
      <c r="E28" s="63"/>
      <c r="F28" s="4" t="str">
        <f t="shared" si="0"/>
        <v/>
      </c>
      <c r="G28" s="63"/>
      <c r="H28" s="63"/>
      <c r="I28" s="63"/>
      <c r="J28" s="1" t="s">
        <v>15</v>
      </c>
      <c r="K28" s="64" t="e">
        <f t="shared" si="1"/>
        <v>#NUM!</v>
      </c>
      <c r="L28" s="64" t="e">
        <f t="shared" si="2"/>
        <v>#NUM!</v>
      </c>
      <c r="M28" s="64" t="e">
        <f t="shared" si="3"/>
        <v>#NUM!</v>
      </c>
      <c r="N28" s="67" t="e">
        <f t="shared" si="4"/>
        <v>#NUM!</v>
      </c>
      <c r="O28" s="64" t="e">
        <f t="shared" si="5"/>
        <v>#NUM!</v>
      </c>
      <c r="P28" s="64" t="e">
        <f t="shared" si="26"/>
        <v>#N/A</v>
      </c>
      <c r="Q28" s="64" t="e">
        <f t="shared" si="6"/>
        <v>#NUM!</v>
      </c>
      <c r="R28" s="64" t="e">
        <f t="shared" si="7"/>
        <v>#NUM!</v>
      </c>
      <c r="S28" s="64" t="e">
        <f t="shared" si="8"/>
        <v>#NUM!</v>
      </c>
      <c r="T28" s="64" t="e">
        <f t="shared" si="9"/>
        <v>#NUM!</v>
      </c>
      <c r="U28" s="64" t="e">
        <f t="shared" si="10"/>
        <v>#N/A</v>
      </c>
      <c r="V28" s="64" t="e">
        <f t="shared" si="11"/>
        <v>#NUM!</v>
      </c>
      <c r="W28" s="64" t="e">
        <f t="shared" si="12"/>
        <v>#NUM!</v>
      </c>
      <c r="X28" s="64" t="e">
        <f t="shared" si="13"/>
        <v>#NUM!</v>
      </c>
      <c r="Y28" s="64" t="e">
        <f t="shared" si="14"/>
        <v>#NUM!</v>
      </c>
      <c r="Z28" s="64" t="e">
        <f t="shared" si="15"/>
        <v>#N/A</v>
      </c>
      <c r="AA28" s="64" t="e">
        <f t="shared" si="16"/>
        <v>#NUM!</v>
      </c>
      <c r="AB28" s="64" t="e">
        <f t="shared" si="17"/>
        <v>#NUM!</v>
      </c>
      <c r="AC28" s="64" t="e">
        <f t="shared" si="18"/>
        <v>#NUM!</v>
      </c>
      <c r="AD28" s="64" t="e">
        <f t="shared" si="19"/>
        <v>#NUM!</v>
      </c>
      <c r="AE28" s="64" t="e">
        <f t="shared" si="20"/>
        <v>#NUM!</v>
      </c>
      <c r="AF28" s="64" t="e">
        <f t="shared" si="21"/>
        <v>#N/A</v>
      </c>
      <c r="AG28" s="64" t="e">
        <f t="shared" si="22"/>
        <v>#NUM!</v>
      </c>
      <c r="AH28" s="64" t="e">
        <f t="shared" si="23"/>
        <v>#NUM!</v>
      </c>
      <c r="AI28" s="64" t="e">
        <f t="shared" si="24"/>
        <v>#NUM!</v>
      </c>
      <c r="AJ28" s="64" t="e">
        <f t="shared" si="25"/>
        <v>#N/A</v>
      </c>
    </row>
    <row r="29" spans="1:36" ht="12.95" customHeight="1" x14ac:dyDescent="0.15">
      <c r="A29" s="63"/>
      <c r="B29" s="115"/>
      <c r="C29" s="115"/>
      <c r="D29" s="63"/>
      <c r="E29" s="63"/>
      <c r="F29" s="4" t="str">
        <f t="shared" si="0"/>
        <v/>
      </c>
      <c r="G29" s="63"/>
      <c r="H29" s="63"/>
      <c r="I29" s="63"/>
      <c r="J29" s="1" t="s">
        <v>15</v>
      </c>
      <c r="K29" s="64" t="e">
        <f t="shared" si="1"/>
        <v>#NUM!</v>
      </c>
      <c r="L29" s="64" t="e">
        <f t="shared" si="2"/>
        <v>#NUM!</v>
      </c>
      <c r="M29" s="64" t="e">
        <f t="shared" si="3"/>
        <v>#NUM!</v>
      </c>
      <c r="N29" s="64" t="e">
        <f t="shared" si="4"/>
        <v>#NUM!</v>
      </c>
      <c r="O29" s="64" t="e">
        <f t="shared" si="5"/>
        <v>#NUM!</v>
      </c>
      <c r="P29" s="64" t="e">
        <f t="shared" si="26"/>
        <v>#N/A</v>
      </c>
      <c r="Q29" s="64" t="e">
        <f t="shared" si="6"/>
        <v>#NUM!</v>
      </c>
      <c r="R29" s="64" t="e">
        <f t="shared" si="7"/>
        <v>#NUM!</v>
      </c>
      <c r="S29" s="64" t="e">
        <f t="shared" si="8"/>
        <v>#NUM!</v>
      </c>
      <c r="T29" s="64" t="e">
        <f t="shared" si="9"/>
        <v>#NUM!</v>
      </c>
      <c r="U29" s="64" t="e">
        <f t="shared" si="10"/>
        <v>#N/A</v>
      </c>
      <c r="V29" s="64" t="e">
        <f t="shared" si="11"/>
        <v>#NUM!</v>
      </c>
      <c r="W29" s="64" t="e">
        <f t="shared" si="12"/>
        <v>#NUM!</v>
      </c>
      <c r="X29" s="64" t="e">
        <f t="shared" si="13"/>
        <v>#NUM!</v>
      </c>
      <c r="Y29" s="64" t="e">
        <f t="shared" si="14"/>
        <v>#NUM!</v>
      </c>
      <c r="Z29" s="64" t="e">
        <f t="shared" si="15"/>
        <v>#N/A</v>
      </c>
      <c r="AA29" s="64" t="e">
        <f t="shared" si="16"/>
        <v>#NUM!</v>
      </c>
      <c r="AB29" s="64" t="e">
        <f t="shared" si="17"/>
        <v>#NUM!</v>
      </c>
      <c r="AC29" s="64" t="e">
        <f t="shared" si="18"/>
        <v>#NUM!</v>
      </c>
      <c r="AD29" s="64" t="e">
        <f t="shared" si="19"/>
        <v>#NUM!</v>
      </c>
      <c r="AE29" s="64" t="e">
        <f t="shared" si="20"/>
        <v>#NUM!</v>
      </c>
      <c r="AF29" s="64" t="e">
        <f t="shared" si="21"/>
        <v>#N/A</v>
      </c>
      <c r="AG29" s="64" t="e">
        <f t="shared" si="22"/>
        <v>#NUM!</v>
      </c>
      <c r="AH29" s="64" t="e">
        <f t="shared" si="23"/>
        <v>#NUM!</v>
      </c>
      <c r="AI29" s="64" t="e">
        <f t="shared" si="24"/>
        <v>#NUM!</v>
      </c>
      <c r="AJ29" s="64" t="e">
        <f t="shared" si="25"/>
        <v>#N/A</v>
      </c>
    </row>
    <row r="30" spans="1:36" ht="12.95" customHeight="1" x14ac:dyDescent="0.15">
      <c r="A30" s="63"/>
      <c r="B30" s="115"/>
      <c r="C30" s="115"/>
      <c r="D30" s="63"/>
      <c r="E30" s="63"/>
      <c r="F30" s="4" t="str">
        <f t="shared" si="0"/>
        <v/>
      </c>
      <c r="G30" s="63"/>
      <c r="H30" s="63"/>
      <c r="I30" s="63"/>
      <c r="J30" s="1" t="s">
        <v>15</v>
      </c>
      <c r="K30" s="64" t="e">
        <f t="shared" si="1"/>
        <v>#NUM!</v>
      </c>
      <c r="L30" s="64" t="e">
        <f t="shared" si="2"/>
        <v>#NUM!</v>
      </c>
      <c r="M30" s="64" t="e">
        <f t="shared" si="3"/>
        <v>#NUM!</v>
      </c>
      <c r="N30" s="64" t="e">
        <f t="shared" si="4"/>
        <v>#NUM!</v>
      </c>
      <c r="O30" s="64" t="e">
        <f t="shared" si="5"/>
        <v>#NUM!</v>
      </c>
      <c r="P30" s="64" t="e">
        <f t="shared" si="26"/>
        <v>#N/A</v>
      </c>
      <c r="Q30" s="64" t="e">
        <f t="shared" si="6"/>
        <v>#NUM!</v>
      </c>
      <c r="R30" s="64" t="e">
        <f t="shared" si="7"/>
        <v>#NUM!</v>
      </c>
      <c r="S30" s="64" t="e">
        <f t="shared" si="8"/>
        <v>#NUM!</v>
      </c>
      <c r="T30" s="64" t="e">
        <f t="shared" si="9"/>
        <v>#NUM!</v>
      </c>
      <c r="U30" s="64" t="e">
        <f t="shared" si="10"/>
        <v>#N/A</v>
      </c>
      <c r="V30" s="64" t="e">
        <f t="shared" si="11"/>
        <v>#NUM!</v>
      </c>
      <c r="W30" s="64" t="e">
        <f t="shared" si="12"/>
        <v>#NUM!</v>
      </c>
      <c r="X30" s="64" t="e">
        <f t="shared" si="13"/>
        <v>#NUM!</v>
      </c>
      <c r="Y30" s="64" t="e">
        <f t="shared" si="14"/>
        <v>#NUM!</v>
      </c>
      <c r="Z30" s="64" t="e">
        <f t="shared" si="15"/>
        <v>#N/A</v>
      </c>
      <c r="AA30" s="64" t="e">
        <f t="shared" si="16"/>
        <v>#NUM!</v>
      </c>
      <c r="AB30" s="64" t="e">
        <f t="shared" si="17"/>
        <v>#NUM!</v>
      </c>
      <c r="AC30" s="64" t="e">
        <f t="shared" si="18"/>
        <v>#NUM!</v>
      </c>
      <c r="AD30" s="64" t="e">
        <f t="shared" si="19"/>
        <v>#NUM!</v>
      </c>
      <c r="AE30" s="64" t="e">
        <f t="shared" si="20"/>
        <v>#NUM!</v>
      </c>
      <c r="AF30" s="64" t="e">
        <f t="shared" si="21"/>
        <v>#N/A</v>
      </c>
      <c r="AG30" s="64" t="e">
        <f t="shared" si="22"/>
        <v>#NUM!</v>
      </c>
      <c r="AH30" s="64" t="e">
        <f t="shared" si="23"/>
        <v>#NUM!</v>
      </c>
      <c r="AI30" s="64" t="e">
        <f t="shared" si="24"/>
        <v>#NUM!</v>
      </c>
      <c r="AJ30" s="64" t="e">
        <f t="shared" si="25"/>
        <v>#N/A</v>
      </c>
    </row>
    <row r="31" spans="1:36" ht="12.95" customHeight="1" x14ac:dyDescent="0.15">
      <c r="A31" s="63"/>
      <c r="B31" s="115"/>
      <c r="C31" s="115"/>
      <c r="D31" s="63"/>
      <c r="E31" s="63"/>
      <c r="F31" s="4" t="str">
        <f t="shared" si="0"/>
        <v/>
      </c>
      <c r="G31" s="63"/>
      <c r="H31" s="63"/>
      <c r="I31" s="63"/>
      <c r="J31" s="1" t="s">
        <v>15</v>
      </c>
      <c r="K31" s="64" t="e">
        <f t="shared" si="1"/>
        <v>#NUM!</v>
      </c>
      <c r="L31" s="64" t="e">
        <f t="shared" si="2"/>
        <v>#NUM!</v>
      </c>
      <c r="M31" s="64" t="e">
        <f t="shared" si="3"/>
        <v>#NUM!</v>
      </c>
      <c r="N31" s="64" t="e">
        <f t="shared" si="4"/>
        <v>#NUM!</v>
      </c>
      <c r="O31" s="64" t="e">
        <f t="shared" si="5"/>
        <v>#NUM!</v>
      </c>
      <c r="P31" s="64" t="e">
        <f t="shared" si="26"/>
        <v>#N/A</v>
      </c>
      <c r="Q31" s="64" t="e">
        <f t="shared" si="6"/>
        <v>#NUM!</v>
      </c>
      <c r="R31" s="64" t="e">
        <f t="shared" si="7"/>
        <v>#NUM!</v>
      </c>
      <c r="S31" s="64" t="e">
        <f t="shared" si="8"/>
        <v>#NUM!</v>
      </c>
      <c r="T31" s="64" t="e">
        <f t="shared" si="9"/>
        <v>#NUM!</v>
      </c>
      <c r="U31" s="64" t="e">
        <f t="shared" si="10"/>
        <v>#N/A</v>
      </c>
      <c r="V31" s="64" t="e">
        <f t="shared" si="11"/>
        <v>#NUM!</v>
      </c>
      <c r="W31" s="64" t="e">
        <f t="shared" si="12"/>
        <v>#NUM!</v>
      </c>
      <c r="X31" s="64" t="e">
        <f t="shared" si="13"/>
        <v>#NUM!</v>
      </c>
      <c r="Y31" s="64" t="e">
        <f t="shared" si="14"/>
        <v>#NUM!</v>
      </c>
      <c r="Z31" s="64" t="e">
        <f t="shared" si="15"/>
        <v>#N/A</v>
      </c>
      <c r="AA31" s="64" t="e">
        <f t="shared" si="16"/>
        <v>#NUM!</v>
      </c>
      <c r="AB31" s="64" t="e">
        <f t="shared" si="17"/>
        <v>#NUM!</v>
      </c>
      <c r="AC31" s="64" t="e">
        <f t="shared" si="18"/>
        <v>#NUM!</v>
      </c>
      <c r="AD31" s="64" t="e">
        <f t="shared" si="19"/>
        <v>#NUM!</v>
      </c>
      <c r="AE31" s="64" t="e">
        <f t="shared" si="20"/>
        <v>#NUM!</v>
      </c>
      <c r="AF31" s="64" t="e">
        <f t="shared" si="21"/>
        <v>#N/A</v>
      </c>
      <c r="AG31" s="64" t="e">
        <f t="shared" si="22"/>
        <v>#NUM!</v>
      </c>
      <c r="AH31" s="64" t="e">
        <f t="shared" si="23"/>
        <v>#NUM!</v>
      </c>
      <c r="AI31" s="64" t="e">
        <f t="shared" si="24"/>
        <v>#NUM!</v>
      </c>
      <c r="AJ31" s="64" t="e">
        <f t="shared" si="25"/>
        <v>#N/A</v>
      </c>
    </row>
    <row r="32" spans="1:36" ht="12.95" customHeight="1" x14ac:dyDescent="0.15">
      <c r="A32" s="63"/>
      <c r="B32" s="115"/>
      <c r="C32" s="115"/>
      <c r="D32" s="63"/>
      <c r="E32" s="63"/>
      <c r="F32" s="4" t="str">
        <f t="shared" si="0"/>
        <v/>
      </c>
      <c r="G32" s="63"/>
      <c r="H32" s="63"/>
      <c r="I32" s="63"/>
      <c r="J32" s="1" t="s">
        <v>15</v>
      </c>
      <c r="K32" s="64" t="e">
        <f t="shared" si="1"/>
        <v>#NUM!</v>
      </c>
      <c r="L32" s="64" t="e">
        <f t="shared" si="2"/>
        <v>#NUM!</v>
      </c>
      <c r="M32" s="64" t="e">
        <f t="shared" si="3"/>
        <v>#NUM!</v>
      </c>
      <c r="N32" s="64" t="e">
        <f t="shared" si="4"/>
        <v>#NUM!</v>
      </c>
      <c r="O32" s="64" t="e">
        <f t="shared" si="5"/>
        <v>#NUM!</v>
      </c>
      <c r="P32" s="64" t="e">
        <f t="shared" si="26"/>
        <v>#N/A</v>
      </c>
      <c r="Q32" s="64" t="e">
        <f t="shared" si="6"/>
        <v>#NUM!</v>
      </c>
      <c r="R32" s="64" t="e">
        <f t="shared" si="7"/>
        <v>#NUM!</v>
      </c>
      <c r="S32" s="64" t="e">
        <f t="shared" si="8"/>
        <v>#NUM!</v>
      </c>
      <c r="T32" s="64" t="e">
        <f t="shared" si="9"/>
        <v>#NUM!</v>
      </c>
      <c r="U32" s="64" t="e">
        <f t="shared" si="10"/>
        <v>#N/A</v>
      </c>
      <c r="V32" s="64" t="e">
        <f t="shared" si="11"/>
        <v>#NUM!</v>
      </c>
      <c r="W32" s="64" t="e">
        <f t="shared" si="12"/>
        <v>#NUM!</v>
      </c>
      <c r="X32" s="64" t="e">
        <f t="shared" si="13"/>
        <v>#NUM!</v>
      </c>
      <c r="Y32" s="64" t="e">
        <f t="shared" si="14"/>
        <v>#NUM!</v>
      </c>
      <c r="Z32" s="64" t="e">
        <f t="shared" si="15"/>
        <v>#N/A</v>
      </c>
      <c r="AA32" s="64" t="e">
        <f t="shared" si="16"/>
        <v>#NUM!</v>
      </c>
      <c r="AB32" s="64" t="e">
        <f t="shared" si="17"/>
        <v>#NUM!</v>
      </c>
      <c r="AC32" s="64" t="e">
        <f t="shared" si="18"/>
        <v>#NUM!</v>
      </c>
      <c r="AD32" s="64" t="e">
        <f t="shared" si="19"/>
        <v>#NUM!</v>
      </c>
      <c r="AE32" s="64" t="e">
        <f t="shared" si="20"/>
        <v>#NUM!</v>
      </c>
      <c r="AF32" s="64" t="e">
        <f t="shared" si="21"/>
        <v>#N/A</v>
      </c>
      <c r="AG32" s="64" t="e">
        <f t="shared" si="22"/>
        <v>#NUM!</v>
      </c>
      <c r="AH32" s="64" t="e">
        <f t="shared" si="23"/>
        <v>#NUM!</v>
      </c>
      <c r="AI32" s="64" t="e">
        <f t="shared" si="24"/>
        <v>#NUM!</v>
      </c>
      <c r="AJ32" s="64" t="e">
        <f t="shared" si="25"/>
        <v>#N/A</v>
      </c>
    </row>
    <row r="33" spans="1:36" ht="12.95" customHeight="1" x14ac:dyDescent="0.15">
      <c r="A33" s="63"/>
      <c r="B33" s="115"/>
      <c r="C33" s="115"/>
      <c r="D33" s="63"/>
      <c r="E33" s="63"/>
      <c r="F33" s="4" t="str">
        <f t="shared" si="0"/>
        <v/>
      </c>
      <c r="G33" s="63"/>
      <c r="H33" s="63"/>
      <c r="I33" s="63"/>
      <c r="J33" s="1" t="s">
        <v>15</v>
      </c>
      <c r="K33" s="64" t="e">
        <f t="shared" si="1"/>
        <v>#NUM!</v>
      </c>
      <c r="L33" s="64" t="e">
        <f t="shared" si="2"/>
        <v>#NUM!</v>
      </c>
      <c r="M33" s="64" t="e">
        <f t="shared" si="3"/>
        <v>#NUM!</v>
      </c>
      <c r="N33" s="64" t="e">
        <f t="shared" si="4"/>
        <v>#NUM!</v>
      </c>
      <c r="O33" s="64" t="e">
        <f t="shared" si="5"/>
        <v>#NUM!</v>
      </c>
      <c r="P33" s="64" t="e">
        <f t="shared" si="26"/>
        <v>#N/A</v>
      </c>
      <c r="Q33" s="64" t="e">
        <f t="shared" si="6"/>
        <v>#NUM!</v>
      </c>
      <c r="R33" s="64" t="e">
        <f t="shared" si="7"/>
        <v>#NUM!</v>
      </c>
      <c r="S33" s="64" t="e">
        <f t="shared" si="8"/>
        <v>#NUM!</v>
      </c>
      <c r="T33" s="64" t="e">
        <f t="shared" si="9"/>
        <v>#NUM!</v>
      </c>
      <c r="U33" s="64" t="e">
        <f t="shared" si="10"/>
        <v>#N/A</v>
      </c>
      <c r="V33" s="64" t="e">
        <f t="shared" si="11"/>
        <v>#NUM!</v>
      </c>
      <c r="W33" s="64" t="e">
        <f t="shared" si="12"/>
        <v>#NUM!</v>
      </c>
      <c r="X33" s="64" t="e">
        <f t="shared" si="13"/>
        <v>#NUM!</v>
      </c>
      <c r="Y33" s="64" t="e">
        <f t="shared" si="14"/>
        <v>#NUM!</v>
      </c>
      <c r="Z33" s="64" t="e">
        <f t="shared" si="15"/>
        <v>#N/A</v>
      </c>
      <c r="AA33" s="64" t="e">
        <f t="shared" si="16"/>
        <v>#NUM!</v>
      </c>
      <c r="AB33" s="64" t="e">
        <f t="shared" si="17"/>
        <v>#NUM!</v>
      </c>
      <c r="AC33" s="64" t="e">
        <f t="shared" si="18"/>
        <v>#NUM!</v>
      </c>
      <c r="AD33" s="64" t="e">
        <f t="shared" si="19"/>
        <v>#NUM!</v>
      </c>
      <c r="AE33" s="64" t="e">
        <f t="shared" si="20"/>
        <v>#NUM!</v>
      </c>
      <c r="AF33" s="64" t="e">
        <f t="shared" si="21"/>
        <v>#N/A</v>
      </c>
      <c r="AG33" s="64" t="e">
        <f t="shared" si="22"/>
        <v>#NUM!</v>
      </c>
      <c r="AH33" s="64" t="e">
        <f t="shared" si="23"/>
        <v>#NUM!</v>
      </c>
      <c r="AI33" s="64" t="e">
        <f t="shared" si="24"/>
        <v>#NUM!</v>
      </c>
      <c r="AJ33" s="64" t="e">
        <f t="shared" si="25"/>
        <v>#N/A</v>
      </c>
    </row>
    <row r="34" spans="1:36" ht="12.95" customHeight="1" x14ac:dyDescent="0.15">
      <c r="A34" s="63"/>
      <c r="B34" s="115"/>
      <c r="C34" s="115"/>
      <c r="D34" s="63"/>
      <c r="E34" s="63"/>
      <c r="F34" s="4" t="str">
        <f t="shared" si="0"/>
        <v/>
      </c>
      <c r="G34" s="63"/>
      <c r="H34" s="63"/>
      <c r="I34" s="63"/>
      <c r="K34" s="64" t="e">
        <f t="shared" si="1"/>
        <v>#NUM!</v>
      </c>
      <c r="L34" s="64" t="e">
        <f t="shared" si="2"/>
        <v>#NUM!</v>
      </c>
      <c r="M34" s="64" t="e">
        <f t="shared" si="3"/>
        <v>#NUM!</v>
      </c>
      <c r="N34" s="64" t="e">
        <f t="shared" si="4"/>
        <v>#NUM!</v>
      </c>
      <c r="O34" s="64" t="e">
        <f t="shared" si="5"/>
        <v>#NUM!</v>
      </c>
      <c r="P34" s="64" t="e">
        <f t="shared" si="26"/>
        <v>#N/A</v>
      </c>
      <c r="Q34" s="64" t="e">
        <f t="shared" si="6"/>
        <v>#NUM!</v>
      </c>
      <c r="R34" s="64" t="e">
        <f t="shared" si="7"/>
        <v>#NUM!</v>
      </c>
      <c r="S34" s="64" t="e">
        <f t="shared" si="8"/>
        <v>#NUM!</v>
      </c>
      <c r="T34" s="64" t="e">
        <f t="shared" si="9"/>
        <v>#NUM!</v>
      </c>
      <c r="U34" s="64" t="e">
        <f t="shared" si="10"/>
        <v>#N/A</v>
      </c>
      <c r="V34" s="64" t="e">
        <f t="shared" si="11"/>
        <v>#NUM!</v>
      </c>
      <c r="W34" s="64" t="e">
        <f t="shared" si="12"/>
        <v>#NUM!</v>
      </c>
      <c r="X34" s="64" t="e">
        <f t="shared" si="13"/>
        <v>#NUM!</v>
      </c>
      <c r="Y34" s="64" t="e">
        <f t="shared" si="14"/>
        <v>#NUM!</v>
      </c>
      <c r="Z34" s="64" t="e">
        <f t="shared" si="15"/>
        <v>#N/A</v>
      </c>
      <c r="AA34" s="64" t="e">
        <f t="shared" si="16"/>
        <v>#NUM!</v>
      </c>
      <c r="AB34" s="64" t="e">
        <f t="shared" si="17"/>
        <v>#NUM!</v>
      </c>
      <c r="AC34" s="64" t="e">
        <f t="shared" si="18"/>
        <v>#NUM!</v>
      </c>
      <c r="AD34" s="64" t="e">
        <f t="shared" si="19"/>
        <v>#NUM!</v>
      </c>
      <c r="AE34" s="64" t="e">
        <f t="shared" si="20"/>
        <v>#NUM!</v>
      </c>
      <c r="AF34" s="64" t="e">
        <f t="shared" si="21"/>
        <v>#N/A</v>
      </c>
      <c r="AG34" s="64" t="e">
        <f t="shared" si="22"/>
        <v>#NUM!</v>
      </c>
      <c r="AH34" s="64" t="e">
        <f t="shared" si="23"/>
        <v>#NUM!</v>
      </c>
      <c r="AI34" s="64" t="e">
        <f t="shared" si="24"/>
        <v>#NUM!</v>
      </c>
      <c r="AJ34" s="64" t="e">
        <f t="shared" si="25"/>
        <v>#N/A</v>
      </c>
    </row>
    <row r="35" spans="1:36" ht="12.95" customHeight="1" x14ac:dyDescent="0.15">
      <c r="A35" s="63"/>
      <c r="B35" s="115"/>
      <c r="C35" s="115"/>
      <c r="D35" s="63"/>
      <c r="E35" s="63"/>
      <c r="F35" s="4" t="str">
        <f t="shared" si="0"/>
        <v/>
      </c>
      <c r="G35" s="63"/>
      <c r="H35" s="63"/>
      <c r="I35" s="63"/>
      <c r="K35" s="64" t="e">
        <f t="shared" si="1"/>
        <v>#NUM!</v>
      </c>
      <c r="L35" s="64" t="e">
        <f t="shared" si="2"/>
        <v>#NUM!</v>
      </c>
      <c r="M35" s="64" t="e">
        <f t="shared" si="3"/>
        <v>#NUM!</v>
      </c>
      <c r="N35" s="64" t="e">
        <f t="shared" si="4"/>
        <v>#NUM!</v>
      </c>
      <c r="O35" s="64" t="e">
        <f t="shared" si="5"/>
        <v>#NUM!</v>
      </c>
      <c r="P35" s="64" t="e">
        <f t="shared" si="26"/>
        <v>#N/A</v>
      </c>
      <c r="Q35" s="64" t="e">
        <f t="shared" si="6"/>
        <v>#NUM!</v>
      </c>
      <c r="R35" s="64" t="e">
        <f t="shared" si="7"/>
        <v>#NUM!</v>
      </c>
      <c r="S35" s="64" t="e">
        <f t="shared" si="8"/>
        <v>#NUM!</v>
      </c>
      <c r="T35" s="64" t="e">
        <f t="shared" si="9"/>
        <v>#NUM!</v>
      </c>
      <c r="U35" s="64" t="e">
        <f t="shared" si="10"/>
        <v>#N/A</v>
      </c>
      <c r="V35" s="64" t="e">
        <f t="shared" si="11"/>
        <v>#NUM!</v>
      </c>
      <c r="W35" s="64" t="e">
        <f t="shared" si="12"/>
        <v>#NUM!</v>
      </c>
      <c r="X35" s="64" t="e">
        <f t="shared" si="13"/>
        <v>#NUM!</v>
      </c>
      <c r="Y35" s="64" t="e">
        <f t="shared" si="14"/>
        <v>#NUM!</v>
      </c>
      <c r="Z35" s="64" t="e">
        <f t="shared" si="15"/>
        <v>#N/A</v>
      </c>
      <c r="AA35" s="64" t="e">
        <f t="shared" si="16"/>
        <v>#NUM!</v>
      </c>
      <c r="AB35" s="64" t="e">
        <f t="shared" si="17"/>
        <v>#NUM!</v>
      </c>
      <c r="AC35" s="64" t="e">
        <f t="shared" si="18"/>
        <v>#NUM!</v>
      </c>
      <c r="AD35" s="64" t="e">
        <f t="shared" si="19"/>
        <v>#NUM!</v>
      </c>
      <c r="AE35" s="64" t="e">
        <f t="shared" si="20"/>
        <v>#NUM!</v>
      </c>
      <c r="AF35" s="64" t="e">
        <f t="shared" si="21"/>
        <v>#N/A</v>
      </c>
      <c r="AG35" s="64" t="e">
        <f t="shared" si="22"/>
        <v>#NUM!</v>
      </c>
      <c r="AH35" s="64" t="e">
        <f t="shared" si="23"/>
        <v>#NUM!</v>
      </c>
      <c r="AI35" s="64" t="e">
        <f t="shared" si="24"/>
        <v>#NUM!</v>
      </c>
      <c r="AJ35" s="64" t="e">
        <f t="shared" si="25"/>
        <v>#N/A</v>
      </c>
    </row>
    <row r="36" spans="1:36" ht="12.95" customHeight="1" x14ac:dyDescent="0.15">
      <c r="A36" s="63"/>
      <c r="B36" s="115"/>
      <c r="C36" s="115"/>
      <c r="D36" s="63"/>
      <c r="E36" s="63"/>
      <c r="F36" s="4" t="str">
        <f t="shared" si="0"/>
        <v/>
      </c>
      <c r="G36" s="63"/>
      <c r="H36" s="63"/>
      <c r="I36" s="63"/>
      <c r="K36" s="64" t="e">
        <f t="shared" si="1"/>
        <v>#NUM!</v>
      </c>
      <c r="L36" s="64" t="e">
        <f t="shared" si="2"/>
        <v>#NUM!</v>
      </c>
      <c r="M36" s="64" t="e">
        <f t="shared" si="3"/>
        <v>#NUM!</v>
      </c>
      <c r="N36" s="64" t="e">
        <f t="shared" si="4"/>
        <v>#NUM!</v>
      </c>
      <c r="O36" s="64" t="e">
        <f t="shared" si="5"/>
        <v>#NUM!</v>
      </c>
      <c r="P36" s="64" t="e">
        <f t="shared" si="26"/>
        <v>#N/A</v>
      </c>
      <c r="Q36" s="64" t="e">
        <f t="shared" si="6"/>
        <v>#NUM!</v>
      </c>
      <c r="R36" s="64" t="e">
        <f t="shared" si="7"/>
        <v>#NUM!</v>
      </c>
      <c r="S36" s="64" t="e">
        <f t="shared" si="8"/>
        <v>#NUM!</v>
      </c>
      <c r="T36" s="64" t="e">
        <f t="shared" si="9"/>
        <v>#NUM!</v>
      </c>
      <c r="U36" s="64" t="e">
        <f t="shared" si="10"/>
        <v>#N/A</v>
      </c>
      <c r="V36" s="64" t="e">
        <f t="shared" si="11"/>
        <v>#NUM!</v>
      </c>
      <c r="W36" s="64" t="e">
        <f t="shared" si="12"/>
        <v>#NUM!</v>
      </c>
      <c r="X36" s="64" t="e">
        <f t="shared" si="13"/>
        <v>#NUM!</v>
      </c>
      <c r="Y36" s="64" t="e">
        <f t="shared" si="14"/>
        <v>#NUM!</v>
      </c>
      <c r="Z36" s="64" t="e">
        <f t="shared" si="15"/>
        <v>#N/A</v>
      </c>
      <c r="AA36" s="64" t="e">
        <f t="shared" si="16"/>
        <v>#NUM!</v>
      </c>
      <c r="AB36" s="64" t="e">
        <f t="shared" si="17"/>
        <v>#NUM!</v>
      </c>
      <c r="AC36" s="64" t="e">
        <f t="shared" si="18"/>
        <v>#NUM!</v>
      </c>
      <c r="AD36" s="64" t="e">
        <f t="shared" si="19"/>
        <v>#NUM!</v>
      </c>
      <c r="AE36" s="64" t="e">
        <f t="shared" si="20"/>
        <v>#NUM!</v>
      </c>
      <c r="AF36" s="64" t="e">
        <f t="shared" si="21"/>
        <v>#N/A</v>
      </c>
      <c r="AG36" s="64" t="e">
        <f t="shared" si="22"/>
        <v>#NUM!</v>
      </c>
      <c r="AH36" s="64" t="e">
        <f t="shared" si="23"/>
        <v>#NUM!</v>
      </c>
      <c r="AI36" s="64" t="e">
        <f t="shared" si="24"/>
        <v>#NUM!</v>
      </c>
      <c r="AJ36" s="64" t="e">
        <f t="shared" si="25"/>
        <v>#N/A</v>
      </c>
    </row>
    <row r="37" spans="1:36" ht="12.95" customHeight="1" x14ac:dyDescent="0.15">
      <c r="A37" s="63"/>
      <c r="B37" s="115"/>
      <c r="C37" s="115"/>
      <c r="D37" s="63"/>
      <c r="E37" s="63"/>
      <c r="F37" s="4" t="str">
        <f t="shared" si="0"/>
        <v/>
      </c>
      <c r="G37" s="63"/>
      <c r="H37" s="63"/>
      <c r="I37" s="63"/>
      <c r="K37" s="64" t="e">
        <f t="shared" si="1"/>
        <v>#NUM!</v>
      </c>
      <c r="L37" s="64" t="e">
        <f t="shared" si="2"/>
        <v>#NUM!</v>
      </c>
      <c r="M37" s="64" t="e">
        <f t="shared" si="3"/>
        <v>#NUM!</v>
      </c>
      <c r="N37" s="64" t="e">
        <f t="shared" si="4"/>
        <v>#NUM!</v>
      </c>
      <c r="O37" s="64" t="e">
        <f t="shared" si="5"/>
        <v>#NUM!</v>
      </c>
      <c r="P37" s="64" t="e">
        <f t="shared" si="26"/>
        <v>#N/A</v>
      </c>
      <c r="Q37" s="64" t="e">
        <f t="shared" si="6"/>
        <v>#NUM!</v>
      </c>
      <c r="R37" s="64" t="e">
        <f t="shared" si="7"/>
        <v>#NUM!</v>
      </c>
      <c r="S37" s="64" t="e">
        <f t="shared" si="8"/>
        <v>#NUM!</v>
      </c>
      <c r="T37" s="64" t="e">
        <f t="shared" si="9"/>
        <v>#NUM!</v>
      </c>
      <c r="U37" s="64" t="e">
        <f t="shared" si="10"/>
        <v>#N/A</v>
      </c>
      <c r="V37" s="64" t="e">
        <f t="shared" si="11"/>
        <v>#NUM!</v>
      </c>
      <c r="W37" s="64" t="e">
        <f t="shared" si="12"/>
        <v>#NUM!</v>
      </c>
      <c r="X37" s="64" t="e">
        <f t="shared" si="13"/>
        <v>#NUM!</v>
      </c>
      <c r="Y37" s="64" t="e">
        <f t="shared" si="14"/>
        <v>#NUM!</v>
      </c>
      <c r="Z37" s="64" t="e">
        <f t="shared" si="15"/>
        <v>#N/A</v>
      </c>
      <c r="AA37" s="64" t="e">
        <f t="shared" si="16"/>
        <v>#NUM!</v>
      </c>
      <c r="AB37" s="64" t="e">
        <f t="shared" si="17"/>
        <v>#NUM!</v>
      </c>
      <c r="AC37" s="64" t="e">
        <f t="shared" si="18"/>
        <v>#NUM!</v>
      </c>
      <c r="AD37" s="64" t="e">
        <f t="shared" si="19"/>
        <v>#NUM!</v>
      </c>
      <c r="AE37" s="64" t="e">
        <f t="shared" si="20"/>
        <v>#NUM!</v>
      </c>
      <c r="AF37" s="64" t="e">
        <f t="shared" si="21"/>
        <v>#N/A</v>
      </c>
      <c r="AG37" s="64" t="e">
        <f t="shared" si="22"/>
        <v>#NUM!</v>
      </c>
      <c r="AH37" s="64" t="e">
        <f t="shared" si="23"/>
        <v>#NUM!</v>
      </c>
      <c r="AI37" s="64" t="e">
        <f t="shared" si="24"/>
        <v>#NUM!</v>
      </c>
      <c r="AJ37" s="64" t="e">
        <f t="shared" si="25"/>
        <v>#N/A</v>
      </c>
    </row>
    <row r="38" spans="1:36" ht="12.95" customHeight="1" x14ac:dyDescent="0.15">
      <c r="A38" s="63"/>
      <c r="B38" s="115"/>
      <c r="C38" s="115"/>
      <c r="D38" s="63"/>
      <c r="E38" s="63"/>
      <c r="F38" s="4" t="str">
        <f t="shared" si="0"/>
        <v/>
      </c>
      <c r="G38" s="63"/>
      <c r="H38" s="63"/>
      <c r="I38" s="63"/>
      <c r="K38" s="64" t="e">
        <f t="shared" si="1"/>
        <v>#NUM!</v>
      </c>
      <c r="L38" s="64" t="e">
        <f t="shared" si="2"/>
        <v>#NUM!</v>
      </c>
      <c r="M38" s="64" t="e">
        <f t="shared" si="3"/>
        <v>#NUM!</v>
      </c>
      <c r="N38" s="64" t="e">
        <f t="shared" si="4"/>
        <v>#NUM!</v>
      </c>
      <c r="O38" s="64" t="e">
        <f t="shared" si="5"/>
        <v>#NUM!</v>
      </c>
      <c r="P38" s="64" t="e">
        <f t="shared" si="26"/>
        <v>#N/A</v>
      </c>
      <c r="Q38" s="64" t="e">
        <f t="shared" si="6"/>
        <v>#NUM!</v>
      </c>
      <c r="R38" s="64" t="e">
        <f t="shared" si="7"/>
        <v>#NUM!</v>
      </c>
      <c r="S38" s="64" t="e">
        <f t="shared" si="8"/>
        <v>#NUM!</v>
      </c>
      <c r="T38" s="64" t="e">
        <f t="shared" si="9"/>
        <v>#NUM!</v>
      </c>
      <c r="U38" s="64" t="e">
        <f t="shared" si="10"/>
        <v>#N/A</v>
      </c>
      <c r="V38" s="64" t="e">
        <f t="shared" si="11"/>
        <v>#NUM!</v>
      </c>
      <c r="W38" s="64" t="e">
        <f t="shared" si="12"/>
        <v>#NUM!</v>
      </c>
      <c r="X38" s="64" t="e">
        <f t="shared" si="13"/>
        <v>#NUM!</v>
      </c>
      <c r="Y38" s="64" t="e">
        <f t="shared" si="14"/>
        <v>#NUM!</v>
      </c>
      <c r="Z38" s="64" t="e">
        <f t="shared" si="15"/>
        <v>#N/A</v>
      </c>
      <c r="AA38" s="64" t="e">
        <f t="shared" si="16"/>
        <v>#NUM!</v>
      </c>
      <c r="AB38" s="64" t="e">
        <f t="shared" si="17"/>
        <v>#NUM!</v>
      </c>
      <c r="AC38" s="64" t="e">
        <f t="shared" si="18"/>
        <v>#NUM!</v>
      </c>
      <c r="AD38" s="64" t="e">
        <f t="shared" si="19"/>
        <v>#NUM!</v>
      </c>
      <c r="AE38" s="64" t="e">
        <f t="shared" si="20"/>
        <v>#NUM!</v>
      </c>
      <c r="AF38" s="64" t="e">
        <f t="shared" si="21"/>
        <v>#N/A</v>
      </c>
      <c r="AG38" s="64" t="e">
        <f t="shared" si="22"/>
        <v>#NUM!</v>
      </c>
      <c r="AH38" s="64" t="e">
        <f t="shared" si="23"/>
        <v>#NUM!</v>
      </c>
      <c r="AI38" s="64" t="e">
        <f t="shared" si="24"/>
        <v>#NUM!</v>
      </c>
      <c r="AJ38" s="64" t="e">
        <f t="shared" si="25"/>
        <v>#N/A</v>
      </c>
    </row>
    <row r="39" spans="1:36" ht="12.95" customHeight="1" x14ac:dyDescent="0.15">
      <c r="A39" s="63"/>
      <c r="B39" s="115"/>
      <c r="C39" s="115"/>
      <c r="D39" s="63"/>
      <c r="E39" s="63"/>
      <c r="F39" s="4" t="str">
        <f t="shared" si="0"/>
        <v/>
      </c>
      <c r="G39" s="63"/>
      <c r="H39" s="63"/>
      <c r="I39" s="63"/>
      <c r="K39" s="64" t="e">
        <f t="shared" si="1"/>
        <v>#NUM!</v>
      </c>
      <c r="L39" s="64" t="e">
        <f t="shared" si="2"/>
        <v>#NUM!</v>
      </c>
      <c r="M39" s="64" t="e">
        <f t="shared" si="3"/>
        <v>#NUM!</v>
      </c>
      <c r="N39" s="64" t="e">
        <f t="shared" si="4"/>
        <v>#NUM!</v>
      </c>
      <c r="O39" s="64" t="e">
        <f t="shared" si="5"/>
        <v>#NUM!</v>
      </c>
      <c r="P39" s="64" t="e">
        <f t="shared" si="26"/>
        <v>#N/A</v>
      </c>
      <c r="Q39" s="64" t="e">
        <f t="shared" si="6"/>
        <v>#NUM!</v>
      </c>
      <c r="R39" s="64" t="e">
        <f t="shared" si="7"/>
        <v>#NUM!</v>
      </c>
      <c r="S39" s="64" t="e">
        <f t="shared" si="8"/>
        <v>#NUM!</v>
      </c>
      <c r="T39" s="64" t="e">
        <f t="shared" si="9"/>
        <v>#NUM!</v>
      </c>
      <c r="U39" s="64" t="e">
        <f t="shared" si="10"/>
        <v>#N/A</v>
      </c>
      <c r="V39" s="64" t="e">
        <f t="shared" si="11"/>
        <v>#NUM!</v>
      </c>
      <c r="W39" s="64" t="e">
        <f t="shared" si="12"/>
        <v>#NUM!</v>
      </c>
      <c r="X39" s="64" t="e">
        <f t="shared" si="13"/>
        <v>#NUM!</v>
      </c>
      <c r="Y39" s="64" t="e">
        <f t="shared" si="14"/>
        <v>#NUM!</v>
      </c>
      <c r="Z39" s="64" t="e">
        <f t="shared" si="15"/>
        <v>#N/A</v>
      </c>
      <c r="AA39" s="64" t="e">
        <f t="shared" si="16"/>
        <v>#NUM!</v>
      </c>
      <c r="AB39" s="64" t="e">
        <f t="shared" si="17"/>
        <v>#NUM!</v>
      </c>
      <c r="AC39" s="64" t="e">
        <f t="shared" si="18"/>
        <v>#NUM!</v>
      </c>
      <c r="AD39" s="64" t="e">
        <f t="shared" si="19"/>
        <v>#NUM!</v>
      </c>
      <c r="AE39" s="64" t="e">
        <f t="shared" si="20"/>
        <v>#NUM!</v>
      </c>
      <c r="AF39" s="64" t="e">
        <f t="shared" si="21"/>
        <v>#N/A</v>
      </c>
      <c r="AG39" s="64" t="e">
        <f t="shared" si="22"/>
        <v>#NUM!</v>
      </c>
      <c r="AH39" s="64" t="e">
        <f t="shared" si="23"/>
        <v>#NUM!</v>
      </c>
      <c r="AI39" s="64" t="e">
        <f t="shared" si="24"/>
        <v>#NUM!</v>
      </c>
      <c r="AJ39" s="64" t="e">
        <f t="shared" si="25"/>
        <v>#N/A</v>
      </c>
    </row>
    <row r="40" spans="1:36" ht="12.95" customHeight="1" x14ac:dyDescent="0.15">
      <c r="A40" s="63"/>
      <c r="B40" s="115"/>
      <c r="C40" s="115"/>
      <c r="D40" s="63"/>
      <c r="E40" s="63"/>
      <c r="F40" s="4" t="str">
        <f t="shared" si="0"/>
        <v/>
      </c>
      <c r="G40" s="63"/>
      <c r="H40" s="63"/>
      <c r="I40" s="63"/>
      <c r="K40" s="64" t="e">
        <f t="shared" si="1"/>
        <v>#NUM!</v>
      </c>
      <c r="L40" s="64" t="e">
        <f t="shared" si="2"/>
        <v>#NUM!</v>
      </c>
      <c r="M40" s="64" t="e">
        <f t="shared" si="3"/>
        <v>#NUM!</v>
      </c>
      <c r="N40" s="64" t="e">
        <f t="shared" si="4"/>
        <v>#NUM!</v>
      </c>
      <c r="O40" s="64" t="e">
        <f t="shared" si="5"/>
        <v>#NUM!</v>
      </c>
      <c r="P40" s="64" t="e">
        <f t="shared" si="26"/>
        <v>#N/A</v>
      </c>
      <c r="Q40" s="64" t="e">
        <f t="shared" si="6"/>
        <v>#NUM!</v>
      </c>
      <c r="R40" s="64" t="e">
        <f t="shared" si="7"/>
        <v>#NUM!</v>
      </c>
      <c r="S40" s="64" t="e">
        <f t="shared" si="8"/>
        <v>#NUM!</v>
      </c>
      <c r="T40" s="64" t="e">
        <f t="shared" si="9"/>
        <v>#NUM!</v>
      </c>
      <c r="U40" s="64" t="e">
        <f t="shared" si="10"/>
        <v>#N/A</v>
      </c>
      <c r="V40" s="64" t="e">
        <f t="shared" si="11"/>
        <v>#NUM!</v>
      </c>
      <c r="W40" s="64" t="e">
        <f t="shared" si="12"/>
        <v>#NUM!</v>
      </c>
      <c r="X40" s="64" t="e">
        <f t="shared" si="13"/>
        <v>#NUM!</v>
      </c>
      <c r="Y40" s="64" t="e">
        <f t="shared" si="14"/>
        <v>#NUM!</v>
      </c>
      <c r="Z40" s="64" t="e">
        <f t="shared" si="15"/>
        <v>#N/A</v>
      </c>
      <c r="AA40" s="64" t="e">
        <f t="shared" si="16"/>
        <v>#NUM!</v>
      </c>
      <c r="AB40" s="64" t="e">
        <f t="shared" si="17"/>
        <v>#NUM!</v>
      </c>
      <c r="AC40" s="64" t="e">
        <f t="shared" si="18"/>
        <v>#NUM!</v>
      </c>
      <c r="AD40" s="64" t="e">
        <f t="shared" si="19"/>
        <v>#NUM!</v>
      </c>
      <c r="AE40" s="64" t="e">
        <f t="shared" si="20"/>
        <v>#NUM!</v>
      </c>
      <c r="AF40" s="64" t="e">
        <f t="shared" si="21"/>
        <v>#N/A</v>
      </c>
      <c r="AG40" s="64" t="e">
        <f t="shared" si="22"/>
        <v>#NUM!</v>
      </c>
      <c r="AH40" s="64" t="e">
        <f t="shared" si="23"/>
        <v>#NUM!</v>
      </c>
      <c r="AI40" s="64" t="e">
        <f t="shared" si="24"/>
        <v>#NUM!</v>
      </c>
      <c r="AJ40" s="64" t="e">
        <f t="shared" si="25"/>
        <v>#N/A</v>
      </c>
    </row>
    <row r="41" spans="1:36" ht="12.95" customHeight="1" x14ac:dyDescent="0.15">
      <c r="A41" s="63"/>
      <c r="B41" s="115"/>
      <c r="C41" s="115"/>
      <c r="D41" s="63"/>
      <c r="E41" s="63"/>
      <c r="F41" s="4" t="str">
        <f t="shared" si="0"/>
        <v/>
      </c>
      <c r="G41" s="63"/>
      <c r="H41" s="63"/>
      <c r="I41" s="63"/>
      <c r="K41" s="64" t="e">
        <f t="shared" si="1"/>
        <v>#NUM!</v>
      </c>
      <c r="L41" s="64" t="e">
        <f t="shared" si="2"/>
        <v>#NUM!</v>
      </c>
      <c r="M41" s="64" t="e">
        <f t="shared" si="3"/>
        <v>#NUM!</v>
      </c>
      <c r="N41" s="64" t="e">
        <f t="shared" si="4"/>
        <v>#NUM!</v>
      </c>
      <c r="O41" s="64" t="e">
        <f t="shared" si="5"/>
        <v>#NUM!</v>
      </c>
      <c r="P41" s="64" t="e">
        <f t="shared" si="26"/>
        <v>#N/A</v>
      </c>
      <c r="Q41" s="64" t="e">
        <f t="shared" si="6"/>
        <v>#NUM!</v>
      </c>
      <c r="R41" s="64" t="e">
        <f t="shared" si="7"/>
        <v>#NUM!</v>
      </c>
      <c r="S41" s="64" t="e">
        <f t="shared" si="8"/>
        <v>#NUM!</v>
      </c>
      <c r="T41" s="64" t="e">
        <f t="shared" si="9"/>
        <v>#NUM!</v>
      </c>
      <c r="U41" s="64" t="e">
        <f t="shared" si="10"/>
        <v>#N/A</v>
      </c>
      <c r="V41" s="64" t="e">
        <f t="shared" si="11"/>
        <v>#NUM!</v>
      </c>
      <c r="W41" s="64" t="e">
        <f t="shared" si="12"/>
        <v>#NUM!</v>
      </c>
      <c r="X41" s="64" t="e">
        <f t="shared" si="13"/>
        <v>#NUM!</v>
      </c>
      <c r="Y41" s="64" t="e">
        <f t="shared" si="14"/>
        <v>#NUM!</v>
      </c>
      <c r="Z41" s="64" t="e">
        <f t="shared" si="15"/>
        <v>#N/A</v>
      </c>
      <c r="AA41" s="64" t="e">
        <f t="shared" si="16"/>
        <v>#NUM!</v>
      </c>
      <c r="AB41" s="64" t="e">
        <f t="shared" si="17"/>
        <v>#NUM!</v>
      </c>
      <c r="AC41" s="64" t="e">
        <f t="shared" si="18"/>
        <v>#NUM!</v>
      </c>
      <c r="AD41" s="64" t="e">
        <f t="shared" si="19"/>
        <v>#NUM!</v>
      </c>
      <c r="AE41" s="64" t="e">
        <f t="shared" si="20"/>
        <v>#NUM!</v>
      </c>
      <c r="AF41" s="64" t="e">
        <f t="shared" si="21"/>
        <v>#N/A</v>
      </c>
      <c r="AG41" s="64" t="e">
        <f t="shared" si="22"/>
        <v>#NUM!</v>
      </c>
      <c r="AH41" s="64" t="e">
        <f t="shared" si="23"/>
        <v>#NUM!</v>
      </c>
      <c r="AI41" s="64" t="e">
        <f t="shared" si="24"/>
        <v>#NUM!</v>
      </c>
      <c r="AJ41" s="64" t="e">
        <f t="shared" si="25"/>
        <v>#N/A</v>
      </c>
    </row>
    <row r="42" spans="1:36" ht="12.95" customHeight="1" x14ac:dyDescent="0.15">
      <c r="A42" s="63"/>
      <c r="B42" s="115"/>
      <c r="C42" s="115"/>
      <c r="D42" s="63"/>
      <c r="E42" s="63"/>
      <c r="F42" s="4" t="str">
        <f t="shared" si="0"/>
        <v/>
      </c>
      <c r="G42" s="63"/>
      <c r="H42" s="63"/>
      <c r="I42" s="63"/>
      <c r="K42" s="64" t="e">
        <f t="shared" si="1"/>
        <v>#NUM!</v>
      </c>
      <c r="L42" s="64" t="e">
        <f t="shared" si="2"/>
        <v>#NUM!</v>
      </c>
      <c r="M42" s="64" t="e">
        <f t="shared" si="3"/>
        <v>#NUM!</v>
      </c>
      <c r="N42" s="64" t="e">
        <f t="shared" si="4"/>
        <v>#NUM!</v>
      </c>
      <c r="O42" s="64" t="e">
        <f t="shared" si="5"/>
        <v>#NUM!</v>
      </c>
      <c r="P42" s="64" t="e">
        <f t="shared" si="26"/>
        <v>#N/A</v>
      </c>
      <c r="Q42" s="64" t="e">
        <f t="shared" si="6"/>
        <v>#NUM!</v>
      </c>
      <c r="R42" s="64" t="e">
        <f t="shared" si="7"/>
        <v>#NUM!</v>
      </c>
      <c r="S42" s="64" t="e">
        <f t="shared" si="8"/>
        <v>#NUM!</v>
      </c>
      <c r="T42" s="64" t="e">
        <f t="shared" si="9"/>
        <v>#NUM!</v>
      </c>
      <c r="U42" s="64" t="e">
        <f t="shared" si="10"/>
        <v>#N/A</v>
      </c>
      <c r="V42" s="64" t="e">
        <f t="shared" si="11"/>
        <v>#NUM!</v>
      </c>
      <c r="W42" s="64" t="e">
        <f t="shared" si="12"/>
        <v>#NUM!</v>
      </c>
      <c r="X42" s="64" t="e">
        <f t="shared" si="13"/>
        <v>#NUM!</v>
      </c>
      <c r="Y42" s="64" t="e">
        <f t="shared" si="14"/>
        <v>#NUM!</v>
      </c>
      <c r="Z42" s="64" t="e">
        <f t="shared" si="15"/>
        <v>#N/A</v>
      </c>
      <c r="AA42" s="64" t="e">
        <f t="shared" si="16"/>
        <v>#NUM!</v>
      </c>
      <c r="AB42" s="64" t="e">
        <f t="shared" si="17"/>
        <v>#NUM!</v>
      </c>
      <c r="AC42" s="64" t="e">
        <f t="shared" si="18"/>
        <v>#NUM!</v>
      </c>
      <c r="AD42" s="64" t="e">
        <f t="shared" si="19"/>
        <v>#NUM!</v>
      </c>
      <c r="AE42" s="64" t="e">
        <f t="shared" si="20"/>
        <v>#NUM!</v>
      </c>
      <c r="AF42" s="64" t="e">
        <f t="shared" si="21"/>
        <v>#N/A</v>
      </c>
      <c r="AG42" s="64" t="e">
        <f t="shared" si="22"/>
        <v>#NUM!</v>
      </c>
      <c r="AH42" s="64" t="e">
        <f t="shared" si="23"/>
        <v>#NUM!</v>
      </c>
      <c r="AI42" s="64" t="e">
        <f t="shared" si="24"/>
        <v>#NUM!</v>
      </c>
      <c r="AJ42" s="64" t="e">
        <f t="shared" si="25"/>
        <v>#N/A</v>
      </c>
    </row>
    <row r="43" spans="1:36" ht="12.95" customHeight="1" x14ac:dyDescent="0.15">
      <c r="A43" s="63"/>
      <c r="B43" s="115"/>
      <c r="C43" s="115"/>
      <c r="D43" s="63"/>
      <c r="E43" s="63"/>
      <c r="F43" s="4" t="str">
        <f t="shared" si="0"/>
        <v/>
      </c>
      <c r="G43" s="63"/>
      <c r="H43" s="63"/>
      <c r="I43" s="63"/>
      <c r="K43" s="64" t="e">
        <f t="shared" si="1"/>
        <v>#NUM!</v>
      </c>
      <c r="L43" s="64" t="e">
        <f t="shared" si="2"/>
        <v>#NUM!</v>
      </c>
      <c r="M43" s="64" t="e">
        <f t="shared" si="3"/>
        <v>#NUM!</v>
      </c>
      <c r="N43" s="64" t="e">
        <f t="shared" si="4"/>
        <v>#NUM!</v>
      </c>
      <c r="O43" s="64" t="e">
        <f t="shared" si="5"/>
        <v>#NUM!</v>
      </c>
      <c r="P43" s="64" t="e">
        <f t="shared" si="26"/>
        <v>#N/A</v>
      </c>
      <c r="Q43" s="64" t="e">
        <f t="shared" si="6"/>
        <v>#NUM!</v>
      </c>
      <c r="R43" s="64" t="e">
        <f t="shared" si="7"/>
        <v>#NUM!</v>
      </c>
      <c r="S43" s="64" t="e">
        <f t="shared" si="8"/>
        <v>#NUM!</v>
      </c>
      <c r="T43" s="64" t="e">
        <f t="shared" si="9"/>
        <v>#NUM!</v>
      </c>
      <c r="U43" s="64" t="e">
        <f t="shared" si="10"/>
        <v>#N/A</v>
      </c>
      <c r="V43" s="64" t="e">
        <f t="shared" si="11"/>
        <v>#NUM!</v>
      </c>
      <c r="W43" s="64" t="e">
        <f t="shared" si="12"/>
        <v>#NUM!</v>
      </c>
      <c r="X43" s="64" t="e">
        <f t="shared" si="13"/>
        <v>#NUM!</v>
      </c>
      <c r="Y43" s="64" t="e">
        <f t="shared" si="14"/>
        <v>#NUM!</v>
      </c>
      <c r="Z43" s="64" t="e">
        <f t="shared" si="15"/>
        <v>#N/A</v>
      </c>
      <c r="AA43" s="64" t="e">
        <f t="shared" si="16"/>
        <v>#NUM!</v>
      </c>
      <c r="AB43" s="64" t="e">
        <f t="shared" si="17"/>
        <v>#NUM!</v>
      </c>
      <c r="AC43" s="64" t="e">
        <f t="shared" si="18"/>
        <v>#NUM!</v>
      </c>
      <c r="AD43" s="64" t="e">
        <f t="shared" si="19"/>
        <v>#NUM!</v>
      </c>
      <c r="AE43" s="64" t="e">
        <f t="shared" si="20"/>
        <v>#NUM!</v>
      </c>
      <c r="AF43" s="64" t="e">
        <f t="shared" si="21"/>
        <v>#N/A</v>
      </c>
      <c r="AG43" s="64" t="e">
        <f t="shared" si="22"/>
        <v>#NUM!</v>
      </c>
      <c r="AH43" s="64" t="e">
        <f t="shared" si="23"/>
        <v>#NUM!</v>
      </c>
      <c r="AI43" s="64" t="e">
        <f t="shared" si="24"/>
        <v>#NUM!</v>
      </c>
      <c r="AJ43" s="64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63" t="s">
        <v>18</v>
      </c>
      <c r="D46" s="63" t="s">
        <v>19</v>
      </c>
      <c r="E46" s="63" t="s">
        <v>20</v>
      </c>
      <c r="F46" s="10"/>
      <c r="G46" s="5" t="s">
        <v>21</v>
      </c>
      <c r="H46" s="12"/>
      <c r="I46" s="112" t="s">
        <v>134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12</v>
      </c>
      <c r="D47" s="14">
        <f>COUNTIF(G4:G43,"*下層*")</f>
        <v>2</v>
      </c>
      <c r="E47" s="14">
        <f>COUNTA(A4:A43)</f>
        <v>14</v>
      </c>
      <c r="F47" s="10"/>
      <c r="G47" s="15">
        <f>C47*100</f>
        <v>1200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19</v>
      </c>
      <c r="D48" s="14">
        <f>IF(D47&gt;0,ROUND(SUMIF(G4:G43,"*下層*",E4:E43)/D47,0),"")</f>
        <v>9</v>
      </c>
      <c r="E48" s="14">
        <f>ROUND(SUM(E4:E43)/E47,0)</f>
        <v>17</v>
      </c>
      <c r="F48" s="13"/>
      <c r="G48" s="15">
        <f>C48</f>
        <v>19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29</v>
      </c>
      <c r="D49" s="14">
        <f>IF(D47&gt;0,ROUND(SUMIF(G4:G43,"*下層*",D4:D43)/D47,0),"")</f>
        <v>9</v>
      </c>
      <c r="E49" s="14">
        <f>ROUND(SUM(D4:D43)/E47,0)</f>
        <v>26</v>
      </c>
      <c r="F49" s="13"/>
      <c r="G49" s="15">
        <f>C49</f>
        <v>29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8.52</v>
      </c>
      <c r="D50" s="16">
        <f>SUMIF(G4:G43,"*下層*",F4:F43)</f>
        <v>0.05</v>
      </c>
      <c r="E50" s="4">
        <f>SUM(F4:F43)</f>
        <v>8.57</v>
      </c>
      <c r="F50" s="13"/>
      <c r="G50" s="17">
        <f>C50*100</f>
        <v>852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形状比＝66、Sr＝15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63" t="s">
        <v>18</v>
      </c>
      <c r="D53" s="63" t="s">
        <v>19</v>
      </c>
      <c r="E53" s="63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8</v>
      </c>
      <c r="D54" s="14">
        <f>COUNTIF(H4:H43,"▲")</f>
        <v>2</v>
      </c>
      <c r="E54" s="14">
        <f>COUNTA(H4:H43)</f>
        <v>10</v>
      </c>
      <c r="F54" s="10"/>
      <c r="G54" s="15">
        <f>C54*100</f>
        <v>800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9</v>
      </c>
      <c r="E55" s="14">
        <f>ROUND(SUMIF(H4:H43,"*",E4:E43)/E54,0)</f>
        <v>15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24</v>
      </c>
      <c r="D56" s="14">
        <f>IF(D54&gt;0,ROUND(SUMIF(H4:H43,"▲",D4:D43)/D54,0),"")</f>
        <v>9</v>
      </c>
      <c r="E56" s="14">
        <f>ROUND(SUMIF(H4:H43,"*",D4:D43)/E54,0)</f>
        <v>21</v>
      </c>
      <c r="F56" s="13"/>
      <c r="G56" s="15">
        <f>C56</f>
        <v>24</v>
      </c>
      <c r="H56" s="13"/>
      <c r="I56" s="1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3.6799999999999997</v>
      </c>
      <c r="D57" s="16">
        <f>SUMIF(H4:H43,"▲",F4:F43)</f>
        <v>0.05</v>
      </c>
      <c r="E57" s="16">
        <f>SUM(C57:D57)</f>
        <v>3.7299999999999995</v>
      </c>
      <c r="F57" s="13"/>
      <c r="G57" s="19">
        <f>C57*100</f>
        <v>368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63" t="s">
        <v>18</v>
      </c>
      <c r="D60" s="63" t="s">
        <v>19</v>
      </c>
      <c r="E60" s="63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66.7</v>
      </c>
      <c r="D61" s="20">
        <f>IF(D47&gt;0,ROUND(D54/D47*100,1),"")</f>
        <v>100</v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43.2</v>
      </c>
      <c r="D62" s="20">
        <f>IF(D47&gt;0,ROUND(D57/D50*100,1),"")</f>
        <v>100</v>
      </c>
      <c r="E62" s="20">
        <f>ROUND(E57/E50*100,1)</f>
        <v>43.5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63" t="s">
        <v>18</v>
      </c>
      <c r="D65" s="63" t="s">
        <v>19</v>
      </c>
      <c r="E65" s="63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39</v>
      </c>
      <c r="D68" s="14" t="str">
        <f>IF(D66&gt;0,ROUND(SUMIFS(D4:D43,G4:G43,"*下層*",H4:H43,"")/D66,0),"")</f>
        <v/>
      </c>
      <c r="E68" s="14">
        <f>IF(E66&gt;0,ROUND(SUMIF(H4:H43,"",D4:D43)/E66,0),"")</f>
        <v>39</v>
      </c>
      <c r="F68" s="13"/>
      <c r="G68" s="15">
        <f>C68</f>
        <v>39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4.84</v>
      </c>
      <c r="D69" s="16" t="str">
        <f>IF(D66&gt;0,D50-D57,"")</f>
        <v/>
      </c>
      <c r="E69" s="4">
        <f>SUM(C69:D69)</f>
        <v>4.84</v>
      </c>
      <c r="F69" s="13"/>
      <c r="G69" s="17">
        <f>C69*100</f>
        <v>484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形状比＝59、Sr＝22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1000000}">
    <filterColumn colId="1" showButton="0"/>
  </autoFilter>
  <mergeCells count="67">
    <mergeCell ref="A69:B69"/>
    <mergeCell ref="I46:I56"/>
    <mergeCell ref="A65:B65"/>
    <mergeCell ref="A66:B66"/>
    <mergeCell ref="A67:B67"/>
    <mergeCell ref="A68:B68"/>
    <mergeCell ref="A62:B62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0:B60"/>
    <mergeCell ref="A61:B61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63" priority="16" stopIfTrue="1">
      <formula>AND(($H4="スギ"),(#REF!&lt;12))</formula>
    </cfRule>
  </conditionalFormatting>
  <conditionalFormatting sqref="L4:L43">
    <cfRule type="expression" dxfId="862" priority="15" stopIfTrue="1">
      <formula>AND(($H4="スギ"),(#REF!&lt;22),(#REF!&gt;=12))</formula>
    </cfRule>
  </conditionalFormatting>
  <conditionalFormatting sqref="M4:M43">
    <cfRule type="expression" dxfId="861" priority="14" stopIfTrue="1">
      <formula>AND(($H4="スギ"),(#REF!&lt;32),(#REF!&gt;=22))</formula>
    </cfRule>
  </conditionalFormatting>
  <conditionalFormatting sqref="N4:N43">
    <cfRule type="expression" dxfId="860" priority="13" stopIfTrue="1">
      <formula>AND(($H4="スギ"),(#REF!&lt;42),(#REF!&gt;=32))</formula>
    </cfRule>
  </conditionalFormatting>
  <conditionalFormatting sqref="U4:U43 Z4:AF43 AJ4:AJ43 O4:P43">
    <cfRule type="expression" dxfId="859" priority="12" stopIfTrue="1">
      <formula>AND(($H4="スギ"),(#REF!&gt;=42))</formula>
    </cfRule>
  </conditionalFormatting>
  <conditionalFormatting sqref="Q4:Q43 AA4:AA43">
    <cfRule type="expression" dxfId="858" priority="11" stopIfTrue="1">
      <formula>AND(($H4="ヒノキ"),(#REF!&lt;12))</formula>
    </cfRule>
  </conditionalFormatting>
  <conditionalFormatting sqref="R4:R43 AB4:AE43">
    <cfRule type="expression" dxfId="857" priority="10" stopIfTrue="1">
      <formula>AND(($H4="ヒノキ"),(#REF!&lt;22),(#REF!&gt;=12))</formula>
    </cfRule>
  </conditionalFormatting>
  <conditionalFormatting sqref="S4:S43">
    <cfRule type="expression" dxfId="856" priority="9" stopIfTrue="1">
      <formula>AND(($H4="ヒノキ"),(#REF!&lt;32),(#REF!&gt;=22))</formula>
    </cfRule>
  </conditionalFormatting>
  <conditionalFormatting sqref="T4:U43 Z4:AF43 AJ4:AJ43">
    <cfRule type="expression" dxfId="855" priority="8" stopIfTrue="1">
      <formula>AND(($H4="ヒノキ"),(#REF!&gt;=32))</formula>
    </cfRule>
  </conditionalFormatting>
  <conditionalFormatting sqref="V4:V43 AA4:AA43">
    <cfRule type="expression" dxfId="854" priority="7" stopIfTrue="1">
      <formula>AND(($H4="アカマツ"),(#REF!&lt;12))</formula>
    </cfRule>
  </conditionalFormatting>
  <conditionalFormatting sqref="W4:W43 AB4:AB43">
    <cfRule type="expression" dxfId="853" priority="6" stopIfTrue="1">
      <formula>AND(($H4="アカマツ"),(#REF!&lt;22),(#REF!&gt;=12))</formula>
    </cfRule>
  </conditionalFormatting>
  <conditionalFormatting sqref="X4:X43 AC4:AC43">
    <cfRule type="expression" dxfId="852" priority="5" stopIfTrue="1">
      <formula>AND(($H4="アカマツ"),(#REF!&lt;42),(#REF!&gt;=22))</formula>
    </cfRule>
  </conditionalFormatting>
  <conditionalFormatting sqref="Y4:AF43 AJ4:AJ43">
    <cfRule type="expression" dxfId="851" priority="4" stopIfTrue="1">
      <formula>AND(($H4="アカマツ"),(#REF!&gt;=42))</formula>
    </cfRule>
  </conditionalFormatting>
  <conditionalFormatting sqref="AG4:AG43">
    <cfRule type="expression" dxfId="850" priority="3" stopIfTrue="1">
      <formula>AND(($H4&lt;&gt;"スギ"),($H4&lt;&gt;"ヒノキ"),($H4&lt;&gt;"アカマツ"),(#REF!&lt;12))</formula>
    </cfRule>
  </conditionalFormatting>
  <conditionalFormatting sqref="AH4:AH43">
    <cfRule type="expression" dxfId="8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U96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253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254</v>
      </c>
      <c r="E2" s="50" t="s">
        <v>255</v>
      </c>
      <c r="F2" s="50" t="s">
        <v>256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250</v>
      </c>
      <c r="E3" s="23" t="s">
        <v>251</v>
      </c>
      <c r="F3" s="23" t="s">
        <v>252</v>
      </c>
      <c r="G3" s="23"/>
      <c r="H3" s="23"/>
      <c r="I3" s="23"/>
      <c r="J3" s="23"/>
    </row>
    <row r="5" spans="1:21" ht="14.25" x14ac:dyDescent="0.15">
      <c r="A5" s="134" t="str">
        <f>D1</f>
        <v>S-30スギ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No.47</v>
      </c>
      <c r="E9" s="26" t="str">
        <f t="shared" si="0"/>
        <v>No.48</v>
      </c>
      <c r="F9" s="26" t="str">
        <f t="shared" si="0"/>
        <v>No.49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11</v>
      </c>
      <c r="D10" s="77">
        <f t="shared" ref="D10:J10" ca="1" si="1">IF(D$2&lt;&gt;"",INDIRECT(D$2&amp;"!C47"),"")</f>
        <v>10</v>
      </c>
      <c r="E10" s="77">
        <f t="shared" ca="1" si="1"/>
        <v>12</v>
      </c>
      <c r="F10" s="77">
        <f t="shared" ca="1" si="1"/>
        <v>11</v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28">
        <f ca="1">C10*100</f>
        <v>1100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21</v>
      </c>
      <c r="D11" s="77">
        <f t="shared" ref="D11:J11" ca="1" si="2">IF(D$2&lt;&gt;"",INDIRECT(D$2&amp;"!C48"),"")</f>
        <v>21</v>
      </c>
      <c r="E11" s="77">
        <f t="shared" ca="1" si="2"/>
        <v>21</v>
      </c>
      <c r="F11" s="77">
        <f t="shared" ca="1" si="2"/>
        <v>22</v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29">
        <f ca="1">C11</f>
        <v>21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26</v>
      </c>
      <c r="D12" s="77">
        <f t="shared" ref="D12:J12" ca="1" si="3">IF(D$2&lt;&gt;"",INDIRECT(D$2&amp;"!C49"),"")</f>
        <v>26</v>
      </c>
      <c r="E12" s="77">
        <f t="shared" ca="1" si="3"/>
        <v>24</v>
      </c>
      <c r="F12" s="77">
        <f t="shared" ca="1" si="3"/>
        <v>27</v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29">
        <f ca="1">C12</f>
        <v>26</v>
      </c>
    </row>
    <row r="13" spans="1:21" ht="12.75" customHeight="1" x14ac:dyDescent="0.15">
      <c r="A13" s="108" t="s">
        <v>25</v>
      </c>
      <c r="B13" s="109"/>
      <c r="C13" s="4">
        <f ca="1">ROUND(AVERAGE(D13:J13),3)</f>
        <v>6.3730000000000002</v>
      </c>
      <c r="D13" s="30">
        <f t="shared" ref="D13:J13" ca="1" si="4">IF(D$2&lt;&gt;"",INDIRECT(D$2&amp;"!C50"),"")</f>
        <v>5.84</v>
      </c>
      <c r="E13" s="30">
        <f t="shared" ca="1" si="4"/>
        <v>6.19</v>
      </c>
      <c r="F13" s="30">
        <f t="shared" ca="1" si="4"/>
        <v>7.089999999999999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637.30000000000007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形状比＝81、Sr＝14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No.47</v>
      </c>
      <c r="E17" s="26" t="str">
        <f t="shared" si="5"/>
        <v>No.48</v>
      </c>
      <c r="F17" s="26" t="str">
        <f t="shared" si="5"/>
        <v>No.49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0</v>
      </c>
      <c r="D18" s="77">
        <f t="shared" ref="D18:J18" ca="1" si="6">IF(D$2&lt;&gt;"",INDIRECT(D$2&amp;"!D47"),"")</f>
        <v>0</v>
      </c>
      <c r="E18" s="77">
        <f t="shared" ca="1" si="6"/>
        <v>0</v>
      </c>
      <c r="F18" s="77">
        <f t="shared" ca="1" si="6"/>
        <v>0</v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8" t="s">
        <v>23</v>
      </c>
      <c r="B19" s="109"/>
      <c r="C19" s="14" t="str">
        <f ca="1">IF($C$18=0,"",ROUND(AVERAGE(D19:J19),0))</f>
        <v/>
      </c>
      <c r="D19" s="77" t="str">
        <f t="shared" ref="D19:J19" ca="1" si="7">IF(D$2&lt;&gt;"",INDIRECT(D$2&amp;"!D48"),"")</f>
        <v/>
      </c>
      <c r="E19" s="77" t="str">
        <f t="shared" ca="1" si="7"/>
        <v/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8" t="s">
        <v>24</v>
      </c>
      <c r="B20" s="109"/>
      <c r="C20" s="14" t="str">
        <f ca="1">IF($C$18=0,"",ROUND(AVERAGE(D20:J20),0))</f>
        <v/>
      </c>
      <c r="D20" s="77" t="str">
        <f t="shared" ref="D20:J20" ca="1" si="8">IF(D$2&lt;&gt;"",INDIRECT(D$2&amp;"!D49"),"")</f>
        <v/>
      </c>
      <c r="E20" s="77" t="str">
        <f t="shared" ca="1" si="8"/>
        <v/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8" t="s">
        <v>25</v>
      </c>
      <c r="B21" s="109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No.47</v>
      </c>
      <c r="E24" s="26" t="str">
        <f t="shared" si="10"/>
        <v>No.48</v>
      </c>
      <c r="F24" s="26" t="str">
        <f t="shared" si="10"/>
        <v>No.49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11</v>
      </c>
      <c r="D25" s="77">
        <f t="shared" ref="D25:J25" ca="1" si="11">IF(D$2&lt;&gt;"",INDIRECT(D$2&amp;"!E47"),"")</f>
        <v>10</v>
      </c>
      <c r="E25" s="77">
        <f t="shared" ca="1" si="11"/>
        <v>12</v>
      </c>
      <c r="F25" s="77">
        <f t="shared" ca="1" si="11"/>
        <v>11</v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21</v>
      </c>
      <c r="D26" s="77">
        <f t="shared" ref="D26:J26" ca="1" si="12">IF(D$2&lt;&gt;"",INDIRECT(D$2&amp;"!E48"),"")</f>
        <v>21</v>
      </c>
      <c r="E26" s="77">
        <f t="shared" ca="1" si="12"/>
        <v>21</v>
      </c>
      <c r="F26" s="77">
        <f t="shared" ca="1" si="12"/>
        <v>22</v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26</v>
      </c>
      <c r="D27" s="77">
        <f t="shared" ref="D27:J27" ca="1" si="13">IF(D$2&lt;&gt;"",INDIRECT(D$2&amp;"!E49"),"")</f>
        <v>26</v>
      </c>
      <c r="E27" s="77">
        <f t="shared" ca="1" si="13"/>
        <v>24</v>
      </c>
      <c r="F27" s="77">
        <f t="shared" ca="1" si="13"/>
        <v>27</v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6.3730000000000002</v>
      </c>
      <c r="D28" s="30">
        <f t="shared" ref="D28:J28" ca="1" si="14">IF(D$2&lt;&gt;"",INDIRECT(D$2&amp;"!E50"),"")</f>
        <v>5.84</v>
      </c>
      <c r="E28" s="30">
        <f t="shared" ca="1" si="14"/>
        <v>6.19</v>
      </c>
      <c r="F28" s="30">
        <f t="shared" ca="1" si="14"/>
        <v>7.089999999999999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No.47</v>
      </c>
      <c r="E32" s="26" t="str">
        <f t="shared" si="15"/>
        <v>No.48</v>
      </c>
      <c r="F32" s="26" t="str">
        <f t="shared" si="15"/>
        <v>No.49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3</v>
      </c>
      <c r="D33" s="77">
        <f t="shared" ref="D33:J33" ca="1" si="16">IF(D$2&lt;&gt;"",INDIRECT(D$2&amp;"!C54"),"")</f>
        <v>3</v>
      </c>
      <c r="E33" s="77">
        <f t="shared" ca="1" si="16"/>
        <v>4</v>
      </c>
      <c r="F33" s="77">
        <f t="shared" ca="1" si="16"/>
        <v>3</v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28">
        <f ca="1">C33*100</f>
        <v>300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19</v>
      </c>
      <c r="D34" s="77">
        <f t="shared" ref="D34:J34" ca="1" si="17">IF(D$2&lt;&gt;"",INDIRECT(D$2&amp;"!C55"),"")</f>
        <v>17</v>
      </c>
      <c r="E34" s="77">
        <f t="shared" ca="1" si="17"/>
        <v>20</v>
      </c>
      <c r="F34" s="77">
        <f t="shared" ca="1" si="17"/>
        <v>20</v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29">
        <f ca="1">C34</f>
        <v>19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23</v>
      </c>
      <c r="D35" s="77">
        <f t="shared" ref="D35:J35" ca="1" si="18">IF(D$2&lt;&gt;"",INDIRECT(D$2&amp;"!C56"),"")</f>
        <v>23</v>
      </c>
      <c r="E35" s="77">
        <f t="shared" ca="1" si="18"/>
        <v>22</v>
      </c>
      <c r="F35" s="77">
        <f t="shared" ca="1" si="18"/>
        <v>23</v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29">
        <f ca="1">C35</f>
        <v>23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1.38</v>
      </c>
      <c r="D36" s="30">
        <f t="shared" ref="D36:J36" ca="1" si="19">IF(D$2&lt;&gt;"",INDIRECT(D$2&amp;"!C57"),"")</f>
        <v>1.1400000000000001</v>
      </c>
      <c r="E36" s="30">
        <f t="shared" ca="1" si="19"/>
        <v>1.66</v>
      </c>
      <c r="F36" s="30">
        <f t="shared" ca="1" si="19"/>
        <v>1.34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138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No.47</v>
      </c>
      <c r="E39" s="26" t="str">
        <f t="shared" si="20"/>
        <v>No.48</v>
      </c>
      <c r="F39" s="26" t="str">
        <f t="shared" si="20"/>
        <v>No.49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0</v>
      </c>
      <c r="D40" s="77">
        <f t="shared" ref="D40:J40" ca="1" si="21">IF(D$2&lt;&gt;"",INDIRECT(D$2&amp;"!D54"),"")</f>
        <v>0</v>
      </c>
      <c r="E40" s="77">
        <f t="shared" ca="1" si="21"/>
        <v>0</v>
      </c>
      <c r="F40" s="77">
        <f t="shared" ca="1" si="21"/>
        <v>0</v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 t="str">
        <f ca="1">IF($C$18=0,"",ROUND(AVERAGE(D41:J41),0))</f>
        <v/>
      </c>
      <c r="D41" s="77" t="str">
        <f t="shared" ref="D41:J41" ca="1" si="22">IF(D$2&lt;&gt;"",INDIRECT(D$2&amp;"!D55"),"")</f>
        <v/>
      </c>
      <c r="E41" s="77" t="str">
        <f t="shared" ca="1" si="22"/>
        <v/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 t="str">
        <f ca="1">IF($C$18=0,"",ROUND(AVERAGE(D42:J42),0))</f>
        <v/>
      </c>
      <c r="D42" s="77" t="str">
        <f t="shared" ref="D42:J42" ca="1" si="23">IF(D$2&lt;&gt;"",INDIRECT(D$2&amp;"!D56"),"")</f>
        <v/>
      </c>
      <c r="E42" s="77" t="str">
        <f t="shared" ca="1" si="23"/>
        <v/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No.47</v>
      </c>
      <c r="E46" s="26" t="str">
        <f t="shared" si="25"/>
        <v>No.48</v>
      </c>
      <c r="F46" s="26" t="str">
        <f t="shared" si="25"/>
        <v>No.49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3</v>
      </c>
      <c r="D47" s="77">
        <f t="shared" ref="D47:J47" ca="1" si="26">IF(D$2&lt;&gt;"",INDIRECT(D$2&amp;"!E54"),"")</f>
        <v>3</v>
      </c>
      <c r="E47" s="77">
        <f t="shared" ca="1" si="26"/>
        <v>4</v>
      </c>
      <c r="F47" s="77">
        <f t="shared" ca="1" si="26"/>
        <v>3</v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19</v>
      </c>
      <c r="D48" s="77">
        <f t="shared" ref="D48:J48" ca="1" si="27">IF(D$2&lt;&gt;"",INDIRECT(D$2&amp;"!E55"),"")</f>
        <v>17</v>
      </c>
      <c r="E48" s="77">
        <f t="shared" ca="1" si="27"/>
        <v>20</v>
      </c>
      <c r="F48" s="77">
        <f t="shared" ca="1" si="27"/>
        <v>20</v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23</v>
      </c>
      <c r="D49" s="77">
        <f t="shared" ref="D49:J49" ca="1" si="28">IF(D$2&lt;&gt;"",INDIRECT(D$2&amp;"!E56"),"")</f>
        <v>23</v>
      </c>
      <c r="E49" s="77">
        <f t="shared" ca="1" si="28"/>
        <v>22</v>
      </c>
      <c r="F49" s="77">
        <f t="shared" ca="1" si="28"/>
        <v>23</v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1.38</v>
      </c>
      <c r="D50" s="30">
        <f t="shared" ref="D50:J50" ca="1" si="29">IF(D$2&lt;&gt;"",INDIRECT(D$2&amp;"!E57"),"")</f>
        <v>1.1400000000000001</v>
      </c>
      <c r="E50" s="30">
        <f t="shared" ca="1" si="29"/>
        <v>1.66</v>
      </c>
      <c r="F50" s="30">
        <f t="shared" ca="1" si="29"/>
        <v>1.34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27.3</v>
      </c>
      <c r="D54" s="14" t="str">
        <f ca="1">IF($C$18=0,"",ROUND((C40/C18*100),1))</f>
        <v/>
      </c>
      <c r="E54" s="35">
        <f ca="1">ROUND((C47/C25*100),1)</f>
        <v>27.3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21.7</v>
      </c>
      <c r="D55" s="14" t="str">
        <f ca="1">IF($C$18=0,"",ROUND((C43/C21)*100,1))</f>
        <v/>
      </c>
      <c r="E55" s="35">
        <f ca="1">ROUND((C50/C28)*100,1)</f>
        <v>21.7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No.47</v>
      </c>
      <c r="E59" s="26" t="str">
        <f t="shared" si="30"/>
        <v>No.48</v>
      </c>
      <c r="F59" s="26" t="str">
        <f t="shared" si="30"/>
        <v>No.49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8</v>
      </c>
      <c r="D60" s="77">
        <f t="shared" ref="D60:J60" ca="1" si="31">IF(D$2&lt;&gt;"",INDIRECT(D$2&amp;"!C66"),"")</f>
        <v>7</v>
      </c>
      <c r="E60" s="77">
        <f t="shared" ca="1" si="31"/>
        <v>8</v>
      </c>
      <c r="F60" s="77">
        <f t="shared" ca="1" si="31"/>
        <v>8</v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28">
        <f ca="1">C60*100</f>
        <v>800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23</v>
      </c>
      <c r="D61" s="77">
        <f t="shared" ref="D61:J61" ca="1" si="32">IF(D$2&lt;&gt;"",INDIRECT(D$2&amp;"!C67"),"")</f>
        <v>23</v>
      </c>
      <c r="E61" s="77">
        <f t="shared" ca="1" si="32"/>
        <v>22</v>
      </c>
      <c r="F61" s="77">
        <f t="shared" ca="1" si="32"/>
        <v>23</v>
      </c>
      <c r="G61" s="77" t="str">
        <f t="shared" ca="1" si="32"/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29">
        <f ca="1">C61</f>
        <v>23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27</v>
      </c>
      <c r="D62" s="77">
        <f t="shared" ref="D62:J62" ca="1" si="33">IF(D$2&lt;&gt;"",INDIRECT(D$2&amp;"!C68"),"")</f>
        <v>27</v>
      </c>
      <c r="E62" s="77">
        <f t="shared" ca="1" si="33"/>
        <v>26</v>
      </c>
      <c r="F62" s="77">
        <f t="shared" ca="1" si="33"/>
        <v>29</v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29">
        <f ca="1">C62</f>
        <v>27</v>
      </c>
    </row>
    <row r="63" spans="1:21" ht="12.75" customHeight="1" x14ac:dyDescent="0.15">
      <c r="A63" s="108" t="s">
        <v>25</v>
      </c>
      <c r="B63" s="109"/>
      <c r="C63" s="4">
        <f ca="1">ROUND(AVERAGE(D63:J63),3)</f>
        <v>4.9930000000000003</v>
      </c>
      <c r="D63" s="30">
        <f t="shared" ref="D63:J63" ca="1" si="34">IF(D$2&lt;&gt;"",INDIRECT(D$2&amp;"!C69"),"")</f>
        <v>4.6999999999999993</v>
      </c>
      <c r="E63" s="30">
        <f t="shared" ca="1" si="34"/>
        <v>4.53</v>
      </c>
      <c r="F63" s="30">
        <f t="shared" ca="1" si="34"/>
        <v>5.7499999999999991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499.3</v>
      </c>
    </row>
    <row r="64" spans="1:21" ht="12.75" customHeight="1" x14ac:dyDescent="0.15">
      <c r="K64" s="18" t="str">
        <f ca="1">"形状比＝"&amp;ROUND(K61/K62*100,0)&amp;"、Sr＝"&amp;ROUND((10000/K60)^0.5/K61*100,0)</f>
        <v>形状比＝85、Sr＝15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No.47</v>
      </c>
      <c r="E67" s="26" t="str">
        <f t="shared" si="35"/>
        <v>No.48</v>
      </c>
      <c r="F67" s="26" t="str">
        <f t="shared" si="35"/>
        <v>No.49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77">
        <f t="shared" ref="D68:J68" ca="1" si="36">IF(D$2&lt;&gt;"",INDIRECT(D$2&amp;"!D66"),"")</f>
        <v>0</v>
      </c>
      <c r="E68" s="77">
        <f t="shared" ca="1" si="36"/>
        <v>0</v>
      </c>
      <c r="F68" s="77">
        <f t="shared" ca="1" si="36"/>
        <v>0</v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No.47</v>
      </c>
      <c r="E74" s="26" t="str">
        <f t="shared" si="40"/>
        <v>No.48</v>
      </c>
      <c r="F74" s="26" t="str">
        <f t="shared" si="40"/>
        <v>No.49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8</v>
      </c>
      <c r="D75" s="77">
        <f t="shared" ref="D75:J75" ca="1" si="41">IF(D$2&lt;&gt;"",INDIRECT(D$2&amp;"!E66"),"")</f>
        <v>7</v>
      </c>
      <c r="E75" s="77">
        <f t="shared" ca="1" si="41"/>
        <v>8</v>
      </c>
      <c r="F75" s="77">
        <f t="shared" ca="1" si="41"/>
        <v>8</v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23</v>
      </c>
      <c r="D76" s="77">
        <f t="shared" ref="D76:J76" ca="1" si="42">IF(D$2&lt;&gt;"",INDIRECT(D$2&amp;"!E67"),"")</f>
        <v>23</v>
      </c>
      <c r="E76" s="77">
        <f t="shared" ca="1" si="42"/>
        <v>22</v>
      </c>
      <c r="F76" s="77">
        <f t="shared" ca="1" si="42"/>
        <v>23</v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27</v>
      </c>
      <c r="D77" s="77">
        <f t="shared" ref="D77:J77" ca="1" si="43">IF(D$2&lt;&gt;"",INDIRECT(D$2&amp;"!E68"),"")</f>
        <v>27</v>
      </c>
      <c r="E77" s="77">
        <f t="shared" ca="1" si="43"/>
        <v>26</v>
      </c>
      <c r="F77" s="77">
        <f t="shared" ca="1" si="43"/>
        <v>29</v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4.9930000000000003</v>
      </c>
      <c r="D78" s="30">
        <f t="shared" ref="D78:J78" ca="1" si="44">IF(D$2&lt;&gt;"",INDIRECT(D$2&amp;"!E69"),"")</f>
        <v>4.6999999999999993</v>
      </c>
      <c r="E78" s="30">
        <f t="shared" ca="1" si="44"/>
        <v>4.53</v>
      </c>
      <c r="F78" s="30">
        <f t="shared" ca="1" si="44"/>
        <v>5.7499999999999991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340</v>
      </c>
    </row>
    <row r="93" spans="1:11" x14ac:dyDescent="0.15">
      <c r="B93" s="10" t="s">
        <v>341</v>
      </c>
    </row>
    <row r="94" spans="1:11" x14ac:dyDescent="0.15">
      <c r="B94" s="10" t="s">
        <v>342</v>
      </c>
    </row>
    <row r="96" spans="1:11" x14ac:dyDescent="0.15">
      <c r="B96" s="10" t="s">
        <v>343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66FF"/>
  </sheetPr>
  <dimension ref="A1:AJ120"/>
  <sheetViews>
    <sheetView showGridLines="0" tabSelected="1" view="pageBreakPreview" topLeftCell="A21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257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241</v>
      </c>
      <c r="B4" s="115" t="s">
        <v>53</v>
      </c>
      <c r="C4" s="115"/>
      <c r="D4" s="77">
        <v>32</v>
      </c>
      <c r="E4" s="77">
        <v>19</v>
      </c>
      <c r="F4" s="4">
        <f t="shared" ref="F4:F43" si="0">IF(D4&gt;0,IF(B4="スギ",P4,IF(B4="ヒノキ",U4,IF(B4="アカマツ",Z4,IF(B4="カラマツ",AF4,AJ4)))),"")</f>
        <v>0.7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0.63</v>
      </c>
      <c r="L4" s="78">
        <f t="shared" ref="L4:L43" si="2">ROUND(10^(-5+0.73504+1.83346*LOG(D4)+1.06569*LOG(E4)),2)</f>
        <v>0.72</v>
      </c>
      <c r="M4" s="78">
        <f t="shared" ref="M4:M43" si="3">ROUND(10^(-5+0.71514+1.74357*LOG(D4)+1.17719*LOG(E4)),2)</f>
        <v>0.7</v>
      </c>
      <c r="N4" s="78">
        <f t="shared" ref="N4:N43" si="4">ROUND(10^(-5+0.82956+1.76381*LOG(D4)+1.06412*LOG(E4)),2)</f>
        <v>0.7</v>
      </c>
      <c r="O4" s="78">
        <f t="shared" ref="O4:O43" si="5">ROUND(10^(-5+0.88226+1.79204*LOG(D4)+0.99303*LOG(E4)),2)</f>
        <v>0.71</v>
      </c>
      <c r="P4" s="78">
        <f>HLOOKUP($D4,K$3:O$43,MATCH($A4,$A$3:$A$43,0),1)</f>
        <v>0.7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0.64</v>
      </c>
      <c r="R4" s="78">
        <f t="shared" ref="R4:R43" si="7">ROUND(10^(1.905709*LOG(D4)+1.011385*LOG(E4)-4.293729),2)</f>
        <v>0.74</v>
      </c>
      <c r="S4" s="78">
        <f t="shared" ref="S4:S43" si="8">ROUND(10^(1.771888*LOG(D4)+1.138415*LOG(E4)-4.271259),2)</f>
        <v>0.71</v>
      </c>
      <c r="T4" s="78">
        <f t="shared" ref="T4:T43" si="9">ROUND(10^(1.671519*LOG(D4)+1.363617*LOG(E4)-4.404407),2)</f>
        <v>0.72</v>
      </c>
      <c r="U4" s="78">
        <f t="shared" ref="U4:U43" si="10">HLOOKUP($D4,Q$3:T$43,MATCH($A4,$A$3:$A$43,0),1)</f>
        <v>0.72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0.77</v>
      </c>
      <c r="W4" s="78">
        <f t="shared" ref="W4:W43" si="12">ROUND(10^(-4.155639+1.847898*LOG(D4)+0.951955*LOG(E4)),2)</f>
        <v>0.7</v>
      </c>
      <c r="X4" s="78">
        <f t="shared" ref="X4:X43" si="13">ROUND(10^(-4.194535+1.804172*LOG(D4)+1.034248*LOG(E4)),2)</f>
        <v>0.7</v>
      </c>
      <c r="Y4" s="78">
        <f t="shared" ref="Y4:Y43" si="14">ROUND(10^(-4.42347+2.006485*LOG(D4)+0.967757*LOG(E4)),2)</f>
        <v>0.68</v>
      </c>
      <c r="Z4" s="78">
        <f t="shared" ref="Z4:Z43" si="15">HLOOKUP($D4,V$3:Y$43,MATCH($A4,$A$3:$A$43,0),1)</f>
        <v>0.7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0.62</v>
      </c>
      <c r="AB4" s="78">
        <f t="shared" ref="AB4:AB43" si="17">ROUND(10^(1.979213*LOG(D4)+0.998347*LOG(E4)-4.369281),2)</f>
        <v>0.77</v>
      </c>
      <c r="AC4" s="78">
        <f t="shared" ref="AC4:AC43" si="18">ROUND(10^(1.904401*LOG(D4)+1.062478*LOG(E4)-4.348104),2)</f>
        <v>0.75</v>
      </c>
      <c r="AD4" s="78">
        <f t="shared" ref="AD4:AD43" si="19">ROUND(10^(1.640825*LOG(D4)+1.080387*LOG(E4)-3.976731),2)</f>
        <v>0.75</v>
      </c>
      <c r="AE4" s="78">
        <f t="shared" ref="AE4:AE43" si="20">ROUND(10^(1.90887*LOG(D4)+1.088002*LOG(E4)-4.431495),2)</f>
        <v>0.68</v>
      </c>
      <c r="AF4" s="78">
        <f t="shared" ref="AF4:AF43" si="21">HLOOKUP($D4,AA$3:AE$43,MATCH($A4,$A$3:$A$43,0),1)</f>
        <v>0.75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0.63</v>
      </c>
      <c r="AH4" s="78">
        <f t="shared" ref="AH4:AH43" si="23">ROUND(10^(1.93813902*LOG(D4)+0.96697002*LOG(E4)-4.32216295),2)</f>
        <v>0.68</v>
      </c>
      <c r="AI4" s="78">
        <f t="shared" ref="AI4:AI43" si="24">ROUND(10^(1.82464098*LOG(D4)+0.97625989*LOG(E4)-4.15096808),2)</f>
        <v>0.7</v>
      </c>
      <c r="AJ4" s="78">
        <f t="shared" ref="AJ4:AJ43" si="25">HLOOKUP($D4,AG$3:AI$43,MATCH($A4,$A$3:$A$43,0),1)</f>
        <v>0.68</v>
      </c>
    </row>
    <row r="5" spans="1:36" ht="12.95" customHeight="1" x14ac:dyDescent="0.15">
      <c r="A5" s="77">
        <v>242</v>
      </c>
      <c r="B5" s="115" t="s">
        <v>53</v>
      </c>
      <c r="C5" s="115"/>
      <c r="D5" s="77">
        <v>16</v>
      </c>
      <c r="E5" s="77">
        <v>15</v>
      </c>
      <c r="F5" s="4">
        <f t="shared" si="0"/>
        <v>0.15</v>
      </c>
      <c r="G5" s="5" t="s">
        <v>67</v>
      </c>
      <c r="H5" s="77" t="s">
        <v>62</v>
      </c>
      <c r="I5" s="5" t="s">
        <v>67</v>
      </c>
      <c r="J5" s="1" t="s">
        <v>15</v>
      </c>
      <c r="K5" s="78">
        <f t="shared" si="1"/>
        <v>0.15</v>
      </c>
      <c r="L5" s="78">
        <f t="shared" si="2"/>
        <v>0.16</v>
      </c>
      <c r="M5" s="78">
        <f t="shared" si="3"/>
        <v>0.16</v>
      </c>
      <c r="N5" s="78">
        <f t="shared" si="4"/>
        <v>0.16</v>
      </c>
      <c r="O5" s="78">
        <f t="shared" si="5"/>
        <v>0.16</v>
      </c>
      <c r="P5" s="78">
        <f t="shared" ref="P5:P43" si="26">HLOOKUP($D5,K$3:O$43,MATCH(A5,$A$3:$A$43,0),1)</f>
        <v>0.16</v>
      </c>
      <c r="Q5" s="78">
        <f t="shared" si="6"/>
        <v>0.15</v>
      </c>
      <c r="R5" s="78">
        <f t="shared" si="7"/>
        <v>0.16</v>
      </c>
      <c r="S5" s="78">
        <f t="shared" si="8"/>
        <v>0.16</v>
      </c>
      <c r="T5" s="78">
        <f t="shared" si="9"/>
        <v>0.16</v>
      </c>
      <c r="U5" s="78">
        <f t="shared" si="10"/>
        <v>0.16</v>
      </c>
      <c r="V5" s="78">
        <f t="shared" si="11"/>
        <v>0.16</v>
      </c>
      <c r="W5" s="78">
        <f t="shared" si="12"/>
        <v>0.15</v>
      </c>
      <c r="X5" s="78">
        <f t="shared" si="13"/>
        <v>0.16</v>
      </c>
      <c r="Y5" s="78">
        <f t="shared" si="14"/>
        <v>0.14000000000000001</v>
      </c>
      <c r="Z5" s="78">
        <f t="shared" si="15"/>
        <v>0.15</v>
      </c>
      <c r="AA5" s="78">
        <f t="shared" si="16"/>
        <v>0.14000000000000001</v>
      </c>
      <c r="AB5" s="78">
        <f t="shared" si="17"/>
        <v>0.15</v>
      </c>
      <c r="AC5" s="78">
        <f t="shared" si="18"/>
        <v>0.16</v>
      </c>
      <c r="AD5" s="78">
        <f t="shared" si="19"/>
        <v>0.19</v>
      </c>
      <c r="AE5" s="78">
        <f t="shared" si="20"/>
        <v>0.14000000000000001</v>
      </c>
      <c r="AF5" s="78">
        <f t="shared" si="21"/>
        <v>0.15</v>
      </c>
      <c r="AG5" s="78">
        <f t="shared" si="22"/>
        <v>0.14000000000000001</v>
      </c>
      <c r="AH5" s="78">
        <f t="shared" si="23"/>
        <v>0.14000000000000001</v>
      </c>
      <c r="AI5" s="78">
        <f t="shared" si="24"/>
        <v>0.16</v>
      </c>
      <c r="AJ5" s="78">
        <f t="shared" si="25"/>
        <v>0.14000000000000001</v>
      </c>
    </row>
    <row r="6" spans="1:36" ht="12.95" customHeight="1" x14ac:dyDescent="0.15">
      <c r="A6" s="98">
        <v>243</v>
      </c>
      <c r="B6" s="115" t="s">
        <v>53</v>
      </c>
      <c r="C6" s="115"/>
      <c r="D6" s="77">
        <v>34</v>
      </c>
      <c r="E6" s="77">
        <v>21</v>
      </c>
      <c r="F6" s="4">
        <f t="shared" si="0"/>
        <v>0.86</v>
      </c>
      <c r="G6" s="5"/>
      <c r="H6" s="77"/>
      <c r="I6" s="5"/>
      <c r="J6" s="1" t="s">
        <v>15</v>
      </c>
      <c r="K6" s="78">
        <f t="shared" si="1"/>
        <v>0.78</v>
      </c>
      <c r="L6" s="78">
        <f t="shared" si="2"/>
        <v>0.9</v>
      </c>
      <c r="M6" s="78">
        <f t="shared" si="3"/>
        <v>0.87</v>
      </c>
      <c r="N6" s="78">
        <f t="shared" si="4"/>
        <v>0.87</v>
      </c>
      <c r="O6" s="78">
        <f t="shared" si="5"/>
        <v>0.87</v>
      </c>
      <c r="P6" s="78">
        <f t="shared" si="26"/>
        <v>0.87</v>
      </c>
      <c r="Q6" s="78">
        <f t="shared" si="6"/>
        <v>0.79</v>
      </c>
      <c r="R6" s="78">
        <f t="shared" si="7"/>
        <v>0.92</v>
      </c>
      <c r="S6" s="78">
        <f t="shared" si="8"/>
        <v>0.89</v>
      </c>
      <c r="T6" s="78">
        <f t="shared" si="9"/>
        <v>0.91</v>
      </c>
      <c r="U6" s="78">
        <f t="shared" si="10"/>
        <v>0.91</v>
      </c>
      <c r="V6" s="78">
        <f t="shared" si="11"/>
        <v>0.95</v>
      </c>
      <c r="W6" s="78">
        <f t="shared" si="12"/>
        <v>0.86</v>
      </c>
      <c r="X6" s="78">
        <f t="shared" si="13"/>
        <v>0.86</v>
      </c>
      <c r="Y6" s="78">
        <f t="shared" si="14"/>
        <v>0.85</v>
      </c>
      <c r="Z6" s="78">
        <f t="shared" si="15"/>
        <v>0.86</v>
      </c>
      <c r="AA6" s="78">
        <f t="shared" si="16"/>
        <v>0.76</v>
      </c>
      <c r="AB6" s="78">
        <f t="shared" si="17"/>
        <v>0.96</v>
      </c>
      <c r="AC6" s="78">
        <f t="shared" si="18"/>
        <v>0.94</v>
      </c>
      <c r="AD6" s="78">
        <f t="shared" si="19"/>
        <v>0.92</v>
      </c>
      <c r="AE6" s="78">
        <f t="shared" si="20"/>
        <v>0.85</v>
      </c>
      <c r="AF6" s="78">
        <f t="shared" si="21"/>
        <v>0.92</v>
      </c>
      <c r="AG6" s="78">
        <f t="shared" si="22"/>
        <v>0.78</v>
      </c>
      <c r="AH6" s="78">
        <f t="shared" si="23"/>
        <v>0.84</v>
      </c>
      <c r="AI6" s="78">
        <f t="shared" si="24"/>
        <v>0.86</v>
      </c>
      <c r="AJ6" s="78">
        <f t="shared" si="25"/>
        <v>0.84</v>
      </c>
    </row>
    <row r="7" spans="1:36" ht="12.95" customHeight="1" x14ac:dyDescent="0.15">
      <c r="A7" s="98">
        <v>244</v>
      </c>
      <c r="B7" s="115" t="s">
        <v>53</v>
      </c>
      <c r="C7" s="115"/>
      <c r="D7" s="77">
        <v>28</v>
      </c>
      <c r="E7" s="77">
        <v>20</v>
      </c>
      <c r="F7" s="4">
        <f t="shared" si="0"/>
        <v>0.57999999999999996</v>
      </c>
      <c r="G7" s="5"/>
      <c r="H7" s="77"/>
      <c r="I7" s="5"/>
      <c r="J7" s="1" t="s">
        <v>15</v>
      </c>
      <c r="K7" s="78">
        <f t="shared" si="1"/>
        <v>0.53</v>
      </c>
      <c r="L7" s="78">
        <f t="shared" si="2"/>
        <v>0.6</v>
      </c>
      <c r="M7" s="78">
        <f t="shared" si="3"/>
        <v>0.59</v>
      </c>
      <c r="N7" s="78">
        <f t="shared" si="4"/>
        <v>0.57999999999999996</v>
      </c>
      <c r="O7" s="78">
        <f t="shared" si="5"/>
        <v>0.59</v>
      </c>
      <c r="P7" s="78">
        <f t="shared" si="26"/>
        <v>0.59</v>
      </c>
      <c r="Q7" s="78">
        <f t="shared" si="6"/>
        <v>0.53</v>
      </c>
      <c r="R7" s="78">
        <f t="shared" si="7"/>
        <v>0.6</v>
      </c>
      <c r="S7" s="78">
        <f t="shared" si="8"/>
        <v>0.59</v>
      </c>
      <c r="T7" s="78">
        <f t="shared" si="9"/>
        <v>0.61</v>
      </c>
      <c r="U7" s="78">
        <f t="shared" si="10"/>
        <v>0.59</v>
      </c>
      <c r="V7" s="78">
        <f t="shared" si="11"/>
        <v>0.62</v>
      </c>
      <c r="W7" s="78">
        <f t="shared" si="12"/>
        <v>0.56999999999999995</v>
      </c>
      <c r="X7" s="78">
        <f t="shared" si="13"/>
        <v>0.57999999999999996</v>
      </c>
      <c r="Y7" s="78">
        <f t="shared" si="14"/>
        <v>0.55000000000000004</v>
      </c>
      <c r="Z7" s="78">
        <f t="shared" si="15"/>
        <v>0.57999999999999996</v>
      </c>
      <c r="AA7" s="78">
        <f t="shared" si="16"/>
        <v>0.51</v>
      </c>
      <c r="AB7" s="78">
        <f t="shared" si="17"/>
        <v>0.62</v>
      </c>
      <c r="AC7" s="78">
        <f t="shared" si="18"/>
        <v>0.62</v>
      </c>
      <c r="AD7" s="78">
        <f t="shared" si="19"/>
        <v>0.64</v>
      </c>
      <c r="AE7" s="78">
        <f t="shared" si="20"/>
        <v>0.56000000000000005</v>
      </c>
      <c r="AF7" s="78">
        <f t="shared" si="21"/>
        <v>0.62</v>
      </c>
      <c r="AG7" s="78">
        <f t="shared" si="22"/>
        <v>0.51</v>
      </c>
      <c r="AH7" s="78">
        <f t="shared" si="23"/>
        <v>0.55000000000000004</v>
      </c>
      <c r="AI7" s="78">
        <f t="shared" si="24"/>
        <v>0.57999999999999996</v>
      </c>
      <c r="AJ7" s="78">
        <f t="shared" si="25"/>
        <v>0.55000000000000004</v>
      </c>
    </row>
    <row r="8" spans="1:36" ht="12.95" customHeight="1" x14ac:dyDescent="0.15">
      <c r="A8" s="98">
        <v>245</v>
      </c>
      <c r="B8" s="115" t="s">
        <v>53</v>
      </c>
      <c r="C8" s="115"/>
      <c r="D8" s="77">
        <v>14</v>
      </c>
      <c r="E8" s="77">
        <v>16</v>
      </c>
      <c r="F8" s="4">
        <f t="shared" si="0"/>
        <v>0.13</v>
      </c>
      <c r="G8" s="5"/>
      <c r="H8" s="77"/>
      <c r="I8" s="5"/>
      <c r="J8" s="1" t="s">
        <v>15</v>
      </c>
      <c r="K8" s="78">
        <f t="shared" si="1"/>
        <v>0.13</v>
      </c>
      <c r="L8" s="78">
        <f t="shared" si="2"/>
        <v>0.13</v>
      </c>
      <c r="M8" s="78">
        <f t="shared" si="3"/>
        <v>0.14000000000000001</v>
      </c>
      <c r="N8" s="78">
        <f t="shared" si="4"/>
        <v>0.14000000000000001</v>
      </c>
      <c r="O8" s="78">
        <f t="shared" si="5"/>
        <v>0.14000000000000001</v>
      </c>
      <c r="P8" s="78">
        <f t="shared" si="26"/>
        <v>0.13</v>
      </c>
      <c r="Q8" s="78">
        <f t="shared" si="6"/>
        <v>0.12</v>
      </c>
      <c r="R8" s="78">
        <f t="shared" si="7"/>
        <v>0.13</v>
      </c>
      <c r="S8" s="78">
        <f t="shared" si="8"/>
        <v>0.14000000000000001</v>
      </c>
      <c r="T8" s="78">
        <f t="shared" si="9"/>
        <v>0.14000000000000001</v>
      </c>
      <c r="U8" s="78">
        <f t="shared" si="10"/>
        <v>0.13</v>
      </c>
      <c r="V8" s="78">
        <f t="shared" si="11"/>
        <v>0.13</v>
      </c>
      <c r="W8" s="78">
        <f t="shared" si="12"/>
        <v>0.13</v>
      </c>
      <c r="X8" s="78">
        <f t="shared" si="13"/>
        <v>0.13</v>
      </c>
      <c r="Y8" s="78">
        <f t="shared" si="14"/>
        <v>0.11</v>
      </c>
      <c r="Z8" s="78">
        <f t="shared" si="15"/>
        <v>0.13</v>
      </c>
      <c r="AA8" s="78">
        <f t="shared" si="16"/>
        <v>0.12</v>
      </c>
      <c r="AB8" s="78">
        <f t="shared" si="17"/>
        <v>0.13</v>
      </c>
      <c r="AC8" s="78">
        <f t="shared" si="18"/>
        <v>0.13</v>
      </c>
      <c r="AD8" s="78">
        <f t="shared" si="19"/>
        <v>0.16</v>
      </c>
      <c r="AE8" s="78">
        <f t="shared" si="20"/>
        <v>0.12</v>
      </c>
      <c r="AF8" s="78">
        <f t="shared" si="21"/>
        <v>0.13</v>
      </c>
      <c r="AG8" s="78">
        <f t="shared" si="22"/>
        <v>0.11</v>
      </c>
      <c r="AH8" s="78">
        <f t="shared" si="23"/>
        <v>0.12</v>
      </c>
      <c r="AI8" s="78">
        <f t="shared" si="24"/>
        <v>0.13</v>
      </c>
      <c r="AJ8" s="78">
        <f t="shared" si="25"/>
        <v>0.12</v>
      </c>
    </row>
    <row r="9" spans="1:36" ht="12.95" customHeight="1" x14ac:dyDescent="0.15">
      <c r="A9" s="98">
        <v>246</v>
      </c>
      <c r="B9" s="115" t="s">
        <v>53</v>
      </c>
      <c r="C9" s="115"/>
      <c r="D9" s="77">
        <v>12</v>
      </c>
      <c r="E9" s="77">
        <v>12</v>
      </c>
      <c r="F9" s="4">
        <f t="shared" si="0"/>
        <v>7.0000000000000007E-2</v>
      </c>
      <c r="G9" s="5"/>
      <c r="H9" s="77" t="s">
        <v>62</v>
      </c>
      <c r="I9" s="5"/>
      <c r="J9" s="1" t="s">
        <v>15</v>
      </c>
      <c r="K9" s="78">
        <f t="shared" si="1"/>
        <v>7.0000000000000007E-2</v>
      </c>
      <c r="L9" s="78">
        <f t="shared" si="2"/>
        <v>7.0000000000000007E-2</v>
      </c>
      <c r="M9" s="78">
        <f t="shared" si="3"/>
        <v>7.0000000000000007E-2</v>
      </c>
      <c r="N9" s="78">
        <f t="shared" si="4"/>
        <v>0.08</v>
      </c>
      <c r="O9" s="78">
        <f t="shared" si="5"/>
        <v>0.08</v>
      </c>
      <c r="P9" s="78">
        <f t="shared" si="26"/>
        <v>7.0000000000000007E-2</v>
      </c>
      <c r="Q9" s="78">
        <f t="shared" si="6"/>
        <v>7.0000000000000007E-2</v>
      </c>
      <c r="R9" s="78">
        <f t="shared" si="7"/>
        <v>7.0000000000000007E-2</v>
      </c>
      <c r="S9" s="78">
        <f t="shared" si="8"/>
        <v>7.0000000000000007E-2</v>
      </c>
      <c r="T9" s="78">
        <f t="shared" si="9"/>
        <v>7.0000000000000007E-2</v>
      </c>
      <c r="U9" s="78">
        <f t="shared" si="10"/>
        <v>7.0000000000000007E-2</v>
      </c>
      <c r="V9" s="78">
        <f t="shared" si="11"/>
        <v>7.0000000000000007E-2</v>
      </c>
      <c r="W9" s="78">
        <f t="shared" si="12"/>
        <v>7.0000000000000007E-2</v>
      </c>
      <c r="X9" s="78">
        <f t="shared" si="13"/>
        <v>7.0000000000000007E-2</v>
      </c>
      <c r="Y9" s="78">
        <f t="shared" si="14"/>
        <v>0.06</v>
      </c>
      <c r="Z9" s="78">
        <f t="shared" si="15"/>
        <v>7.0000000000000007E-2</v>
      </c>
      <c r="AA9" s="78">
        <f t="shared" si="16"/>
        <v>7.0000000000000007E-2</v>
      </c>
      <c r="AB9" s="78">
        <f t="shared" si="17"/>
        <v>7.0000000000000007E-2</v>
      </c>
      <c r="AC9" s="78">
        <f t="shared" si="18"/>
        <v>7.0000000000000007E-2</v>
      </c>
      <c r="AD9" s="78">
        <f t="shared" si="19"/>
        <v>0.09</v>
      </c>
      <c r="AE9" s="78">
        <f t="shared" si="20"/>
        <v>0.06</v>
      </c>
      <c r="AF9" s="78">
        <f t="shared" si="21"/>
        <v>7.0000000000000007E-2</v>
      </c>
      <c r="AG9" s="78">
        <f t="shared" si="22"/>
        <v>0.06</v>
      </c>
      <c r="AH9" s="78">
        <f t="shared" si="23"/>
        <v>7.0000000000000007E-2</v>
      </c>
      <c r="AI9" s="78">
        <f t="shared" si="24"/>
        <v>7.0000000000000007E-2</v>
      </c>
      <c r="AJ9" s="78">
        <f t="shared" si="25"/>
        <v>7.0000000000000007E-2</v>
      </c>
    </row>
    <row r="10" spans="1:36" ht="12.95" customHeight="1" x14ac:dyDescent="0.15">
      <c r="A10" s="98">
        <v>247</v>
      </c>
      <c r="B10" s="115" t="s">
        <v>53</v>
      </c>
      <c r="C10" s="115"/>
      <c r="D10" s="77">
        <v>30</v>
      </c>
      <c r="E10" s="77">
        <v>20</v>
      </c>
      <c r="F10" s="4">
        <f t="shared" si="0"/>
        <v>0.65</v>
      </c>
      <c r="G10" s="5" t="s">
        <v>59</v>
      </c>
      <c r="H10" s="77"/>
      <c r="I10" s="5" t="s">
        <v>59</v>
      </c>
      <c r="J10" s="1" t="s">
        <v>15</v>
      </c>
      <c r="K10" s="78">
        <f t="shared" si="1"/>
        <v>0.59</v>
      </c>
      <c r="L10" s="78">
        <f t="shared" si="2"/>
        <v>0.68</v>
      </c>
      <c r="M10" s="78">
        <f t="shared" si="3"/>
        <v>0.66</v>
      </c>
      <c r="N10" s="78">
        <f t="shared" si="4"/>
        <v>0.66</v>
      </c>
      <c r="O10" s="78">
        <f t="shared" si="5"/>
        <v>0.66</v>
      </c>
      <c r="P10" s="78">
        <f t="shared" si="26"/>
        <v>0.66</v>
      </c>
      <c r="Q10" s="78">
        <f t="shared" si="6"/>
        <v>0.6</v>
      </c>
      <c r="R10" s="78">
        <f t="shared" si="7"/>
        <v>0.69</v>
      </c>
      <c r="S10" s="78">
        <f t="shared" si="8"/>
        <v>0.67</v>
      </c>
      <c r="T10" s="78">
        <f t="shared" si="9"/>
        <v>0.69</v>
      </c>
      <c r="U10" s="78">
        <f t="shared" si="10"/>
        <v>0.67</v>
      </c>
      <c r="V10" s="78">
        <f t="shared" si="11"/>
        <v>0.71</v>
      </c>
      <c r="W10" s="78">
        <f t="shared" si="12"/>
        <v>0.65</v>
      </c>
      <c r="X10" s="78">
        <f t="shared" si="13"/>
        <v>0.65</v>
      </c>
      <c r="Y10" s="78">
        <f t="shared" si="14"/>
        <v>0.63</v>
      </c>
      <c r="Z10" s="78">
        <f t="shared" si="15"/>
        <v>0.65</v>
      </c>
      <c r="AA10" s="78">
        <f t="shared" si="16"/>
        <v>0.57999999999999996</v>
      </c>
      <c r="AB10" s="78">
        <f t="shared" si="17"/>
        <v>0.71</v>
      </c>
      <c r="AC10" s="78">
        <f t="shared" si="18"/>
        <v>0.7</v>
      </c>
      <c r="AD10" s="78">
        <f t="shared" si="19"/>
        <v>0.71</v>
      </c>
      <c r="AE10" s="78">
        <f t="shared" si="20"/>
        <v>0.64</v>
      </c>
      <c r="AF10" s="78">
        <f t="shared" si="21"/>
        <v>0.7</v>
      </c>
      <c r="AG10" s="78">
        <f t="shared" si="22"/>
        <v>0.57999999999999996</v>
      </c>
      <c r="AH10" s="78">
        <f t="shared" si="23"/>
        <v>0.63</v>
      </c>
      <c r="AI10" s="78">
        <f t="shared" si="24"/>
        <v>0.65</v>
      </c>
      <c r="AJ10" s="78">
        <f t="shared" si="25"/>
        <v>0.63</v>
      </c>
    </row>
    <row r="11" spans="1:36" ht="12.95" customHeight="1" x14ac:dyDescent="0.15">
      <c r="A11" s="98">
        <v>248</v>
      </c>
      <c r="B11" s="115" t="s">
        <v>53</v>
      </c>
      <c r="C11" s="115"/>
      <c r="D11" s="77">
        <v>14</v>
      </c>
      <c r="E11" s="77">
        <v>13</v>
      </c>
      <c r="F11" s="4">
        <f t="shared" si="0"/>
        <v>0.11</v>
      </c>
      <c r="G11" s="5" t="s">
        <v>67</v>
      </c>
      <c r="H11" s="98" t="s">
        <v>62</v>
      </c>
      <c r="I11" s="5" t="s">
        <v>67</v>
      </c>
      <c r="J11" s="1" t="s">
        <v>15</v>
      </c>
      <c r="K11" s="78">
        <f t="shared" si="1"/>
        <v>0.1</v>
      </c>
      <c r="L11" s="78">
        <f t="shared" si="2"/>
        <v>0.11</v>
      </c>
      <c r="M11" s="78">
        <f t="shared" si="3"/>
        <v>0.11</v>
      </c>
      <c r="N11" s="78">
        <f t="shared" si="4"/>
        <v>0.11</v>
      </c>
      <c r="O11" s="78">
        <f t="shared" si="5"/>
        <v>0.11</v>
      </c>
      <c r="P11" s="78">
        <f t="shared" si="26"/>
        <v>0.11</v>
      </c>
      <c r="Q11" s="78">
        <f t="shared" si="6"/>
        <v>0.1</v>
      </c>
      <c r="R11" s="78">
        <f t="shared" si="7"/>
        <v>0.1</v>
      </c>
      <c r="S11" s="78">
        <f t="shared" si="8"/>
        <v>0.11</v>
      </c>
      <c r="T11" s="78">
        <f t="shared" si="9"/>
        <v>0.11</v>
      </c>
      <c r="U11" s="78">
        <f t="shared" si="10"/>
        <v>0.1</v>
      </c>
      <c r="V11" s="78">
        <f t="shared" si="11"/>
        <v>0.11</v>
      </c>
      <c r="W11" s="78">
        <f t="shared" si="12"/>
        <v>0.11</v>
      </c>
      <c r="X11" s="78">
        <f t="shared" si="13"/>
        <v>0.11</v>
      </c>
      <c r="Y11" s="78">
        <f t="shared" si="14"/>
        <v>0.09</v>
      </c>
      <c r="Z11" s="78">
        <f t="shared" si="15"/>
        <v>0.11</v>
      </c>
      <c r="AA11" s="78">
        <f t="shared" si="16"/>
        <v>0.1</v>
      </c>
      <c r="AB11" s="78">
        <f t="shared" si="17"/>
        <v>0.1</v>
      </c>
      <c r="AC11" s="78">
        <f t="shared" si="18"/>
        <v>0.1</v>
      </c>
      <c r="AD11" s="78">
        <f t="shared" si="19"/>
        <v>0.13</v>
      </c>
      <c r="AE11" s="78">
        <f t="shared" si="20"/>
        <v>0.09</v>
      </c>
      <c r="AF11" s="78">
        <f t="shared" si="21"/>
        <v>0.1</v>
      </c>
      <c r="AG11" s="78">
        <f t="shared" si="22"/>
        <v>0.09</v>
      </c>
      <c r="AH11" s="78">
        <f t="shared" si="23"/>
        <v>0.09</v>
      </c>
      <c r="AI11" s="78">
        <f t="shared" si="24"/>
        <v>0.11</v>
      </c>
      <c r="AJ11" s="78">
        <f t="shared" si="25"/>
        <v>0.09</v>
      </c>
    </row>
    <row r="12" spans="1:36" ht="12.95" customHeight="1" x14ac:dyDescent="0.15">
      <c r="A12" s="98">
        <v>249</v>
      </c>
      <c r="B12" s="115" t="s">
        <v>64</v>
      </c>
      <c r="C12" s="115"/>
      <c r="D12" s="77">
        <v>8</v>
      </c>
      <c r="E12" s="77">
        <v>12</v>
      </c>
      <c r="F12" s="4">
        <f t="shared" si="0"/>
        <v>0.03</v>
      </c>
      <c r="G12" s="5" t="s">
        <v>65</v>
      </c>
      <c r="H12" s="77"/>
      <c r="I12" s="77"/>
      <c r="J12" s="1" t="s">
        <v>15</v>
      </c>
      <c r="K12" s="78">
        <f t="shared" si="1"/>
        <v>0.04</v>
      </c>
      <c r="L12" s="78">
        <f t="shared" si="2"/>
        <v>0.03</v>
      </c>
      <c r="M12" s="78">
        <f t="shared" si="3"/>
        <v>0.04</v>
      </c>
      <c r="N12" s="78">
        <f t="shared" si="4"/>
        <v>0.04</v>
      </c>
      <c r="O12" s="78">
        <f t="shared" si="5"/>
        <v>0.04</v>
      </c>
      <c r="P12" s="78">
        <f t="shared" si="26"/>
        <v>0.04</v>
      </c>
      <c r="Q12" s="78">
        <f t="shared" si="6"/>
        <v>0.03</v>
      </c>
      <c r="R12" s="78">
        <f t="shared" si="7"/>
        <v>0.03</v>
      </c>
      <c r="S12" s="78">
        <f t="shared" si="8"/>
        <v>0.04</v>
      </c>
      <c r="T12" s="78">
        <f t="shared" si="9"/>
        <v>0.04</v>
      </c>
      <c r="U12" s="78">
        <f t="shared" si="10"/>
        <v>0.03</v>
      </c>
      <c r="V12" s="78">
        <f t="shared" si="11"/>
        <v>0.03</v>
      </c>
      <c r="W12" s="78">
        <f t="shared" si="12"/>
        <v>0.03</v>
      </c>
      <c r="X12" s="78">
        <f t="shared" si="13"/>
        <v>0.04</v>
      </c>
      <c r="Y12" s="78">
        <f t="shared" si="14"/>
        <v>0.03</v>
      </c>
      <c r="Z12" s="78">
        <f t="shared" si="15"/>
        <v>0.03</v>
      </c>
      <c r="AA12" s="78">
        <f t="shared" si="16"/>
        <v>0.03</v>
      </c>
      <c r="AB12" s="78">
        <f t="shared" si="17"/>
        <v>0.03</v>
      </c>
      <c r="AC12" s="78">
        <f t="shared" si="18"/>
        <v>0.03</v>
      </c>
      <c r="AD12" s="78">
        <f t="shared" si="19"/>
        <v>0.05</v>
      </c>
      <c r="AE12" s="78">
        <f t="shared" si="20"/>
        <v>0.03</v>
      </c>
      <c r="AF12" s="78">
        <f t="shared" si="21"/>
        <v>0.03</v>
      </c>
      <c r="AG12" s="78">
        <f t="shared" si="22"/>
        <v>0.03</v>
      </c>
      <c r="AH12" s="78">
        <f t="shared" si="23"/>
        <v>0.03</v>
      </c>
      <c r="AI12" s="78">
        <f t="shared" si="24"/>
        <v>0.04</v>
      </c>
      <c r="AJ12" s="78">
        <f t="shared" si="25"/>
        <v>0.03</v>
      </c>
    </row>
    <row r="13" spans="1:36" ht="12.95" customHeight="1" x14ac:dyDescent="0.15">
      <c r="A13" s="98">
        <v>250</v>
      </c>
      <c r="B13" s="115" t="s">
        <v>64</v>
      </c>
      <c r="C13" s="115"/>
      <c r="D13" s="77">
        <v>12</v>
      </c>
      <c r="E13" s="77">
        <v>12</v>
      </c>
      <c r="F13" s="4">
        <f t="shared" si="0"/>
        <v>7.0000000000000007E-2</v>
      </c>
      <c r="G13" s="5" t="s">
        <v>65</v>
      </c>
      <c r="H13" s="77"/>
      <c r="I13" s="77"/>
      <c r="J13" s="1" t="s">
        <v>15</v>
      </c>
      <c r="K13" s="78">
        <f t="shared" si="1"/>
        <v>7.0000000000000007E-2</v>
      </c>
      <c r="L13" s="78">
        <f t="shared" si="2"/>
        <v>7.0000000000000007E-2</v>
      </c>
      <c r="M13" s="78">
        <f t="shared" si="3"/>
        <v>7.0000000000000007E-2</v>
      </c>
      <c r="N13" s="78">
        <f t="shared" si="4"/>
        <v>0.08</v>
      </c>
      <c r="O13" s="78">
        <f t="shared" si="5"/>
        <v>0.08</v>
      </c>
      <c r="P13" s="78">
        <f t="shared" si="26"/>
        <v>7.0000000000000007E-2</v>
      </c>
      <c r="Q13" s="78">
        <f t="shared" si="6"/>
        <v>7.0000000000000007E-2</v>
      </c>
      <c r="R13" s="78">
        <f t="shared" si="7"/>
        <v>7.0000000000000007E-2</v>
      </c>
      <c r="S13" s="78">
        <f t="shared" si="8"/>
        <v>7.0000000000000007E-2</v>
      </c>
      <c r="T13" s="78">
        <f t="shared" si="9"/>
        <v>7.0000000000000007E-2</v>
      </c>
      <c r="U13" s="78">
        <f t="shared" si="10"/>
        <v>7.0000000000000007E-2</v>
      </c>
      <c r="V13" s="78">
        <f t="shared" si="11"/>
        <v>7.0000000000000007E-2</v>
      </c>
      <c r="W13" s="78">
        <f t="shared" si="12"/>
        <v>7.0000000000000007E-2</v>
      </c>
      <c r="X13" s="78">
        <f t="shared" si="13"/>
        <v>7.0000000000000007E-2</v>
      </c>
      <c r="Y13" s="78">
        <f t="shared" si="14"/>
        <v>0.06</v>
      </c>
      <c r="Z13" s="78">
        <f t="shared" si="15"/>
        <v>7.0000000000000007E-2</v>
      </c>
      <c r="AA13" s="78">
        <f t="shared" si="16"/>
        <v>7.0000000000000007E-2</v>
      </c>
      <c r="AB13" s="78">
        <f t="shared" si="17"/>
        <v>7.0000000000000007E-2</v>
      </c>
      <c r="AC13" s="78">
        <f t="shared" si="18"/>
        <v>7.0000000000000007E-2</v>
      </c>
      <c r="AD13" s="78">
        <f t="shared" si="19"/>
        <v>0.09</v>
      </c>
      <c r="AE13" s="78">
        <f t="shared" si="20"/>
        <v>0.06</v>
      </c>
      <c r="AF13" s="78">
        <f t="shared" si="21"/>
        <v>7.0000000000000007E-2</v>
      </c>
      <c r="AG13" s="78">
        <f t="shared" si="22"/>
        <v>0.06</v>
      </c>
      <c r="AH13" s="78">
        <f t="shared" si="23"/>
        <v>7.0000000000000007E-2</v>
      </c>
      <c r="AI13" s="78">
        <f t="shared" si="24"/>
        <v>7.0000000000000007E-2</v>
      </c>
      <c r="AJ13" s="78">
        <f t="shared" si="25"/>
        <v>7.0000000000000007E-2</v>
      </c>
    </row>
    <row r="14" spans="1:36" ht="12.95" customHeight="1" x14ac:dyDescent="0.15">
      <c r="A14" s="98">
        <v>251</v>
      </c>
      <c r="B14" s="115" t="s">
        <v>70</v>
      </c>
      <c r="C14" s="115"/>
      <c r="D14" s="77">
        <v>8</v>
      </c>
      <c r="E14" s="77">
        <v>8</v>
      </c>
      <c r="F14" s="4">
        <f t="shared" si="0"/>
        <v>0.02</v>
      </c>
      <c r="G14" s="5" t="s">
        <v>307</v>
      </c>
      <c r="H14" s="98" t="s">
        <v>52</v>
      </c>
      <c r="I14" s="77"/>
      <c r="J14" s="1" t="s">
        <v>15</v>
      </c>
      <c r="K14" s="78">
        <f t="shared" si="1"/>
        <v>0.02</v>
      </c>
      <c r="L14" s="78">
        <f t="shared" si="2"/>
        <v>0.02</v>
      </c>
      <c r="M14" s="78">
        <f t="shared" si="3"/>
        <v>0.02</v>
      </c>
      <c r="N14" s="78">
        <f t="shared" si="4"/>
        <v>0.02</v>
      </c>
      <c r="O14" s="78">
        <f t="shared" si="5"/>
        <v>0.02</v>
      </c>
      <c r="P14" s="78">
        <f t="shared" si="26"/>
        <v>0.02</v>
      </c>
      <c r="Q14" s="78">
        <f t="shared" si="6"/>
        <v>0.02</v>
      </c>
      <c r="R14" s="78">
        <f t="shared" si="7"/>
        <v>0.02</v>
      </c>
      <c r="S14" s="78">
        <f t="shared" si="8"/>
        <v>0.02</v>
      </c>
      <c r="T14" s="78">
        <f t="shared" si="9"/>
        <v>0.02</v>
      </c>
      <c r="U14" s="78">
        <f t="shared" si="10"/>
        <v>0.02</v>
      </c>
      <c r="V14" s="78">
        <f t="shared" si="11"/>
        <v>0.02</v>
      </c>
      <c r="W14" s="78">
        <f t="shared" si="12"/>
        <v>0.02</v>
      </c>
      <c r="X14" s="78">
        <f t="shared" si="13"/>
        <v>0.02</v>
      </c>
      <c r="Y14" s="78">
        <f t="shared" si="14"/>
        <v>0.02</v>
      </c>
      <c r="Z14" s="78">
        <f t="shared" si="15"/>
        <v>0.02</v>
      </c>
      <c r="AA14" s="78">
        <f t="shared" si="16"/>
        <v>0.02</v>
      </c>
      <c r="AB14" s="78">
        <f t="shared" si="17"/>
        <v>0.02</v>
      </c>
      <c r="AC14" s="78">
        <f t="shared" si="18"/>
        <v>0.02</v>
      </c>
      <c r="AD14" s="78">
        <f t="shared" si="19"/>
        <v>0.03</v>
      </c>
      <c r="AE14" s="78">
        <f t="shared" si="20"/>
        <v>0.02</v>
      </c>
      <c r="AF14" s="78">
        <f t="shared" si="21"/>
        <v>0.02</v>
      </c>
      <c r="AG14" s="78">
        <f t="shared" si="22"/>
        <v>0.02</v>
      </c>
      <c r="AH14" s="78">
        <f t="shared" si="23"/>
        <v>0.02</v>
      </c>
      <c r="AI14" s="78">
        <f t="shared" si="24"/>
        <v>0.02</v>
      </c>
      <c r="AJ14" s="78">
        <f t="shared" si="25"/>
        <v>0.02</v>
      </c>
    </row>
    <row r="15" spans="1:36" ht="12.95" customHeight="1" x14ac:dyDescent="0.15">
      <c r="A15" s="98">
        <v>252</v>
      </c>
      <c r="B15" s="115" t="s">
        <v>70</v>
      </c>
      <c r="C15" s="115"/>
      <c r="D15" s="77">
        <v>10</v>
      </c>
      <c r="E15" s="77">
        <v>8</v>
      </c>
      <c r="F15" s="4">
        <f t="shared" si="0"/>
        <v>0.03</v>
      </c>
      <c r="G15" s="5" t="s">
        <v>307</v>
      </c>
      <c r="H15" s="98" t="s">
        <v>52</v>
      </c>
      <c r="I15" s="77"/>
      <c r="J15" s="1" t="s">
        <v>15</v>
      </c>
      <c r="K15" s="78">
        <f t="shared" si="1"/>
        <v>0.03</v>
      </c>
      <c r="L15" s="78">
        <f t="shared" si="2"/>
        <v>0.03</v>
      </c>
      <c r="M15" s="78">
        <f t="shared" si="3"/>
        <v>0.03</v>
      </c>
      <c r="N15" s="78">
        <f t="shared" si="4"/>
        <v>0.04</v>
      </c>
      <c r="O15" s="78">
        <f t="shared" si="5"/>
        <v>0.04</v>
      </c>
      <c r="P15" s="78">
        <f t="shared" si="26"/>
        <v>0.03</v>
      </c>
      <c r="Q15" s="78">
        <f t="shared" si="6"/>
        <v>0.03</v>
      </c>
      <c r="R15" s="78">
        <f t="shared" si="7"/>
        <v>0.03</v>
      </c>
      <c r="S15" s="78">
        <f t="shared" si="8"/>
        <v>0.03</v>
      </c>
      <c r="T15" s="78">
        <f t="shared" si="9"/>
        <v>0.03</v>
      </c>
      <c r="U15" s="78">
        <f t="shared" si="10"/>
        <v>0.03</v>
      </c>
      <c r="V15" s="78">
        <f t="shared" si="11"/>
        <v>0.04</v>
      </c>
      <c r="W15" s="78">
        <f t="shared" si="12"/>
        <v>0.04</v>
      </c>
      <c r="X15" s="78">
        <f t="shared" si="13"/>
        <v>0.03</v>
      </c>
      <c r="Y15" s="78">
        <f t="shared" si="14"/>
        <v>0.03</v>
      </c>
      <c r="Z15" s="78">
        <f t="shared" si="15"/>
        <v>0.04</v>
      </c>
      <c r="AA15" s="78">
        <f t="shared" si="16"/>
        <v>0.03</v>
      </c>
      <c r="AB15" s="78">
        <f t="shared" si="17"/>
        <v>0.03</v>
      </c>
      <c r="AC15" s="78">
        <f t="shared" si="18"/>
        <v>0.03</v>
      </c>
      <c r="AD15" s="78">
        <f t="shared" si="19"/>
        <v>0.04</v>
      </c>
      <c r="AE15" s="78">
        <f t="shared" si="20"/>
        <v>0.03</v>
      </c>
      <c r="AF15" s="78">
        <f t="shared" si="21"/>
        <v>0.03</v>
      </c>
      <c r="AG15" s="78">
        <f t="shared" si="22"/>
        <v>0.03</v>
      </c>
      <c r="AH15" s="78">
        <f t="shared" si="23"/>
        <v>0.03</v>
      </c>
      <c r="AI15" s="78">
        <f t="shared" si="24"/>
        <v>0.04</v>
      </c>
      <c r="AJ15" s="78">
        <f t="shared" si="25"/>
        <v>0.03</v>
      </c>
    </row>
    <row r="16" spans="1:36" ht="12.95" customHeight="1" x14ac:dyDescent="0.15">
      <c r="A16" s="98"/>
      <c r="B16" s="115"/>
      <c r="C16" s="115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98"/>
      <c r="B17" s="115"/>
      <c r="C17" s="115"/>
      <c r="D17" s="77"/>
      <c r="E17" s="77"/>
      <c r="F17" s="4" t="str">
        <f t="shared" si="0"/>
        <v/>
      </c>
      <c r="G17" s="5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84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5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278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2</v>
      </c>
      <c r="E47" s="14">
        <f>COUNTA(A4:A43)</f>
        <v>12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>
        <f>IF(D47&gt;0,ROUND(SUMIF(G4:G43,"*下層*",E4:E43)/D47,0),"")</f>
        <v>8</v>
      </c>
      <c r="E48" s="14">
        <f>ROUND(SUM(E4:E43)/E47,0)</f>
        <v>15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20</v>
      </c>
      <c r="D49" s="14">
        <f>IF(D47&gt;0,ROUND(SUMIF(G4:G43,"*下層*",D4:D43)/D47,0),"")</f>
        <v>9</v>
      </c>
      <c r="E49" s="14">
        <f>ROUND(SUM(D4:D43)/E47,0)</f>
        <v>18</v>
      </c>
      <c r="F49" s="13"/>
      <c r="G49" s="15">
        <f>C49</f>
        <v>20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3.3499999999999992</v>
      </c>
      <c r="D50" s="16">
        <f>SUMIF(G4:G43,"*下層*",F4:F43)</f>
        <v>0.05</v>
      </c>
      <c r="E50" s="4">
        <f>SUM(F4:F43)</f>
        <v>3.399999999999999</v>
      </c>
      <c r="F50" s="13"/>
      <c r="G50" s="17">
        <f>C50*100</f>
        <v>334.99999999999994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形状比＝80、Sr＝20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2</v>
      </c>
      <c r="E54" s="14">
        <f>COUNTA(H4:H43)</f>
        <v>5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13</v>
      </c>
      <c r="D55" s="14">
        <f>IF(D54&gt;0,ROUND(SUMIF(H4:H43,"▲",E4:E43)/D54,0),"")</f>
        <v>8</v>
      </c>
      <c r="E55" s="14">
        <f>ROUND(SUMIF(H4:H43,"*",E4:E43)/E54,0)</f>
        <v>11</v>
      </c>
      <c r="F55" s="13"/>
      <c r="G55" s="15">
        <f>C55</f>
        <v>13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14</v>
      </c>
      <c r="D56" s="14">
        <f>IF(D54&gt;0,ROUND(SUMIF(H4:H43,"▲",D4:D43)/D54,0),"")</f>
        <v>9</v>
      </c>
      <c r="E56" s="14">
        <f>ROUND(SUMIF(H4:H43,"*",D4:D43)/E54,0)</f>
        <v>12</v>
      </c>
      <c r="F56" s="13"/>
      <c r="G56" s="15">
        <f>C56</f>
        <v>14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0.33</v>
      </c>
      <c r="D57" s="16">
        <f>SUMIF(H4:H43,"▲",F4:F43)</f>
        <v>0.05</v>
      </c>
      <c r="E57" s="16">
        <f>SUM(C57:D57)</f>
        <v>0.38</v>
      </c>
      <c r="F57" s="13"/>
      <c r="G57" s="19">
        <f>C57*100</f>
        <v>33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</v>
      </c>
      <c r="D61" s="20">
        <f>IF(D47&gt;0,ROUND(D54/D47*100,1),"")</f>
        <v>100</v>
      </c>
      <c r="E61" s="20">
        <f>ROUND(E54/E47*100,1)</f>
        <v>41.7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9.9</v>
      </c>
      <c r="D62" s="20">
        <f>IF(D47&gt;0,ROUND(D57/D50*100,1),"")</f>
        <v>100</v>
      </c>
      <c r="E62" s="20">
        <f>ROUND(E57/E50*100,1)</f>
        <v>11.2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3.0199999999999991</v>
      </c>
      <c r="D69" s="16" t="str">
        <f>IF(D66&gt;0,D50-D57,"")</f>
        <v/>
      </c>
      <c r="E69" s="4">
        <f>SUM(C69:D69)</f>
        <v>3.0199999999999991</v>
      </c>
      <c r="F69" s="13"/>
      <c r="G69" s="17">
        <f>C69*100</f>
        <v>301.99999999999989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形状比＝74、Sr＝22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0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43" priority="16" stopIfTrue="1">
      <formula>AND(($H4="スギ"),(#REF!&lt;12))</formula>
    </cfRule>
  </conditionalFormatting>
  <conditionalFormatting sqref="L4:L43">
    <cfRule type="expression" dxfId="142" priority="15" stopIfTrue="1">
      <formula>AND(($H4="スギ"),(#REF!&lt;22),(#REF!&gt;=12))</formula>
    </cfRule>
  </conditionalFormatting>
  <conditionalFormatting sqref="M4:M43">
    <cfRule type="expression" dxfId="141" priority="14" stopIfTrue="1">
      <formula>AND(($H4="スギ"),(#REF!&lt;32),(#REF!&gt;=22))</formula>
    </cfRule>
  </conditionalFormatting>
  <conditionalFormatting sqref="N4:N43">
    <cfRule type="expression" dxfId="140" priority="13" stopIfTrue="1">
      <formula>AND(($H4="スギ"),(#REF!&lt;42),(#REF!&gt;=32))</formula>
    </cfRule>
  </conditionalFormatting>
  <conditionalFormatting sqref="U4:U43 Z4:AF43 AJ4:AJ43 O4:P43">
    <cfRule type="expression" dxfId="139" priority="12" stopIfTrue="1">
      <formula>AND(($H4="スギ"),(#REF!&gt;=42))</formula>
    </cfRule>
  </conditionalFormatting>
  <conditionalFormatting sqref="Q4:Q43 AA4:AA43">
    <cfRule type="expression" dxfId="138" priority="11" stopIfTrue="1">
      <formula>AND(($H4="ヒノキ"),(#REF!&lt;12))</formula>
    </cfRule>
  </conditionalFormatting>
  <conditionalFormatting sqref="R4:R43 AB4:AE43">
    <cfRule type="expression" dxfId="137" priority="10" stopIfTrue="1">
      <formula>AND(($H4="ヒノキ"),(#REF!&lt;22),(#REF!&gt;=12))</formula>
    </cfRule>
  </conditionalFormatting>
  <conditionalFormatting sqref="S4:S43">
    <cfRule type="expression" dxfId="136" priority="9" stopIfTrue="1">
      <formula>AND(($H4="ヒノキ"),(#REF!&lt;32),(#REF!&gt;=22))</formula>
    </cfRule>
  </conditionalFormatting>
  <conditionalFormatting sqref="T4:U43 Z4:AF43 AJ4:AJ43">
    <cfRule type="expression" dxfId="135" priority="8" stopIfTrue="1">
      <formula>AND(($H4="ヒノキ"),(#REF!&gt;=32))</formula>
    </cfRule>
  </conditionalFormatting>
  <conditionalFormatting sqref="V4:V43 AA4:AA43">
    <cfRule type="expression" dxfId="134" priority="7" stopIfTrue="1">
      <formula>AND(($H4="アカマツ"),(#REF!&lt;12))</formula>
    </cfRule>
  </conditionalFormatting>
  <conditionalFormatting sqref="W4:W43 AB4:AB43">
    <cfRule type="expression" dxfId="133" priority="6" stopIfTrue="1">
      <formula>AND(($H4="アカマツ"),(#REF!&lt;22),(#REF!&gt;=12))</formula>
    </cfRule>
  </conditionalFormatting>
  <conditionalFormatting sqref="X4:X43 AC4:AC43">
    <cfRule type="expression" dxfId="132" priority="5" stopIfTrue="1">
      <formula>AND(($H4="アカマツ"),(#REF!&lt;42),(#REF!&gt;=22))</formula>
    </cfRule>
  </conditionalFormatting>
  <conditionalFormatting sqref="Y4:AF43 AJ4:AJ43">
    <cfRule type="expression" dxfId="131" priority="4" stopIfTrue="1">
      <formula>AND(($H4="アカマツ"),(#REF!&gt;=42))</formula>
    </cfRule>
  </conditionalFormatting>
  <conditionalFormatting sqref="AG4:AG43">
    <cfRule type="expression" dxfId="130" priority="3" stopIfTrue="1">
      <formula>AND(($H4&lt;&gt;"スギ"),($H4&lt;&gt;"ヒノキ"),($H4&lt;&gt;"アカマツ"),(#REF!&lt;12))</formula>
    </cfRule>
  </conditionalFormatting>
  <conditionalFormatting sqref="AH4:AH43">
    <cfRule type="expression" dxfId="1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9D5EC"/>
  </sheetPr>
  <dimension ref="A1:AJ120"/>
  <sheetViews>
    <sheetView showGridLines="0" tabSelected="1" view="pageBreakPreview" topLeftCell="A22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258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201</v>
      </c>
      <c r="B4" s="143" t="s">
        <v>53</v>
      </c>
      <c r="C4" s="144"/>
      <c r="D4" s="74">
        <v>28</v>
      </c>
      <c r="E4" s="74">
        <v>18</v>
      </c>
      <c r="F4" s="4">
        <f t="shared" ref="F4:F43" si="0">IF(D4&gt;0,IF(B4="スギ",P4,IF(B4="ヒノキ",U4,IF(B4="アカマツ",Z4,IF(B4="カラマツ",AF4,AJ4)))),"")</f>
        <v>0.52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0.47</v>
      </c>
      <c r="L4" s="75">
        <f t="shared" ref="L4:L43" si="2">ROUND(10^(-5+0.73504+1.83346*LOG(D4)+1.06569*LOG(E4)),2)</f>
        <v>0.53</v>
      </c>
      <c r="M4" s="75">
        <f t="shared" ref="M4:M43" si="3">ROUND(10^(-5+0.71514+1.74357*LOG(D4)+1.17719*LOG(E4)),2)</f>
        <v>0.52</v>
      </c>
      <c r="N4" s="75">
        <f t="shared" ref="N4:N43" si="4">ROUND(10^(-5+0.82956+1.76381*LOG(D4)+1.06412*LOG(E4)),2)</f>
        <v>0.52</v>
      </c>
      <c r="O4" s="75">
        <f t="shared" ref="O4:O43" si="5">ROUND(10^(-5+0.88226+1.79204*LOG(D4)+0.99303*LOG(E4)),2)</f>
        <v>0.53</v>
      </c>
      <c r="P4" s="75">
        <f>HLOOKUP($D4,K$3:O$43,MATCH($A4,$A$3:$A$43,0),1)</f>
        <v>0.52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0.48</v>
      </c>
      <c r="R4" s="75">
        <f t="shared" ref="R4:R43" si="7">ROUND(10^(1.905709*LOG(D4)+1.011385*LOG(E4)-4.293729),2)</f>
        <v>0.54</v>
      </c>
      <c r="S4" s="75">
        <f t="shared" ref="S4:S43" si="8">ROUND(10^(1.771888*LOG(D4)+1.138415*LOG(E4)-4.271259),2)</f>
        <v>0.53</v>
      </c>
      <c r="T4" s="75">
        <f t="shared" ref="T4:T43" si="9">ROUND(10^(1.671519*LOG(D4)+1.363617*LOG(E4)-4.404407),2)</f>
        <v>0.53</v>
      </c>
      <c r="U4" s="75">
        <f t="shared" ref="U4:U43" si="10">HLOOKUP($D4,Q$3:T$43,MATCH($A4,$A$3:$A$43,0),1)</f>
        <v>0.53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0.56000000000000005</v>
      </c>
      <c r="W4" s="75">
        <f t="shared" ref="W4:W43" si="12">ROUND(10^(-4.155639+1.847898*LOG(D4)+0.951955*LOG(E4)),2)</f>
        <v>0.52</v>
      </c>
      <c r="X4" s="75">
        <f t="shared" ref="X4:X43" si="13">ROUND(10^(-4.194535+1.804172*LOG(D4)+1.034248*LOG(E4)),2)</f>
        <v>0.52</v>
      </c>
      <c r="Y4" s="75">
        <f t="shared" ref="Y4:Y43" si="14">ROUND(10^(-4.42347+2.006485*LOG(D4)+0.967757*LOG(E4)),2)</f>
        <v>0.5</v>
      </c>
      <c r="Z4" s="75">
        <f t="shared" ref="Z4:Z43" si="15">HLOOKUP($D4,V$3:Y$43,MATCH($A4,$A$3:$A$43,0),1)</f>
        <v>0.52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0.46</v>
      </c>
      <c r="AB4" s="75">
        <f t="shared" ref="AB4:AB43" si="17">ROUND(10^(1.979213*LOG(D4)+0.998347*LOG(E4)-4.369281),2)</f>
        <v>0.56000000000000005</v>
      </c>
      <c r="AC4" s="75">
        <f t="shared" ref="AC4:AC43" si="18">ROUND(10^(1.904401*LOG(D4)+1.062478*LOG(E4)-4.348104),2)</f>
        <v>0.55000000000000004</v>
      </c>
      <c r="AD4" s="75">
        <f t="shared" ref="AD4:AD43" si="19">ROUND(10^(1.640825*LOG(D4)+1.080387*LOG(E4)-3.976731),2)</f>
        <v>0.56999999999999995</v>
      </c>
      <c r="AE4" s="75">
        <f t="shared" ref="AE4:AE43" si="20">ROUND(10^(1.90887*LOG(D4)+1.088002*LOG(E4)-4.431495),2)</f>
        <v>0.5</v>
      </c>
      <c r="AF4" s="75">
        <f t="shared" ref="AF4:AF43" si="21">HLOOKUP($D4,AA$3:AE$43,MATCH($A4,$A$3:$A$43,0),1)</f>
        <v>0.55000000000000004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0.47</v>
      </c>
      <c r="AH4" s="75">
        <f t="shared" ref="AH4:AH43" si="23">ROUND(10^(1.93813902*LOG(D4)+0.96697002*LOG(E4)-4.32216295),2)</f>
        <v>0.5</v>
      </c>
      <c r="AI4" s="75">
        <f t="shared" ref="AI4:AI43" si="24">ROUND(10^(1.82464098*LOG(D4)+0.97625989*LOG(E4)-4.15096808),2)</f>
        <v>0.52</v>
      </c>
      <c r="AJ4" s="75">
        <f t="shared" ref="AJ4:AJ43" si="25">HLOOKUP($D4,AG$3:AI$43,MATCH($A4,$A$3:$A$43,0),1)</f>
        <v>0.5</v>
      </c>
    </row>
    <row r="5" spans="1:36" ht="12.95" customHeight="1" x14ac:dyDescent="0.15">
      <c r="A5" s="74">
        <v>202</v>
      </c>
      <c r="B5" s="143" t="s">
        <v>53</v>
      </c>
      <c r="C5" s="144"/>
      <c r="D5" s="74">
        <v>22</v>
      </c>
      <c r="E5" s="74">
        <v>18</v>
      </c>
      <c r="F5" s="4">
        <f t="shared" si="0"/>
        <v>0.34</v>
      </c>
      <c r="G5" s="5" t="s">
        <v>67</v>
      </c>
      <c r="H5" s="77" t="s">
        <v>62</v>
      </c>
      <c r="I5" s="5" t="s">
        <v>67</v>
      </c>
      <c r="J5" s="1" t="s">
        <v>15</v>
      </c>
      <c r="K5" s="75">
        <f t="shared" si="1"/>
        <v>0.31</v>
      </c>
      <c r="L5" s="75">
        <f t="shared" si="2"/>
        <v>0.34</v>
      </c>
      <c r="M5" s="75">
        <f t="shared" si="3"/>
        <v>0.34</v>
      </c>
      <c r="N5" s="75">
        <f t="shared" si="4"/>
        <v>0.34</v>
      </c>
      <c r="O5" s="75">
        <f t="shared" si="5"/>
        <v>0.34</v>
      </c>
      <c r="P5" s="75">
        <f t="shared" ref="P5:P43" si="26">HLOOKUP($D5,K$3:O$43,MATCH(A5,$A$3:$A$43,0),1)</f>
        <v>0.34</v>
      </c>
      <c r="Q5" s="75">
        <f t="shared" si="6"/>
        <v>0.31</v>
      </c>
      <c r="R5" s="75">
        <f t="shared" si="7"/>
        <v>0.34</v>
      </c>
      <c r="S5" s="75">
        <f t="shared" si="8"/>
        <v>0.34</v>
      </c>
      <c r="T5" s="75">
        <f t="shared" si="9"/>
        <v>0.36</v>
      </c>
      <c r="U5" s="75">
        <f t="shared" si="10"/>
        <v>0.34</v>
      </c>
      <c r="V5" s="75">
        <f t="shared" si="11"/>
        <v>0.35</v>
      </c>
      <c r="W5" s="75">
        <f t="shared" si="12"/>
        <v>0.33</v>
      </c>
      <c r="X5" s="75">
        <f t="shared" si="13"/>
        <v>0.34</v>
      </c>
      <c r="Y5" s="75">
        <f t="shared" si="14"/>
        <v>0.31</v>
      </c>
      <c r="Z5" s="75">
        <f t="shared" si="15"/>
        <v>0.34</v>
      </c>
      <c r="AA5" s="75">
        <f t="shared" si="16"/>
        <v>0.3</v>
      </c>
      <c r="AB5" s="75">
        <f t="shared" si="17"/>
        <v>0.35</v>
      </c>
      <c r="AC5" s="75">
        <f t="shared" si="18"/>
        <v>0.35</v>
      </c>
      <c r="AD5" s="75">
        <f t="shared" si="19"/>
        <v>0.38</v>
      </c>
      <c r="AE5" s="75">
        <f t="shared" si="20"/>
        <v>0.31</v>
      </c>
      <c r="AF5" s="75">
        <f t="shared" si="21"/>
        <v>0.35</v>
      </c>
      <c r="AG5" s="75">
        <f t="shared" si="22"/>
        <v>0.28999999999999998</v>
      </c>
      <c r="AH5" s="75">
        <f t="shared" si="23"/>
        <v>0.31</v>
      </c>
      <c r="AI5" s="75">
        <f t="shared" si="24"/>
        <v>0.33</v>
      </c>
      <c r="AJ5" s="75">
        <f t="shared" si="25"/>
        <v>0.31</v>
      </c>
    </row>
    <row r="6" spans="1:36" ht="12.95" customHeight="1" x14ac:dyDescent="0.15">
      <c r="A6" s="98">
        <v>203</v>
      </c>
      <c r="B6" s="143" t="s">
        <v>53</v>
      </c>
      <c r="C6" s="144"/>
      <c r="D6" s="74">
        <v>24</v>
      </c>
      <c r="E6" s="74">
        <v>18</v>
      </c>
      <c r="F6" s="4">
        <f t="shared" si="0"/>
        <v>0.39</v>
      </c>
      <c r="G6" s="5" t="s">
        <v>67</v>
      </c>
      <c r="H6" s="74"/>
      <c r="I6" s="5" t="s">
        <v>67</v>
      </c>
      <c r="J6" s="1" t="s">
        <v>15</v>
      </c>
      <c r="K6" s="75">
        <f t="shared" si="1"/>
        <v>0.36</v>
      </c>
      <c r="L6" s="75">
        <f t="shared" si="2"/>
        <v>0.4</v>
      </c>
      <c r="M6" s="75">
        <f t="shared" si="3"/>
        <v>0.4</v>
      </c>
      <c r="N6" s="75">
        <f t="shared" si="4"/>
        <v>0.4</v>
      </c>
      <c r="O6" s="75">
        <f t="shared" si="5"/>
        <v>0.4</v>
      </c>
      <c r="P6" s="75">
        <f t="shared" si="26"/>
        <v>0.4</v>
      </c>
      <c r="Q6" s="75">
        <f t="shared" si="6"/>
        <v>0.36</v>
      </c>
      <c r="R6" s="75">
        <f t="shared" si="7"/>
        <v>0.4</v>
      </c>
      <c r="S6" s="75">
        <f t="shared" si="8"/>
        <v>0.4</v>
      </c>
      <c r="T6" s="75">
        <f t="shared" si="9"/>
        <v>0.41</v>
      </c>
      <c r="U6" s="75">
        <f t="shared" si="10"/>
        <v>0.4</v>
      </c>
      <c r="V6" s="75">
        <f t="shared" si="11"/>
        <v>0.42</v>
      </c>
      <c r="W6" s="75">
        <f t="shared" si="12"/>
        <v>0.39</v>
      </c>
      <c r="X6" s="75">
        <f t="shared" si="13"/>
        <v>0.39</v>
      </c>
      <c r="Y6" s="75">
        <f t="shared" si="14"/>
        <v>0.36</v>
      </c>
      <c r="Z6" s="75">
        <f t="shared" si="15"/>
        <v>0.39</v>
      </c>
      <c r="AA6" s="75">
        <f t="shared" si="16"/>
        <v>0.35</v>
      </c>
      <c r="AB6" s="75">
        <f t="shared" si="17"/>
        <v>0.41</v>
      </c>
      <c r="AC6" s="75">
        <f t="shared" si="18"/>
        <v>0.41</v>
      </c>
      <c r="AD6" s="75">
        <f t="shared" si="19"/>
        <v>0.44</v>
      </c>
      <c r="AE6" s="75">
        <f t="shared" si="20"/>
        <v>0.37</v>
      </c>
      <c r="AF6" s="75">
        <f t="shared" si="21"/>
        <v>0.41</v>
      </c>
      <c r="AG6" s="75">
        <f t="shared" si="22"/>
        <v>0.35</v>
      </c>
      <c r="AH6" s="75">
        <f t="shared" si="23"/>
        <v>0.37</v>
      </c>
      <c r="AI6" s="75">
        <f t="shared" si="24"/>
        <v>0.39</v>
      </c>
      <c r="AJ6" s="75">
        <f t="shared" si="25"/>
        <v>0.37</v>
      </c>
    </row>
    <row r="7" spans="1:36" ht="12.95" customHeight="1" x14ac:dyDescent="0.15">
      <c r="A7" s="98">
        <v>204</v>
      </c>
      <c r="B7" s="143" t="s">
        <v>53</v>
      </c>
      <c r="C7" s="144"/>
      <c r="D7" s="74">
        <v>22</v>
      </c>
      <c r="E7" s="74">
        <v>18</v>
      </c>
      <c r="F7" s="4">
        <f t="shared" si="0"/>
        <v>0.34</v>
      </c>
      <c r="G7" s="5"/>
      <c r="H7" s="74"/>
      <c r="I7" s="5"/>
      <c r="J7" s="1" t="s">
        <v>15</v>
      </c>
      <c r="K7" s="75">
        <f t="shared" si="1"/>
        <v>0.31</v>
      </c>
      <c r="L7" s="75">
        <f t="shared" si="2"/>
        <v>0.34</v>
      </c>
      <c r="M7" s="75">
        <f t="shared" si="3"/>
        <v>0.34</v>
      </c>
      <c r="N7" s="75">
        <f t="shared" si="4"/>
        <v>0.34</v>
      </c>
      <c r="O7" s="75">
        <f t="shared" si="5"/>
        <v>0.34</v>
      </c>
      <c r="P7" s="75">
        <f t="shared" si="26"/>
        <v>0.34</v>
      </c>
      <c r="Q7" s="75">
        <f t="shared" si="6"/>
        <v>0.31</v>
      </c>
      <c r="R7" s="75">
        <f t="shared" si="7"/>
        <v>0.34</v>
      </c>
      <c r="S7" s="75">
        <f t="shared" si="8"/>
        <v>0.34</v>
      </c>
      <c r="T7" s="75">
        <f t="shared" si="9"/>
        <v>0.36</v>
      </c>
      <c r="U7" s="75">
        <f t="shared" si="10"/>
        <v>0.34</v>
      </c>
      <c r="V7" s="75">
        <f t="shared" si="11"/>
        <v>0.35</v>
      </c>
      <c r="W7" s="75">
        <f t="shared" si="12"/>
        <v>0.33</v>
      </c>
      <c r="X7" s="75">
        <f t="shared" si="13"/>
        <v>0.34</v>
      </c>
      <c r="Y7" s="75">
        <f t="shared" si="14"/>
        <v>0.31</v>
      </c>
      <c r="Z7" s="75">
        <f t="shared" si="15"/>
        <v>0.34</v>
      </c>
      <c r="AA7" s="75">
        <f t="shared" si="16"/>
        <v>0.3</v>
      </c>
      <c r="AB7" s="75">
        <f t="shared" si="17"/>
        <v>0.35</v>
      </c>
      <c r="AC7" s="75">
        <f t="shared" si="18"/>
        <v>0.35</v>
      </c>
      <c r="AD7" s="75">
        <f t="shared" si="19"/>
        <v>0.38</v>
      </c>
      <c r="AE7" s="75">
        <f t="shared" si="20"/>
        <v>0.31</v>
      </c>
      <c r="AF7" s="75">
        <f t="shared" si="21"/>
        <v>0.35</v>
      </c>
      <c r="AG7" s="75">
        <f t="shared" si="22"/>
        <v>0.28999999999999998</v>
      </c>
      <c r="AH7" s="75">
        <f t="shared" si="23"/>
        <v>0.31</v>
      </c>
      <c r="AI7" s="75">
        <f t="shared" si="24"/>
        <v>0.33</v>
      </c>
      <c r="AJ7" s="75">
        <f t="shared" si="25"/>
        <v>0.31</v>
      </c>
    </row>
    <row r="8" spans="1:36" ht="12.95" customHeight="1" x14ac:dyDescent="0.15">
      <c r="A8" s="98">
        <v>205</v>
      </c>
      <c r="B8" s="143" t="s">
        <v>53</v>
      </c>
      <c r="C8" s="144"/>
      <c r="D8" s="74">
        <v>22</v>
      </c>
      <c r="E8" s="74">
        <v>16</v>
      </c>
      <c r="F8" s="4">
        <f t="shared" si="0"/>
        <v>0.3</v>
      </c>
      <c r="G8" s="5" t="s">
        <v>59</v>
      </c>
      <c r="H8" s="98" t="s">
        <v>62</v>
      </c>
      <c r="I8" s="5" t="s">
        <v>59</v>
      </c>
      <c r="J8" s="1" t="s">
        <v>15</v>
      </c>
      <c r="K8" s="75">
        <f t="shared" si="1"/>
        <v>0.28000000000000003</v>
      </c>
      <c r="L8" s="75">
        <f t="shared" si="2"/>
        <v>0.3</v>
      </c>
      <c r="M8" s="75">
        <f t="shared" si="3"/>
        <v>0.3</v>
      </c>
      <c r="N8" s="75">
        <f t="shared" si="4"/>
        <v>0.3</v>
      </c>
      <c r="O8" s="75">
        <f t="shared" si="5"/>
        <v>0.3</v>
      </c>
      <c r="P8" s="75">
        <f t="shared" si="26"/>
        <v>0.3</v>
      </c>
      <c r="Q8" s="75">
        <f t="shared" si="6"/>
        <v>0.28000000000000003</v>
      </c>
      <c r="R8" s="75">
        <f t="shared" si="7"/>
        <v>0.3</v>
      </c>
      <c r="S8" s="75">
        <f t="shared" si="8"/>
        <v>0.3</v>
      </c>
      <c r="T8" s="75">
        <f t="shared" si="9"/>
        <v>0.3</v>
      </c>
      <c r="U8" s="75">
        <f t="shared" si="10"/>
        <v>0.3</v>
      </c>
      <c r="V8" s="75">
        <f t="shared" si="11"/>
        <v>0.32</v>
      </c>
      <c r="W8" s="75">
        <f t="shared" si="12"/>
        <v>0.3</v>
      </c>
      <c r="X8" s="75">
        <f t="shared" si="13"/>
        <v>0.3</v>
      </c>
      <c r="Y8" s="75">
        <f t="shared" si="14"/>
        <v>0.27</v>
      </c>
      <c r="Z8" s="75">
        <f t="shared" si="15"/>
        <v>0.3</v>
      </c>
      <c r="AA8" s="75">
        <f t="shared" si="16"/>
        <v>0.27</v>
      </c>
      <c r="AB8" s="75">
        <f t="shared" si="17"/>
        <v>0.31</v>
      </c>
      <c r="AC8" s="75">
        <f t="shared" si="18"/>
        <v>0.31</v>
      </c>
      <c r="AD8" s="75">
        <f t="shared" si="19"/>
        <v>0.34</v>
      </c>
      <c r="AE8" s="75">
        <f t="shared" si="20"/>
        <v>0.28000000000000003</v>
      </c>
      <c r="AF8" s="75">
        <f t="shared" si="21"/>
        <v>0.31</v>
      </c>
      <c r="AG8" s="75">
        <f t="shared" si="22"/>
        <v>0.27</v>
      </c>
      <c r="AH8" s="75">
        <f t="shared" si="23"/>
        <v>0.28000000000000003</v>
      </c>
      <c r="AI8" s="75">
        <f t="shared" si="24"/>
        <v>0.3</v>
      </c>
      <c r="AJ8" s="75">
        <f t="shared" si="25"/>
        <v>0.28000000000000003</v>
      </c>
    </row>
    <row r="9" spans="1:36" ht="12.95" customHeight="1" x14ac:dyDescent="0.15">
      <c r="A9" s="98">
        <v>206</v>
      </c>
      <c r="B9" s="143" t="s">
        <v>53</v>
      </c>
      <c r="C9" s="144"/>
      <c r="D9" s="74">
        <v>26</v>
      </c>
      <c r="E9" s="74">
        <v>20</v>
      </c>
      <c r="F9" s="4">
        <f t="shared" si="0"/>
        <v>0.51</v>
      </c>
      <c r="G9" s="5"/>
      <c r="H9" s="74"/>
      <c r="I9" s="5"/>
      <c r="J9" s="1" t="s">
        <v>15</v>
      </c>
      <c r="K9" s="75">
        <f t="shared" si="1"/>
        <v>0.46</v>
      </c>
      <c r="L9" s="75">
        <f t="shared" si="2"/>
        <v>0.52</v>
      </c>
      <c r="M9" s="75">
        <f t="shared" si="3"/>
        <v>0.52</v>
      </c>
      <c r="N9" s="75">
        <f t="shared" si="4"/>
        <v>0.51</v>
      </c>
      <c r="O9" s="75">
        <f t="shared" si="5"/>
        <v>0.51</v>
      </c>
      <c r="P9" s="75">
        <f t="shared" si="26"/>
        <v>0.52</v>
      </c>
      <c r="Q9" s="75">
        <f t="shared" si="6"/>
        <v>0.46</v>
      </c>
      <c r="R9" s="75">
        <f t="shared" si="7"/>
        <v>0.52</v>
      </c>
      <c r="S9" s="75">
        <f t="shared" si="8"/>
        <v>0.52</v>
      </c>
      <c r="T9" s="75">
        <f t="shared" si="9"/>
        <v>0.54</v>
      </c>
      <c r="U9" s="75">
        <f t="shared" si="10"/>
        <v>0.52</v>
      </c>
      <c r="V9" s="75">
        <f t="shared" si="11"/>
        <v>0.54</v>
      </c>
      <c r="W9" s="75">
        <f t="shared" si="12"/>
        <v>0.5</v>
      </c>
      <c r="X9" s="75">
        <f t="shared" si="13"/>
        <v>0.51</v>
      </c>
      <c r="Y9" s="75">
        <f t="shared" si="14"/>
        <v>0.47</v>
      </c>
      <c r="Z9" s="75">
        <f t="shared" si="15"/>
        <v>0.51</v>
      </c>
      <c r="AA9" s="75">
        <f t="shared" si="16"/>
        <v>0.45</v>
      </c>
      <c r="AB9" s="75">
        <f t="shared" si="17"/>
        <v>0.54</v>
      </c>
      <c r="AC9" s="75">
        <f t="shared" si="18"/>
        <v>0.54</v>
      </c>
      <c r="AD9" s="75">
        <f t="shared" si="19"/>
        <v>0.56000000000000005</v>
      </c>
      <c r="AE9" s="75">
        <f t="shared" si="20"/>
        <v>0.48</v>
      </c>
      <c r="AF9" s="75">
        <f t="shared" si="21"/>
        <v>0.54</v>
      </c>
      <c r="AG9" s="75">
        <f t="shared" si="22"/>
        <v>0.44</v>
      </c>
      <c r="AH9" s="75">
        <f t="shared" si="23"/>
        <v>0.48</v>
      </c>
      <c r="AI9" s="75">
        <f t="shared" si="24"/>
        <v>0.5</v>
      </c>
      <c r="AJ9" s="75">
        <f t="shared" si="25"/>
        <v>0.48</v>
      </c>
    </row>
    <row r="10" spans="1:36" ht="12.95" customHeight="1" x14ac:dyDescent="0.15">
      <c r="A10" s="98">
        <v>207</v>
      </c>
      <c r="B10" s="143" t="s">
        <v>53</v>
      </c>
      <c r="C10" s="144"/>
      <c r="D10" s="74">
        <v>18</v>
      </c>
      <c r="E10" s="74">
        <v>16</v>
      </c>
      <c r="F10" s="4">
        <f t="shared" si="0"/>
        <v>0.2</v>
      </c>
      <c r="G10" s="74"/>
      <c r="H10" s="74"/>
      <c r="I10" s="104"/>
      <c r="J10" s="1" t="s">
        <v>15</v>
      </c>
      <c r="K10" s="75">
        <f t="shared" si="1"/>
        <v>0.19</v>
      </c>
      <c r="L10" s="75">
        <f t="shared" si="2"/>
        <v>0.21</v>
      </c>
      <c r="M10" s="75">
        <f t="shared" si="3"/>
        <v>0.21</v>
      </c>
      <c r="N10" s="75">
        <f t="shared" si="4"/>
        <v>0.21</v>
      </c>
      <c r="O10" s="75">
        <f t="shared" si="5"/>
        <v>0.21</v>
      </c>
      <c r="P10" s="75">
        <f t="shared" si="26"/>
        <v>0.21</v>
      </c>
      <c r="Q10" s="75">
        <f t="shared" si="6"/>
        <v>0.19</v>
      </c>
      <c r="R10" s="75">
        <f t="shared" si="7"/>
        <v>0.21</v>
      </c>
      <c r="S10" s="75">
        <f t="shared" si="8"/>
        <v>0.21</v>
      </c>
      <c r="T10" s="75">
        <f t="shared" si="9"/>
        <v>0.22</v>
      </c>
      <c r="U10" s="75">
        <f t="shared" si="10"/>
        <v>0.21</v>
      </c>
      <c r="V10" s="75">
        <f t="shared" si="11"/>
        <v>0.21</v>
      </c>
      <c r="W10" s="75">
        <f t="shared" si="12"/>
        <v>0.2</v>
      </c>
      <c r="X10" s="75">
        <f t="shared" si="13"/>
        <v>0.21</v>
      </c>
      <c r="Y10" s="75">
        <f t="shared" si="14"/>
        <v>0.18</v>
      </c>
      <c r="Z10" s="75">
        <f t="shared" si="15"/>
        <v>0.2</v>
      </c>
      <c r="AA10" s="75">
        <f t="shared" si="16"/>
        <v>0.19</v>
      </c>
      <c r="AB10" s="75">
        <f t="shared" si="17"/>
        <v>0.21</v>
      </c>
      <c r="AC10" s="75">
        <f t="shared" si="18"/>
        <v>0.21</v>
      </c>
      <c r="AD10" s="75">
        <f t="shared" si="19"/>
        <v>0.24</v>
      </c>
      <c r="AE10" s="75">
        <f t="shared" si="20"/>
        <v>0.19</v>
      </c>
      <c r="AF10" s="75">
        <f t="shared" si="21"/>
        <v>0.21</v>
      </c>
      <c r="AG10" s="75">
        <f t="shared" si="22"/>
        <v>0.18</v>
      </c>
      <c r="AH10" s="75">
        <f t="shared" si="23"/>
        <v>0.19</v>
      </c>
      <c r="AI10" s="75">
        <f t="shared" si="24"/>
        <v>0.21</v>
      </c>
      <c r="AJ10" s="75">
        <f t="shared" si="25"/>
        <v>0.19</v>
      </c>
    </row>
    <row r="11" spans="1:36" ht="12.95" customHeight="1" x14ac:dyDescent="0.15">
      <c r="A11" s="98">
        <v>208</v>
      </c>
      <c r="B11" s="143" t="s">
        <v>53</v>
      </c>
      <c r="C11" s="144"/>
      <c r="D11" s="74">
        <v>20</v>
      </c>
      <c r="E11" s="74">
        <v>18</v>
      </c>
      <c r="F11" s="4">
        <f t="shared" si="0"/>
        <v>0.28000000000000003</v>
      </c>
      <c r="G11" s="5" t="s">
        <v>67</v>
      </c>
      <c r="H11" s="98" t="s">
        <v>62</v>
      </c>
      <c r="I11" s="5" t="s">
        <v>67</v>
      </c>
      <c r="J11" s="1" t="s">
        <v>15</v>
      </c>
      <c r="K11" s="75">
        <f t="shared" si="1"/>
        <v>0.26</v>
      </c>
      <c r="L11" s="75">
        <f t="shared" si="2"/>
        <v>0.28999999999999998</v>
      </c>
      <c r="M11" s="75">
        <f t="shared" si="3"/>
        <v>0.28999999999999998</v>
      </c>
      <c r="N11" s="75">
        <f t="shared" si="4"/>
        <v>0.28999999999999998</v>
      </c>
      <c r="O11" s="75">
        <f t="shared" si="5"/>
        <v>0.28999999999999998</v>
      </c>
      <c r="P11" s="75">
        <f t="shared" si="26"/>
        <v>0.28999999999999998</v>
      </c>
      <c r="Q11" s="75">
        <f t="shared" si="6"/>
        <v>0.26</v>
      </c>
      <c r="R11" s="75">
        <f t="shared" si="7"/>
        <v>0.28999999999999998</v>
      </c>
      <c r="S11" s="75">
        <f t="shared" si="8"/>
        <v>0.28999999999999998</v>
      </c>
      <c r="T11" s="75">
        <f t="shared" si="9"/>
        <v>0.3</v>
      </c>
      <c r="U11" s="75">
        <f t="shared" si="10"/>
        <v>0.28999999999999998</v>
      </c>
      <c r="V11" s="75">
        <f t="shared" si="11"/>
        <v>0.28999999999999998</v>
      </c>
      <c r="W11" s="75">
        <f t="shared" si="12"/>
        <v>0.28000000000000003</v>
      </c>
      <c r="X11" s="75">
        <f t="shared" si="13"/>
        <v>0.28000000000000003</v>
      </c>
      <c r="Y11" s="75">
        <f t="shared" si="14"/>
        <v>0.25</v>
      </c>
      <c r="Z11" s="75">
        <f t="shared" si="15"/>
        <v>0.28000000000000003</v>
      </c>
      <c r="AA11" s="75">
        <f t="shared" si="16"/>
        <v>0.25</v>
      </c>
      <c r="AB11" s="75">
        <f t="shared" si="17"/>
        <v>0.28999999999999998</v>
      </c>
      <c r="AC11" s="75">
        <f t="shared" si="18"/>
        <v>0.28999999999999998</v>
      </c>
      <c r="AD11" s="75">
        <f t="shared" si="19"/>
        <v>0.33</v>
      </c>
      <c r="AE11" s="75">
        <f t="shared" si="20"/>
        <v>0.26</v>
      </c>
      <c r="AF11" s="75">
        <f t="shared" si="21"/>
        <v>0.28999999999999998</v>
      </c>
      <c r="AG11" s="75">
        <f t="shared" si="22"/>
        <v>0.24</v>
      </c>
      <c r="AH11" s="75">
        <f t="shared" si="23"/>
        <v>0.26</v>
      </c>
      <c r="AI11" s="75">
        <f t="shared" si="24"/>
        <v>0.28000000000000003</v>
      </c>
      <c r="AJ11" s="75">
        <f t="shared" si="25"/>
        <v>0.26</v>
      </c>
    </row>
    <row r="12" spans="1:36" ht="12.95" customHeight="1" x14ac:dyDescent="0.15">
      <c r="A12" s="98">
        <v>209</v>
      </c>
      <c r="B12" s="143" t="s">
        <v>53</v>
      </c>
      <c r="C12" s="144"/>
      <c r="D12" s="74">
        <v>14</v>
      </c>
      <c r="E12" s="74">
        <v>16</v>
      </c>
      <c r="F12" s="4">
        <f t="shared" si="0"/>
        <v>0.13</v>
      </c>
      <c r="G12" s="5"/>
      <c r="H12" s="77"/>
      <c r="I12" s="5"/>
      <c r="J12" s="1" t="s">
        <v>15</v>
      </c>
      <c r="K12" s="75">
        <f t="shared" si="1"/>
        <v>0.13</v>
      </c>
      <c r="L12" s="75">
        <f t="shared" si="2"/>
        <v>0.13</v>
      </c>
      <c r="M12" s="75">
        <f t="shared" si="3"/>
        <v>0.14000000000000001</v>
      </c>
      <c r="N12" s="75">
        <f t="shared" si="4"/>
        <v>0.14000000000000001</v>
      </c>
      <c r="O12" s="75">
        <f t="shared" si="5"/>
        <v>0.14000000000000001</v>
      </c>
      <c r="P12" s="75">
        <f t="shared" si="26"/>
        <v>0.13</v>
      </c>
      <c r="Q12" s="75">
        <f t="shared" si="6"/>
        <v>0.12</v>
      </c>
      <c r="R12" s="75">
        <f t="shared" si="7"/>
        <v>0.13</v>
      </c>
      <c r="S12" s="75">
        <f t="shared" si="8"/>
        <v>0.14000000000000001</v>
      </c>
      <c r="T12" s="75">
        <f t="shared" si="9"/>
        <v>0.14000000000000001</v>
      </c>
      <c r="U12" s="75">
        <f t="shared" si="10"/>
        <v>0.13</v>
      </c>
      <c r="V12" s="75">
        <f t="shared" si="11"/>
        <v>0.13</v>
      </c>
      <c r="W12" s="75">
        <f t="shared" si="12"/>
        <v>0.13</v>
      </c>
      <c r="X12" s="75">
        <f t="shared" si="13"/>
        <v>0.13</v>
      </c>
      <c r="Y12" s="75">
        <f t="shared" si="14"/>
        <v>0.11</v>
      </c>
      <c r="Z12" s="75">
        <f t="shared" si="15"/>
        <v>0.13</v>
      </c>
      <c r="AA12" s="75">
        <f t="shared" si="16"/>
        <v>0.12</v>
      </c>
      <c r="AB12" s="75">
        <f t="shared" si="17"/>
        <v>0.13</v>
      </c>
      <c r="AC12" s="75">
        <f t="shared" si="18"/>
        <v>0.13</v>
      </c>
      <c r="AD12" s="75">
        <f t="shared" si="19"/>
        <v>0.16</v>
      </c>
      <c r="AE12" s="75">
        <f t="shared" si="20"/>
        <v>0.12</v>
      </c>
      <c r="AF12" s="75">
        <f t="shared" si="21"/>
        <v>0.13</v>
      </c>
      <c r="AG12" s="75">
        <f t="shared" si="22"/>
        <v>0.11</v>
      </c>
      <c r="AH12" s="75">
        <f t="shared" si="23"/>
        <v>0.12</v>
      </c>
      <c r="AI12" s="75">
        <f t="shared" si="24"/>
        <v>0.13</v>
      </c>
      <c r="AJ12" s="75">
        <f t="shared" si="25"/>
        <v>0.12</v>
      </c>
    </row>
    <row r="13" spans="1:36" ht="12.95" customHeight="1" x14ac:dyDescent="0.15">
      <c r="A13" s="98">
        <v>210</v>
      </c>
      <c r="B13" s="143" t="s">
        <v>53</v>
      </c>
      <c r="C13" s="144"/>
      <c r="D13" s="74">
        <v>16</v>
      </c>
      <c r="E13" s="74">
        <v>14</v>
      </c>
      <c r="F13" s="4">
        <f t="shared" si="0"/>
        <v>0.14000000000000001</v>
      </c>
      <c r="G13" s="5" t="s">
        <v>59</v>
      </c>
      <c r="H13" s="98" t="s">
        <v>62</v>
      </c>
      <c r="I13" s="5" t="s">
        <v>59</v>
      </c>
      <c r="J13" s="1" t="s">
        <v>15</v>
      </c>
      <c r="K13" s="75">
        <f t="shared" si="1"/>
        <v>0.14000000000000001</v>
      </c>
      <c r="L13" s="75">
        <f t="shared" si="2"/>
        <v>0.15</v>
      </c>
      <c r="M13" s="75">
        <f t="shared" si="3"/>
        <v>0.15</v>
      </c>
      <c r="N13" s="75">
        <f t="shared" si="4"/>
        <v>0.15</v>
      </c>
      <c r="O13" s="75">
        <f t="shared" si="5"/>
        <v>0.15</v>
      </c>
      <c r="P13" s="75">
        <f t="shared" si="26"/>
        <v>0.15</v>
      </c>
      <c r="Q13" s="75">
        <f t="shared" si="6"/>
        <v>0.14000000000000001</v>
      </c>
      <c r="R13" s="75">
        <f t="shared" si="7"/>
        <v>0.14000000000000001</v>
      </c>
      <c r="S13" s="75">
        <f t="shared" si="8"/>
        <v>0.15</v>
      </c>
      <c r="T13" s="75">
        <f t="shared" si="9"/>
        <v>0.15</v>
      </c>
      <c r="U13" s="75">
        <f t="shared" si="10"/>
        <v>0.14000000000000001</v>
      </c>
      <c r="V13" s="75">
        <f t="shared" si="11"/>
        <v>0.15</v>
      </c>
      <c r="W13" s="75">
        <f t="shared" si="12"/>
        <v>0.14000000000000001</v>
      </c>
      <c r="X13" s="75">
        <f t="shared" si="13"/>
        <v>0.15</v>
      </c>
      <c r="Y13" s="75">
        <f t="shared" si="14"/>
        <v>0.13</v>
      </c>
      <c r="Z13" s="75">
        <f t="shared" si="15"/>
        <v>0.14000000000000001</v>
      </c>
      <c r="AA13" s="75">
        <f t="shared" si="16"/>
        <v>0.13</v>
      </c>
      <c r="AB13" s="75">
        <f t="shared" si="17"/>
        <v>0.14000000000000001</v>
      </c>
      <c r="AC13" s="75">
        <f t="shared" si="18"/>
        <v>0.15</v>
      </c>
      <c r="AD13" s="75">
        <f t="shared" si="19"/>
        <v>0.17</v>
      </c>
      <c r="AE13" s="75">
        <f t="shared" si="20"/>
        <v>0.13</v>
      </c>
      <c r="AF13" s="75">
        <f t="shared" si="21"/>
        <v>0.14000000000000001</v>
      </c>
      <c r="AG13" s="75">
        <f t="shared" si="22"/>
        <v>0.13</v>
      </c>
      <c r="AH13" s="75">
        <f t="shared" si="23"/>
        <v>0.13</v>
      </c>
      <c r="AI13" s="75">
        <f t="shared" si="24"/>
        <v>0.15</v>
      </c>
      <c r="AJ13" s="75">
        <f t="shared" si="25"/>
        <v>0.13</v>
      </c>
    </row>
    <row r="14" spans="1:36" ht="12.95" customHeight="1" x14ac:dyDescent="0.15">
      <c r="A14" s="98">
        <v>211</v>
      </c>
      <c r="B14" s="143" t="s">
        <v>53</v>
      </c>
      <c r="C14" s="144"/>
      <c r="D14" s="74">
        <v>18</v>
      </c>
      <c r="E14" s="74">
        <v>16</v>
      </c>
      <c r="F14" s="4">
        <f t="shared" si="0"/>
        <v>0.2</v>
      </c>
      <c r="G14" s="5"/>
      <c r="H14" s="74"/>
      <c r="I14" s="74"/>
      <c r="J14" s="1" t="s">
        <v>15</v>
      </c>
      <c r="K14" s="75">
        <f t="shared" si="1"/>
        <v>0.19</v>
      </c>
      <c r="L14" s="75">
        <f t="shared" si="2"/>
        <v>0.21</v>
      </c>
      <c r="M14" s="75">
        <f t="shared" si="3"/>
        <v>0.21</v>
      </c>
      <c r="N14" s="75">
        <f t="shared" si="4"/>
        <v>0.21</v>
      </c>
      <c r="O14" s="75">
        <f t="shared" si="5"/>
        <v>0.21</v>
      </c>
      <c r="P14" s="75">
        <f t="shared" si="26"/>
        <v>0.21</v>
      </c>
      <c r="Q14" s="75">
        <f t="shared" si="6"/>
        <v>0.19</v>
      </c>
      <c r="R14" s="75">
        <f t="shared" si="7"/>
        <v>0.21</v>
      </c>
      <c r="S14" s="75">
        <f t="shared" si="8"/>
        <v>0.21</v>
      </c>
      <c r="T14" s="75">
        <f t="shared" si="9"/>
        <v>0.22</v>
      </c>
      <c r="U14" s="75">
        <f t="shared" si="10"/>
        <v>0.21</v>
      </c>
      <c r="V14" s="75">
        <f t="shared" si="11"/>
        <v>0.21</v>
      </c>
      <c r="W14" s="75">
        <f t="shared" si="12"/>
        <v>0.2</v>
      </c>
      <c r="X14" s="75">
        <f t="shared" si="13"/>
        <v>0.21</v>
      </c>
      <c r="Y14" s="75">
        <f t="shared" si="14"/>
        <v>0.18</v>
      </c>
      <c r="Z14" s="75">
        <f t="shared" si="15"/>
        <v>0.2</v>
      </c>
      <c r="AA14" s="75">
        <f t="shared" si="16"/>
        <v>0.19</v>
      </c>
      <c r="AB14" s="75">
        <f t="shared" si="17"/>
        <v>0.21</v>
      </c>
      <c r="AC14" s="75">
        <f t="shared" si="18"/>
        <v>0.21</v>
      </c>
      <c r="AD14" s="75">
        <f t="shared" si="19"/>
        <v>0.24</v>
      </c>
      <c r="AE14" s="75">
        <f t="shared" si="20"/>
        <v>0.19</v>
      </c>
      <c r="AF14" s="75">
        <f t="shared" si="21"/>
        <v>0.21</v>
      </c>
      <c r="AG14" s="75">
        <f t="shared" si="22"/>
        <v>0.18</v>
      </c>
      <c r="AH14" s="75">
        <f t="shared" si="23"/>
        <v>0.19</v>
      </c>
      <c r="AI14" s="75">
        <f t="shared" si="24"/>
        <v>0.21</v>
      </c>
      <c r="AJ14" s="75">
        <f t="shared" si="25"/>
        <v>0.19</v>
      </c>
    </row>
    <row r="15" spans="1:36" ht="12.95" customHeight="1" x14ac:dyDescent="0.15">
      <c r="A15" s="98">
        <v>212</v>
      </c>
      <c r="B15" s="143" t="s">
        <v>63</v>
      </c>
      <c r="C15" s="144"/>
      <c r="D15" s="74">
        <v>10</v>
      </c>
      <c r="E15" s="74">
        <v>7</v>
      </c>
      <c r="F15" s="4">
        <f t="shared" si="0"/>
        <v>0.03</v>
      </c>
      <c r="G15" s="74" t="s">
        <v>90</v>
      </c>
      <c r="H15" s="98" t="s">
        <v>52</v>
      </c>
      <c r="I15" s="74"/>
      <c r="J15" s="1" t="s">
        <v>15</v>
      </c>
      <c r="K15" s="75">
        <f t="shared" si="1"/>
        <v>0.03</v>
      </c>
      <c r="L15" s="75">
        <f t="shared" si="2"/>
        <v>0.03</v>
      </c>
      <c r="M15" s="75">
        <f t="shared" si="3"/>
        <v>0.03</v>
      </c>
      <c r="N15" s="75">
        <f t="shared" si="4"/>
        <v>0.03</v>
      </c>
      <c r="O15" s="75">
        <f t="shared" si="5"/>
        <v>0.03</v>
      </c>
      <c r="P15" s="75">
        <f t="shared" si="26"/>
        <v>0.03</v>
      </c>
      <c r="Q15" s="75">
        <f t="shared" si="6"/>
        <v>0.03</v>
      </c>
      <c r="R15" s="75">
        <f t="shared" si="7"/>
        <v>0.03</v>
      </c>
      <c r="S15" s="75">
        <f t="shared" si="8"/>
        <v>0.03</v>
      </c>
      <c r="T15" s="75">
        <f t="shared" si="9"/>
        <v>0.03</v>
      </c>
      <c r="U15" s="75">
        <f t="shared" si="10"/>
        <v>0.03</v>
      </c>
      <c r="V15" s="75">
        <f t="shared" si="11"/>
        <v>0.03</v>
      </c>
      <c r="W15" s="75">
        <f t="shared" si="12"/>
        <v>0.03</v>
      </c>
      <c r="X15" s="75">
        <f t="shared" si="13"/>
        <v>0.03</v>
      </c>
      <c r="Y15" s="75">
        <f t="shared" si="14"/>
        <v>0.03</v>
      </c>
      <c r="Z15" s="75">
        <f t="shared" si="15"/>
        <v>0.03</v>
      </c>
      <c r="AA15" s="75">
        <f t="shared" si="16"/>
        <v>0.03</v>
      </c>
      <c r="AB15" s="75">
        <f t="shared" si="17"/>
        <v>0.03</v>
      </c>
      <c r="AC15" s="75">
        <f t="shared" si="18"/>
        <v>0.03</v>
      </c>
      <c r="AD15" s="75">
        <f t="shared" si="19"/>
        <v>0.04</v>
      </c>
      <c r="AE15" s="75">
        <f t="shared" si="20"/>
        <v>0.02</v>
      </c>
      <c r="AF15" s="75">
        <f t="shared" si="21"/>
        <v>0.03</v>
      </c>
      <c r="AG15" s="75">
        <f t="shared" si="22"/>
        <v>0.03</v>
      </c>
      <c r="AH15" s="75">
        <f t="shared" si="23"/>
        <v>0.03</v>
      </c>
      <c r="AI15" s="75">
        <f t="shared" si="24"/>
        <v>0.03</v>
      </c>
      <c r="AJ15" s="75">
        <f t="shared" si="25"/>
        <v>0.03</v>
      </c>
    </row>
    <row r="16" spans="1:36" ht="12.95" customHeight="1" x14ac:dyDescent="0.15">
      <c r="A16" s="98">
        <v>213</v>
      </c>
      <c r="B16" s="143" t="s">
        <v>64</v>
      </c>
      <c r="C16" s="144"/>
      <c r="D16" s="74">
        <v>14</v>
      </c>
      <c r="E16" s="74">
        <v>14</v>
      </c>
      <c r="F16" s="4">
        <f t="shared" si="0"/>
        <v>0.1</v>
      </c>
      <c r="G16" s="5"/>
      <c r="H16" s="74"/>
      <c r="I16" s="74"/>
      <c r="J16" s="1" t="s">
        <v>15</v>
      </c>
      <c r="K16" s="75">
        <f t="shared" si="1"/>
        <v>0.11</v>
      </c>
      <c r="L16" s="75">
        <f t="shared" si="2"/>
        <v>0.11</v>
      </c>
      <c r="M16" s="75">
        <f t="shared" si="3"/>
        <v>0.12</v>
      </c>
      <c r="N16" s="75">
        <f t="shared" si="4"/>
        <v>0.12</v>
      </c>
      <c r="O16" s="75">
        <f t="shared" si="5"/>
        <v>0.12</v>
      </c>
      <c r="P16" s="75">
        <f t="shared" si="26"/>
        <v>0.11</v>
      </c>
      <c r="Q16" s="75">
        <f t="shared" si="6"/>
        <v>0.11</v>
      </c>
      <c r="R16" s="75">
        <f t="shared" si="7"/>
        <v>0.11</v>
      </c>
      <c r="S16" s="75">
        <f t="shared" si="8"/>
        <v>0.12</v>
      </c>
      <c r="T16" s="75">
        <f t="shared" si="9"/>
        <v>0.12</v>
      </c>
      <c r="U16" s="75">
        <f t="shared" si="10"/>
        <v>0.11</v>
      </c>
      <c r="V16" s="75">
        <f t="shared" si="11"/>
        <v>0.12</v>
      </c>
      <c r="W16" s="75">
        <f t="shared" si="12"/>
        <v>0.11</v>
      </c>
      <c r="X16" s="75">
        <f t="shared" si="13"/>
        <v>0.11</v>
      </c>
      <c r="Y16" s="75">
        <f t="shared" si="14"/>
        <v>0.1</v>
      </c>
      <c r="Z16" s="75">
        <f t="shared" si="15"/>
        <v>0.11</v>
      </c>
      <c r="AA16" s="75">
        <f t="shared" si="16"/>
        <v>0.1</v>
      </c>
      <c r="AB16" s="75">
        <f t="shared" si="17"/>
        <v>0.11</v>
      </c>
      <c r="AC16" s="75">
        <f t="shared" si="18"/>
        <v>0.11</v>
      </c>
      <c r="AD16" s="75">
        <f t="shared" si="19"/>
        <v>0.14000000000000001</v>
      </c>
      <c r="AE16" s="75">
        <f t="shared" si="20"/>
        <v>0.1</v>
      </c>
      <c r="AF16" s="75">
        <f t="shared" si="21"/>
        <v>0.11</v>
      </c>
      <c r="AG16" s="75">
        <f t="shared" si="22"/>
        <v>0.1</v>
      </c>
      <c r="AH16" s="75">
        <f t="shared" si="23"/>
        <v>0.1</v>
      </c>
      <c r="AI16" s="75">
        <f t="shared" si="24"/>
        <v>0.11</v>
      </c>
      <c r="AJ16" s="75">
        <f t="shared" si="25"/>
        <v>0.1</v>
      </c>
    </row>
    <row r="17" spans="1:36" ht="12.95" customHeight="1" x14ac:dyDescent="0.15">
      <c r="A17" s="98">
        <v>214</v>
      </c>
      <c r="B17" s="143" t="s">
        <v>64</v>
      </c>
      <c r="C17" s="144"/>
      <c r="D17" s="74">
        <v>18</v>
      </c>
      <c r="E17" s="74">
        <v>14</v>
      </c>
      <c r="F17" s="4">
        <f t="shared" si="0"/>
        <v>0.17</v>
      </c>
      <c r="G17" s="74"/>
      <c r="H17" s="74"/>
      <c r="I17" s="74"/>
      <c r="J17" s="1" t="s">
        <v>15</v>
      </c>
      <c r="K17" s="75">
        <f t="shared" si="1"/>
        <v>0.17</v>
      </c>
      <c r="L17" s="75">
        <f t="shared" si="2"/>
        <v>0.18</v>
      </c>
      <c r="M17" s="75">
        <f t="shared" si="3"/>
        <v>0.18</v>
      </c>
      <c r="N17" s="75">
        <f t="shared" si="4"/>
        <v>0.18</v>
      </c>
      <c r="O17" s="75">
        <f t="shared" si="5"/>
        <v>0.19</v>
      </c>
      <c r="P17" s="75">
        <f t="shared" si="26"/>
        <v>0.18</v>
      </c>
      <c r="Q17" s="75">
        <f t="shared" si="6"/>
        <v>0.17</v>
      </c>
      <c r="R17" s="75">
        <f t="shared" si="7"/>
        <v>0.18</v>
      </c>
      <c r="S17" s="75">
        <f t="shared" si="8"/>
        <v>0.18</v>
      </c>
      <c r="T17" s="75">
        <f t="shared" si="9"/>
        <v>0.18</v>
      </c>
      <c r="U17" s="75">
        <f t="shared" si="10"/>
        <v>0.18</v>
      </c>
      <c r="V17" s="75">
        <f t="shared" si="11"/>
        <v>0.19</v>
      </c>
      <c r="W17" s="75">
        <f t="shared" si="12"/>
        <v>0.18</v>
      </c>
      <c r="X17" s="75">
        <f t="shared" si="13"/>
        <v>0.18</v>
      </c>
      <c r="Y17" s="75">
        <f t="shared" si="14"/>
        <v>0.16</v>
      </c>
      <c r="Z17" s="75">
        <f t="shared" si="15"/>
        <v>0.18</v>
      </c>
      <c r="AA17" s="75">
        <f t="shared" si="16"/>
        <v>0.16</v>
      </c>
      <c r="AB17" s="75">
        <f t="shared" si="17"/>
        <v>0.18</v>
      </c>
      <c r="AC17" s="75">
        <f t="shared" si="18"/>
        <v>0.18</v>
      </c>
      <c r="AD17" s="75">
        <f t="shared" si="19"/>
        <v>0.21</v>
      </c>
      <c r="AE17" s="75">
        <f t="shared" si="20"/>
        <v>0.16</v>
      </c>
      <c r="AF17" s="75">
        <f t="shared" si="21"/>
        <v>0.18</v>
      </c>
      <c r="AG17" s="75">
        <f t="shared" si="22"/>
        <v>0.16</v>
      </c>
      <c r="AH17" s="75">
        <f t="shared" si="23"/>
        <v>0.17</v>
      </c>
      <c r="AI17" s="75">
        <f t="shared" si="24"/>
        <v>0.18</v>
      </c>
      <c r="AJ17" s="75">
        <f t="shared" si="25"/>
        <v>0.17</v>
      </c>
    </row>
    <row r="18" spans="1:36" ht="12.95" customHeight="1" x14ac:dyDescent="0.15">
      <c r="A18" s="74"/>
      <c r="B18" s="143"/>
      <c r="C18" s="144"/>
      <c r="D18" s="74"/>
      <c r="E18" s="74"/>
      <c r="F18" s="4" t="str">
        <f t="shared" si="0"/>
        <v/>
      </c>
      <c r="G18" s="5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43"/>
      <c r="C19" s="144"/>
      <c r="D19" s="74"/>
      <c r="E19" s="74"/>
      <c r="F19" s="4" t="str">
        <f t="shared" si="0"/>
        <v/>
      </c>
      <c r="G19" s="5"/>
      <c r="H19" s="74"/>
      <c r="I19" s="74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43"/>
      <c r="C20" s="144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15"/>
      <c r="C21" s="115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15"/>
      <c r="C22" s="115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15"/>
      <c r="C23" s="115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74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74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279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1</v>
      </c>
      <c r="E47" s="14">
        <f>COUNTA(A4:A43)</f>
        <v>14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17</v>
      </c>
      <c r="D48" s="14">
        <f>IF(D47&gt;0,ROUND(SUMIF(G4:G43,"*下層*",E4:E43)/D47,0),"")</f>
        <v>7</v>
      </c>
      <c r="E48" s="14">
        <f>ROUND(SUM(E4:E43)/E47,0)</f>
        <v>16</v>
      </c>
      <c r="F48" s="13"/>
      <c r="G48" s="15">
        <f>C48</f>
        <v>17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20</v>
      </c>
      <c r="D49" s="14">
        <f>IF(D47&gt;0,ROUND(SUMIF(G4:G43,"*下層*",D4:D43)/D47,0),"")</f>
        <v>10</v>
      </c>
      <c r="E49" s="14">
        <f>ROUND(SUM(D4:D43)/E47,0)</f>
        <v>19</v>
      </c>
      <c r="F49" s="13"/>
      <c r="G49" s="15">
        <f>C49</f>
        <v>20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3.620000000000001</v>
      </c>
      <c r="D50" s="16">
        <f>SUMIF(G4:G43,"*下層*",F4:F43)</f>
        <v>0.03</v>
      </c>
      <c r="E50" s="4">
        <f>SUM(F4:F43)</f>
        <v>3.6500000000000008</v>
      </c>
      <c r="F50" s="13"/>
      <c r="G50" s="17">
        <f>C50*100</f>
        <v>362.00000000000011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形状比＝85、Sr＝16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1</v>
      </c>
      <c r="E54" s="14">
        <f>COUNTA(H4:H43)</f>
        <v>5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7</v>
      </c>
      <c r="E55" s="14">
        <f>ROUND(SUMIF(H4:H43,"*",E4:E43)/E54,0)</f>
        <v>15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20</v>
      </c>
      <c r="D56" s="14">
        <f>IF(D54&gt;0,ROUND(SUMIF(H4:H43,"▲",D4:D43)/D54,0),"")</f>
        <v>10</v>
      </c>
      <c r="E56" s="14">
        <f>ROUND(SUMIF(H4:H43,"*",D4:D43)/E54,0)</f>
        <v>18</v>
      </c>
      <c r="F56" s="13"/>
      <c r="G56" s="15">
        <f>C56</f>
        <v>20</v>
      </c>
      <c r="H56" s="13"/>
      <c r="I56" s="1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1.06</v>
      </c>
      <c r="D57" s="16">
        <f>SUMIF(H4:H43,"▲",F4:F43)</f>
        <v>0.03</v>
      </c>
      <c r="E57" s="16">
        <f>SUM(C57:D57)</f>
        <v>1.0900000000000001</v>
      </c>
      <c r="F57" s="13"/>
      <c r="G57" s="19">
        <f>C57*100</f>
        <v>106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30.8</v>
      </c>
      <c r="D61" s="20">
        <f>IF(D47&gt;0,ROUND(D54/D47*100,1),"")</f>
        <v>100</v>
      </c>
      <c r="E61" s="20">
        <f>ROUND(E54/E47*100,1)</f>
        <v>35.700000000000003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29.3</v>
      </c>
      <c r="D62" s="20">
        <f>IF(D47&gt;0,ROUND(D57/D50*100,1),"")</f>
        <v>100</v>
      </c>
      <c r="E62" s="20">
        <f>ROUND(E57/E50*100,1)</f>
        <v>29.9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2.5600000000000009</v>
      </c>
      <c r="D69" s="16" t="str">
        <f>IF(D66&gt;0,D50-D57,"")</f>
        <v/>
      </c>
      <c r="E69" s="4">
        <f>SUM(C69:D69)</f>
        <v>2.5600000000000009</v>
      </c>
      <c r="F69" s="13"/>
      <c r="G69" s="17">
        <f>C69*100</f>
        <v>256.00000000000011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9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27" priority="16" stopIfTrue="1">
      <formula>AND(($H4="スギ"),(#REF!&lt;12))</formula>
    </cfRule>
  </conditionalFormatting>
  <conditionalFormatting sqref="L4:L43">
    <cfRule type="expression" dxfId="126" priority="15" stopIfTrue="1">
      <formula>AND(($H4="スギ"),(#REF!&lt;22),(#REF!&gt;=12))</formula>
    </cfRule>
  </conditionalFormatting>
  <conditionalFormatting sqref="M4:M43">
    <cfRule type="expression" dxfId="125" priority="14" stopIfTrue="1">
      <formula>AND(($H4="スギ"),(#REF!&lt;32),(#REF!&gt;=22))</formula>
    </cfRule>
  </conditionalFormatting>
  <conditionalFormatting sqref="N4:N43">
    <cfRule type="expression" dxfId="124" priority="13" stopIfTrue="1">
      <formula>AND(($H4="スギ"),(#REF!&lt;42),(#REF!&gt;=32))</formula>
    </cfRule>
  </conditionalFormatting>
  <conditionalFormatting sqref="U4:U43 Z4:AF43 AJ4:AJ43 O4:P43">
    <cfRule type="expression" dxfId="123" priority="12" stopIfTrue="1">
      <formula>AND(($H4="スギ"),(#REF!&gt;=42))</formula>
    </cfRule>
  </conditionalFormatting>
  <conditionalFormatting sqref="Q4:Q43 AA4:AA43">
    <cfRule type="expression" dxfId="122" priority="11" stopIfTrue="1">
      <formula>AND(($H4="ヒノキ"),(#REF!&lt;12))</formula>
    </cfRule>
  </conditionalFormatting>
  <conditionalFormatting sqref="R4:R43 AB4:AE43">
    <cfRule type="expression" dxfId="121" priority="10" stopIfTrue="1">
      <formula>AND(($H4="ヒノキ"),(#REF!&lt;22),(#REF!&gt;=12))</formula>
    </cfRule>
  </conditionalFormatting>
  <conditionalFormatting sqref="S4:S43">
    <cfRule type="expression" dxfId="120" priority="9" stopIfTrue="1">
      <formula>AND(($H4="ヒノキ"),(#REF!&lt;32),(#REF!&gt;=22))</formula>
    </cfRule>
  </conditionalFormatting>
  <conditionalFormatting sqref="T4:U43 Z4:AF43 AJ4:AJ43">
    <cfRule type="expression" dxfId="119" priority="8" stopIfTrue="1">
      <formula>AND(($H4="ヒノキ"),(#REF!&gt;=32))</formula>
    </cfRule>
  </conditionalFormatting>
  <conditionalFormatting sqref="V4:V43 AA4:AA43">
    <cfRule type="expression" dxfId="118" priority="7" stopIfTrue="1">
      <formula>AND(($H4="アカマツ"),(#REF!&lt;12))</formula>
    </cfRule>
  </conditionalFormatting>
  <conditionalFormatting sqref="W4:W43 AB4:AB43">
    <cfRule type="expression" dxfId="117" priority="6" stopIfTrue="1">
      <formula>AND(($H4="アカマツ"),(#REF!&lt;22),(#REF!&gt;=12))</formula>
    </cfRule>
  </conditionalFormatting>
  <conditionalFormatting sqref="X4:X43 AC4:AC43">
    <cfRule type="expression" dxfId="116" priority="5" stopIfTrue="1">
      <formula>AND(($H4="アカマツ"),(#REF!&lt;42),(#REF!&gt;=22))</formula>
    </cfRule>
  </conditionalFormatting>
  <conditionalFormatting sqref="Y4:AF43 AJ4:AJ43">
    <cfRule type="expression" dxfId="115" priority="4" stopIfTrue="1">
      <formula>AND(($H4="アカマツ"),(#REF!&gt;=42))</formula>
    </cfRule>
  </conditionalFormatting>
  <conditionalFormatting sqref="AG4:AG43">
    <cfRule type="expression" dxfId="114" priority="3" stopIfTrue="1">
      <formula>AND(($H4&lt;&gt;"スギ"),($H4&lt;&gt;"ヒノキ"),($H4&lt;&gt;"アカマツ"),(#REF!&lt;12))</formula>
    </cfRule>
  </conditionalFormatting>
  <conditionalFormatting sqref="AH4:AH43">
    <cfRule type="expression" dxfId="1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7F2CE-B219-4756-85DD-08AEBB5E4659}">
  <sheetPr>
    <tabColor rgb="FF92D050"/>
  </sheetPr>
  <dimension ref="A1:AJ120"/>
  <sheetViews>
    <sheetView showGridLines="0" tabSelected="1" view="pageBreakPreview" topLeftCell="A7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259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100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9">
        <v>0</v>
      </c>
      <c r="L3" s="99">
        <v>12</v>
      </c>
      <c r="M3" s="99">
        <v>22</v>
      </c>
      <c r="N3" s="99">
        <v>32</v>
      </c>
      <c r="O3" s="99">
        <v>42</v>
      </c>
      <c r="P3" s="99" t="s">
        <v>14</v>
      </c>
      <c r="Q3" s="99">
        <v>0</v>
      </c>
      <c r="R3" s="99">
        <v>12</v>
      </c>
      <c r="S3" s="99">
        <v>22</v>
      </c>
      <c r="T3" s="99">
        <v>32</v>
      </c>
      <c r="U3" s="99" t="s">
        <v>14</v>
      </c>
      <c r="V3" s="99">
        <v>0</v>
      </c>
      <c r="W3" s="99">
        <v>12</v>
      </c>
      <c r="X3" s="99">
        <v>22</v>
      </c>
      <c r="Y3" s="99">
        <v>42</v>
      </c>
      <c r="Z3" s="99" t="s">
        <v>14</v>
      </c>
      <c r="AA3" s="99">
        <v>0</v>
      </c>
      <c r="AB3" s="99">
        <v>12</v>
      </c>
      <c r="AC3" s="99">
        <v>22</v>
      </c>
      <c r="AD3" s="99">
        <v>32</v>
      </c>
      <c r="AE3" s="99">
        <v>42</v>
      </c>
      <c r="AF3" s="99" t="s">
        <v>14</v>
      </c>
      <c r="AG3" s="99">
        <v>0</v>
      </c>
      <c r="AH3" s="99">
        <v>12</v>
      </c>
      <c r="AI3" s="99">
        <v>42</v>
      </c>
      <c r="AJ3" s="99" t="s">
        <v>14</v>
      </c>
    </row>
    <row r="4" spans="1:36" ht="12.95" customHeight="1" x14ac:dyDescent="0.15">
      <c r="A4" s="98">
        <v>261</v>
      </c>
      <c r="B4" s="143" t="s">
        <v>51</v>
      </c>
      <c r="C4" s="144"/>
      <c r="D4" s="98">
        <v>26</v>
      </c>
      <c r="E4" s="98">
        <v>26</v>
      </c>
      <c r="F4" s="4">
        <f t="shared" ref="F4:F43" si="0">IF(D4&gt;0,IF(B4="スギ",P4,IF(B4="ヒノキ",U4,IF(B4="アカマツ",Z4,IF(B4="カラマツ",AF4,AJ4)))),"")</f>
        <v>0.7</v>
      </c>
      <c r="G4" s="5"/>
      <c r="H4" s="98"/>
      <c r="I4" s="98" t="s">
        <v>91</v>
      </c>
      <c r="J4" s="1" t="s">
        <v>15</v>
      </c>
      <c r="K4" s="99">
        <f t="shared" ref="K4:K43" si="1">IF(ROUND(10^(-5+0.8769+1.7454*LOG(D4)+1.014*LOG(E4)),2)&gt;=0.01,ROUND(10^(-5+0.8769+1.7454*LOG(D4)+1.014*LOG(E4)),2),ROUND(10^(-5+0.8769+1.7454*LOG(D4)+1.014*LOG(E4)),3))</f>
        <v>0.6</v>
      </c>
      <c r="L4" s="99">
        <f t="shared" ref="L4:L43" si="2">ROUND(10^(-5+0.73504+1.83346*LOG(D4)+1.06569*LOG(E4)),2)</f>
        <v>0.69</v>
      </c>
      <c r="M4" s="99">
        <f t="shared" ref="M4:M43" si="3">ROUND(10^(-5+0.71514+1.74357*LOG(D4)+1.17719*LOG(E4)),2)</f>
        <v>0.7</v>
      </c>
      <c r="N4" s="99">
        <f t="shared" ref="N4:N43" si="4">ROUND(10^(-5+0.82956+1.76381*LOG(D4)+1.06412*LOG(E4)),2)</f>
        <v>0.68</v>
      </c>
      <c r="O4" s="99">
        <f t="shared" ref="O4:O43" si="5">ROUND(10^(-5+0.88226+1.79204*LOG(D4)+0.99303*LOG(E4)),2)</f>
        <v>0.67</v>
      </c>
      <c r="P4" s="99">
        <f>HLOOKUP($D4,K$3:O$43,MATCH($A4,$A$3:$A$43,0),1)</f>
        <v>0.7</v>
      </c>
      <c r="Q4" s="99">
        <f t="shared" ref="Q4:Q43" si="6">IF(ROUND(10^(1.810672*LOG(D4)+0.982833*LOG(E4)-4.173533),2)&gt;=0.01,ROUND(10^(1.810672*LOG(D4)+0.982833*LOG(E4)-4.173533),2),ROUND(10^(1.810672*LOG(D4)+0.982833*LOG(E4)-4.173533),3))</f>
        <v>0.6</v>
      </c>
      <c r="R4" s="99">
        <f t="shared" ref="R4:R43" si="7">ROUND(10^(1.905709*LOG(D4)+1.011385*LOG(E4)-4.293729),2)</f>
        <v>0.68</v>
      </c>
      <c r="S4" s="99">
        <f t="shared" ref="S4:S43" si="8">ROUND(10^(1.771888*LOG(D4)+1.138415*LOG(E4)-4.271259),2)</f>
        <v>0.7</v>
      </c>
      <c r="T4" s="99">
        <f t="shared" ref="T4:T43" si="9">ROUND(10^(1.671519*LOG(D4)+1.363617*LOG(E4)-4.404407),2)</f>
        <v>0.78</v>
      </c>
      <c r="U4" s="99">
        <f t="shared" ref="U4:U43" si="10">HLOOKUP($D4,Q$3:T$43,MATCH($A4,$A$3:$A$43,0),1)</f>
        <v>0.7</v>
      </c>
      <c r="V4" s="99">
        <f t="shared" ref="V4:V43" si="11">IF(ROUND(10^(-4.249503+1.946501*LOG(D4)+0.942682*LOG(E4)),2)&gt;=0.01,ROUND(10^(-4.249503+1.946501*LOG(D4)+0.942682*LOG(E4)),2),ROUND(10^(-4.249503+1.946501*LOG(D4)+0.942682*LOG(E4)),3))</f>
        <v>0.69</v>
      </c>
      <c r="W4" s="99">
        <f t="shared" ref="W4:W43" si="12">ROUND(10^(-4.155639+1.847898*LOG(D4)+0.951955*LOG(E4)),2)</f>
        <v>0.64</v>
      </c>
      <c r="X4" s="99">
        <f t="shared" ref="X4:X43" si="13">ROUND(10^(-4.194535+1.804172*LOG(D4)+1.034248*LOG(E4)),2)</f>
        <v>0.66</v>
      </c>
      <c r="Y4" s="99">
        <f t="shared" ref="Y4:Y43" si="14">ROUND(10^(-4.42347+2.006485*LOG(D4)+0.967757*LOG(E4)),2)</f>
        <v>0.61</v>
      </c>
      <c r="Z4" s="99">
        <f t="shared" ref="Z4:Z43" si="15">HLOOKUP($D4,V$3:Y$43,MATCH($A4,$A$3:$A$43,0),1)</f>
        <v>0.66</v>
      </c>
      <c r="AA4" s="99">
        <f t="shared" ref="AA4:AA43" si="16">IF(ROUND(10^(1.80389*LOG(D4)+0.962587*LOG(E4)-4.155099),2)&gt;=0.01,ROUND(10^(1.80389*LOG(D4)+0.962587*LOG(E4)-4.155099),2),ROUND(10^(1.80389*LOG(D4)+0.962587*LOG(E4)-4.155099),3))</f>
        <v>0.56999999999999995</v>
      </c>
      <c r="AB4" s="99">
        <f t="shared" ref="AB4:AB43" si="17">ROUND(10^(1.979213*LOG(D4)+0.998347*LOG(E4)-4.369281),2)</f>
        <v>0.7</v>
      </c>
      <c r="AC4" s="99">
        <f t="shared" ref="AC4:AC43" si="18">ROUND(10^(1.904401*LOG(D4)+1.062478*LOG(E4)-4.348104),2)</f>
        <v>0.71</v>
      </c>
      <c r="AD4" s="99">
        <f t="shared" ref="AD4:AD43" si="19">ROUND(10^(1.640825*LOG(D4)+1.080387*LOG(E4)-3.976731),2)</f>
        <v>0.75</v>
      </c>
      <c r="AE4" s="99">
        <f t="shared" ref="AE4:AE43" si="20">ROUND(10^(1.90887*LOG(D4)+1.088002*LOG(E4)-4.431495),2)</f>
        <v>0.64</v>
      </c>
      <c r="AF4" s="99">
        <f t="shared" ref="AF4:AF43" si="21">HLOOKUP($D4,AA$3:AE$43,MATCH($A4,$A$3:$A$43,0),1)</f>
        <v>0.71</v>
      </c>
      <c r="AG4" s="99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99">
        <f t="shared" ref="AH4:AH43" si="23">ROUND(10^(1.93813902*LOG(D4)+0.96697002*LOG(E4)-4.32216295),2)</f>
        <v>0.61</v>
      </c>
      <c r="AI4" s="99">
        <f t="shared" ref="AI4:AI43" si="24">ROUND(10^(1.82464098*LOG(D4)+0.97625989*LOG(E4)-4.15096808),2)</f>
        <v>0.65</v>
      </c>
      <c r="AJ4" s="99">
        <f t="shared" ref="AJ4:AJ43" si="25">HLOOKUP($D4,AG$3:AI$43,MATCH($A4,$A$3:$A$43,0),1)</f>
        <v>0.61</v>
      </c>
    </row>
    <row r="5" spans="1:36" ht="12.95" customHeight="1" x14ac:dyDescent="0.15">
      <c r="A5" s="98">
        <v>262</v>
      </c>
      <c r="B5" s="143" t="s">
        <v>51</v>
      </c>
      <c r="C5" s="144"/>
      <c r="D5" s="98">
        <v>28</v>
      </c>
      <c r="E5" s="98">
        <v>26</v>
      </c>
      <c r="F5" s="4">
        <f t="shared" si="0"/>
        <v>0.8</v>
      </c>
      <c r="G5" s="43"/>
      <c r="H5" s="98"/>
      <c r="I5" s="98"/>
      <c r="J5" s="1" t="s">
        <v>15</v>
      </c>
      <c r="K5" s="99">
        <f t="shared" si="1"/>
        <v>0.69</v>
      </c>
      <c r="L5" s="99">
        <f t="shared" si="2"/>
        <v>0.79</v>
      </c>
      <c r="M5" s="99">
        <f t="shared" si="3"/>
        <v>0.8</v>
      </c>
      <c r="N5" s="99">
        <f t="shared" si="4"/>
        <v>0.77</v>
      </c>
      <c r="O5" s="99">
        <f t="shared" si="5"/>
        <v>0.76</v>
      </c>
      <c r="P5" s="99">
        <f t="shared" ref="P5:P43" si="26">HLOOKUP($D5,K$3:O$43,MATCH(A5,$A$3:$A$43,0),1)</f>
        <v>0.8</v>
      </c>
      <c r="Q5" s="99">
        <f t="shared" si="6"/>
        <v>0.69</v>
      </c>
      <c r="R5" s="99">
        <f t="shared" si="7"/>
        <v>0.79</v>
      </c>
      <c r="S5" s="99">
        <f t="shared" si="8"/>
        <v>0.8</v>
      </c>
      <c r="T5" s="99">
        <f t="shared" si="9"/>
        <v>0.88</v>
      </c>
      <c r="U5" s="99">
        <f t="shared" si="10"/>
        <v>0.8</v>
      </c>
      <c r="V5" s="99">
        <f t="shared" si="11"/>
        <v>0.8</v>
      </c>
      <c r="W5" s="99">
        <f t="shared" si="12"/>
        <v>0.73</v>
      </c>
      <c r="X5" s="99">
        <f t="shared" si="13"/>
        <v>0.76</v>
      </c>
      <c r="Y5" s="99">
        <f t="shared" si="14"/>
        <v>0.71</v>
      </c>
      <c r="Z5" s="99">
        <f t="shared" si="15"/>
        <v>0.76</v>
      </c>
      <c r="AA5" s="99">
        <f t="shared" si="16"/>
        <v>0.66</v>
      </c>
      <c r="AB5" s="99">
        <f t="shared" si="17"/>
        <v>0.81</v>
      </c>
      <c r="AC5" s="99">
        <f t="shared" si="18"/>
        <v>0.82</v>
      </c>
      <c r="AD5" s="99">
        <f t="shared" si="19"/>
        <v>0.84</v>
      </c>
      <c r="AE5" s="99">
        <f t="shared" si="20"/>
        <v>0.74</v>
      </c>
      <c r="AF5" s="99">
        <f t="shared" si="21"/>
        <v>0.82</v>
      </c>
      <c r="AG5" s="99">
        <f t="shared" si="22"/>
        <v>0.64</v>
      </c>
      <c r="AH5" s="99">
        <f t="shared" si="23"/>
        <v>0.71</v>
      </c>
      <c r="AI5" s="99">
        <f t="shared" si="24"/>
        <v>0.74</v>
      </c>
      <c r="AJ5" s="99">
        <f t="shared" si="25"/>
        <v>0.71</v>
      </c>
    </row>
    <row r="6" spans="1:36" ht="12.95" customHeight="1" x14ac:dyDescent="0.15">
      <c r="A6" s="98">
        <v>263</v>
      </c>
      <c r="B6" s="143" t="s">
        <v>51</v>
      </c>
      <c r="C6" s="144"/>
      <c r="D6" s="98">
        <v>38</v>
      </c>
      <c r="E6" s="98">
        <v>27</v>
      </c>
      <c r="F6" s="4">
        <f t="shared" si="0"/>
        <v>1.38</v>
      </c>
      <c r="G6" s="5"/>
      <c r="H6" s="98"/>
      <c r="I6" s="98"/>
      <c r="J6" s="1" t="s">
        <v>15</v>
      </c>
      <c r="K6" s="99">
        <f t="shared" si="1"/>
        <v>1.22</v>
      </c>
      <c r="L6" s="99">
        <f t="shared" si="2"/>
        <v>1.44</v>
      </c>
      <c r="M6" s="99">
        <f t="shared" si="3"/>
        <v>1.43</v>
      </c>
      <c r="N6" s="99">
        <f t="shared" si="4"/>
        <v>1.38</v>
      </c>
      <c r="O6" s="99">
        <f t="shared" si="5"/>
        <v>1.36</v>
      </c>
      <c r="P6" s="99">
        <f t="shared" si="26"/>
        <v>1.38</v>
      </c>
      <c r="Q6" s="99">
        <f t="shared" si="6"/>
        <v>1.24</v>
      </c>
      <c r="R6" s="99">
        <f t="shared" si="7"/>
        <v>1.46</v>
      </c>
      <c r="S6" s="99">
        <f t="shared" si="8"/>
        <v>1.44</v>
      </c>
      <c r="T6" s="99">
        <f t="shared" si="9"/>
        <v>1.54</v>
      </c>
      <c r="U6" s="99">
        <f t="shared" si="10"/>
        <v>1.54</v>
      </c>
      <c r="V6" s="99">
        <f t="shared" si="11"/>
        <v>1.5</v>
      </c>
      <c r="W6" s="99">
        <f t="shared" si="12"/>
        <v>1.34</v>
      </c>
      <c r="X6" s="99">
        <f t="shared" si="13"/>
        <v>1.37</v>
      </c>
      <c r="Y6" s="99">
        <f t="shared" si="14"/>
        <v>1.35</v>
      </c>
      <c r="Z6" s="99">
        <f t="shared" si="15"/>
        <v>1.37</v>
      </c>
      <c r="AA6" s="99">
        <f t="shared" si="16"/>
        <v>1.18</v>
      </c>
      <c r="AB6" s="99">
        <f t="shared" si="17"/>
        <v>1.54</v>
      </c>
      <c r="AC6" s="99">
        <f t="shared" si="18"/>
        <v>1.52</v>
      </c>
      <c r="AD6" s="99">
        <f t="shared" si="19"/>
        <v>1.45</v>
      </c>
      <c r="AE6" s="99">
        <f t="shared" si="20"/>
        <v>1.38</v>
      </c>
      <c r="AF6" s="99">
        <f t="shared" si="21"/>
        <v>1.45</v>
      </c>
      <c r="AG6" s="99">
        <f t="shared" si="22"/>
        <v>1.19</v>
      </c>
      <c r="AH6" s="99">
        <f t="shared" si="23"/>
        <v>1.33</v>
      </c>
      <c r="AI6" s="99">
        <f t="shared" si="24"/>
        <v>1.35</v>
      </c>
      <c r="AJ6" s="99">
        <f t="shared" si="25"/>
        <v>1.33</v>
      </c>
    </row>
    <row r="7" spans="1:36" ht="12.95" customHeight="1" x14ac:dyDescent="0.15">
      <c r="A7" s="98">
        <v>264</v>
      </c>
      <c r="B7" s="143" t="s">
        <v>51</v>
      </c>
      <c r="C7" s="144"/>
      <c r="D7" s="98">
        <v>36</v>
      </c>
      <c r="E7" s="98">
        <v>27</v>
      </c>
      <c r="F7" s="4">
        <f t="shared" si="0"/>
        <v>1.25</v>
      </c>
      <c r="G7" s="43"/>
      <c r="H7" s="98"/>
      <c r="I7" s="98"/>
      <c r="J7" s="1" t="s">
        <v>15</v>
      </c>
      <c r="K7" s="99">
        <f t="shared" si="1"/>
        <v>1.1100000000000001</v>
      </c>
      <c r="L7" s="99">
        <f t="shared" si="2"/>
        <v>1.3</v>
      </c>
      <c r="M7" s="99">
        <f t="shared" si="3"/>
        <v>1.3</v>
      </c>
      <c r="N7" s="99">
        <f t="shared" si="4"/>
        <v>1.25</v>
      </c>
      <c r="O7" s="99">
        <f t="shared" si="5"/>
        <v>1.24</v>
      </c>
      <c r="P7" s="99">
        <f t="shared" si="26"/>
        <v>1.25</v>
      </c>
      <c r="Q7" s="99">
        <f t="shared" si="6"/>
        <v>1.1299999999999999</v>
      </c>
      <c r="R7" s="99">
        <f t="shared" si="7"/>
        <v>1.32</v>
      </c>
      <c r="S7" s="99">
        <f t="shared" si="8"/>
        <v>1.31</v>
      </c>
      <c r="T7" s="99">
        <f t="shared" si="9"/>
        <v>1.41</v>
      </c>
      <c r="U7" s="99">
        <f t="shared" si="10"/>
        <v>1.41</v>
      </c>
      <c r="V7" s="99">
        <f t="shared" si="11"/>
        <v>1.35</v>
      </c>
      <c r="W7" s="99">
        <f t="shared" si="12"/>
        <v>1.21</v>
      </c>
      <c r="X7" s="99">
        <f t="shared" si="13"/>
        <v>1.24</v>
      </c>
      <c r="Y7" s="99">
        <f t="shared" si="14"/>
        <v>1.21</v>
      </c>
      <c r="Z7" s="99">
        <f t="shared" si="15"/>
        <v>1.24</v>
      </c>
      <c r="AA7" s="99">
        <f t="shared" si="16"/>
        <v>1.07</v>
      </c>
      <c r="AB7" s="99">
        <f t="shared" si="17"/>
        <v>1.38</v>
      </c>
      <c r="AC7" s="99">
        <f t="shared" si="18"/>
        <v>1.37</v>
      </c>
      <c r="AD7" s="99">
        <f t="shared" si="19"/>
        <v>1.33</v>
      </c>
      <c r="AE7" s="99">
        <f t="shared" si="20"/>
        <v>1.25</v>
      </c>
      <c r="AF7" s="99">
        <f t="shared" si="21"/>
        <v>1.33</v>
      </c>
      <c r="AG7" s="99">
        <f t="shared" si="22"/>
        <v>1.07</v>
      </c>
      <c r="AH7" s="99">
        <f t="shared" si="23"/>
        <v>1.2</v>
      </c>
      <c r="AI7" s="99">
        <f t="shared" si="24"/>
        <v>1.22</v>
      </c>
      <c r="AJ7" s="99">
        <f t="shared" si="25"/>
        <v>1.2</v>
      </c>
    </row>
    <row r="8" spans="1:36" ht="12.95" customHeight="1" x14ac:dyDescent="0.15">
      <c r="A8" s="98">
        <v>265</v>
      </c>
      <c r="B8" s="143" t="s">
        <v>51</v>
      </c>
      <c r="C8" s="144"/>
      <c r="D8" s="98">
        <v>24</v>
      </c>
      <c r="E8" s="98">
        <v>24</v>
      </c>
      <c r="F8" s="4">
        <f t="shared" si="0"/>
        <v>0.56000000000000005</v>
      </c>
      <c r="G8" s="5"/>
      <c r="H8" s="98"/>
      <c r="I8" s="98"/>
      <c r="J8" s="1" t="s">
        <v>15</v>
      </c>
      <c r="K8" s="99">
        <f t="shared" si="1"/>
        <v>0.48</v>
      </c>
      <c r="L8" s="99">
        <f t="shared" si="2"/>
        <v>0.55000000000000004</v>
      </c>
      <c r="M8" s="99">
        <f t="shared" si="3"/>
        <v>0.56000000000000005</v>
      </c>
      <c r="N8" s="99">
        <f t="shared" si="4"/>
        <v>0.54</v>
      </c>
      <c r="O8" s="99">
        <f t="shared" si="5"/>
        <v>0.53</v>
      </c>
      <c r="P8" s="99">
        <f t="shared" si="26"/>
        <v>0.56000000000000005</v>
      </c>
      <c r="Q8" s="99">
        <f t="shared" si="6"/>
        <v>0.48</v>
      </c>
      <c r="R8" s="99">
        <f t="shared" si="7"/>
        <v>0.54</v>
      </c>
      <c r="S8" s="99">
        <f t="shared" si="8"/>
        <v>0.56000000000000005</v>
      </c>
      <c r="T8" s="99">
        <f t="shared" si="9"/>
        <v>0.61</v>
      </c>
      <c r="U8" s="99">
        <f t="shared" si="10"/>
        <v>0.56000000000000005</v>
      </c>
      <c r="V8" s="99">
        <f t="shared" si="11"/>
        <v>0.55000000000000004</v>
      </c>
      <c r="W8" s="99">
        <f t="shared" si="12"/>
        <v>0.51</v>
      </c>
      <c r="X8" s="99">
        <f t="shared" si="13"/>
        <v>0.53</v>
      </c>
      <c r="Y8" s="99">
        <f t="shared" si="14"/>
        <v>0.48</v>
      </c>
      <c r="Z8" s="99">
        <f t="shared" si="15"/>
        <v>0.53</v>
      </c>
      <c r="AA8" s="99">
        <f t="shared" si="16"/>
        <v>0.46</v>
      </c>
      <c r="AB8" s="99">
        <f t="shared" si="17"/>
        <v>0.55000000000000004</v>
      </c>
      <c r="AC8" s="99">
        <f t="shared" si="18"/>
        <v>0.56000000000000005</v>
      </c>
      <c r="AD8" s="99">
        <f t="shared" si="19"/>
        <v>0.6</v>
      </c>
      <c r="AE8" s="99">
        <f t="shared" si="20"/>
        <v>0.51</v>
      </c>
      <c r="AF8" s="99">
        <f t="shared" si="21"/>
        <v>0.56000000000000005</v>
      </c>
      <c r="AG8" s="99">
        <f t="shared" si="22"/>
        <v>0.44</v>
      </c>
      <c r="AH8" s="99">
        <f t="shared" si="23"/>
        <v>0.49</v>
      </c>
      <c r="AI8" s="99">
        <f t="shared" si="24"/>
        <v>0.52</v>
      </c>
      <c r="AJ8" s="99">
        <f t="shared" si="25"/>
        <v>0.49</v>
      </c>
    </row>
    <row r="9" spans="1:36" ht="12.95" customHeight="1" x14ac:dyDescent="0.15">
      <c r="A9" s="98">
        <v>266</v>
      </c>
      <c r="B9" s="143" t="s">
        <v>51</v>
      </c>
      <c r="C9" s="144"/>
      <c r="D9" s="98">
        <v>20</v>
      </c>
      <c r="E9" s="98">
        <v>22</v>
      </c>
      <c r="F9" s="4">
        <f t="shared" si="0"/>
        <v>0.36</v>
      </c>
      <c r="G9" s="5" t="s">
        <v>67</v>
      </c>
      <c r="H9" s="98" t="s">
        <v>62</v>
      </c>
      <c r="I9" s="5" t="s">
        <v>67</v>
      </c>
      <c r="J9" s="1" t="s">
        <v>15</v>
      </c>
      <c r="K9" s="99">
        <f t="shared" si="1"/>
        <v>0.32</v>
      </c>
      <c r="L9" s="99">
        <f t="shared" si="2"/>
        <v>0.36</v>
      </c>
      <c r="M9" s="99">
        <f t="shared" si="3"/>
        <v>0.37</v>
      </c>
      <c r="N9" s="99">
        <f t="shared" si="4"/>
        <v>0.36</v>
      </c>
      <c r="O9" s="99">
        <f t="shared" si="5"/>
        <v>0.35</v>
      </c>
      <c r="P9" s="99">
        <f t="shared" si="26"/>
        <v>0.36</v>
      </c>
      <c r="Q9" s="99">
        <f t="shared" si="6"/>
        <v>0.32</v>
      </c>
      <c r="R9" s="99">
        <f t="shared" si="7"/>
        <v>0.35</v>
      </c>
      <c r="S9" s="99">
        <f t="shared" si="8"/>
        <v>0.36</v>
      </c>
      <c r="T9" s="99">
        <f t="shared" si="9"/>
        <v>0.4</v>
      </c>
      <c r="U9" s="99">
        <f t="shared" si="10"/>
        <v>0.35</v>
      </c>
      <c r="V9" s="99">
        <f t="shared" si="11"/>
        <v>0.35</v>
      </c>
      <c r="W9" s="99">
        <f t="shared" si="12"/>
        <v>0.34</v>
      </c>
      <c r="X9" s="99">
        <f t="shared" si="13"/>
        <v>0.35</v>
      </c>
      <c r="Y9" s="99">
        <f t="shared" si="14"/>
        <v>0.31</v>
      </c>
      <c r="Z9" s="99">
        <f t="shared" si="15"/>
        <v>0.34</v>
      </c>
      <c r="AA9" s="99">
        <f t="shared" si="16"/>
        <v>0.3</v>
      </c>
      <c r="AB9" s="99">
        <f t="shared" si="17"/>
        <v>0.35</v>
      </c>
      <c r="AC9" s="99">
        <f t="shared" si="18"/>
        <v>0.36</v>
      </c>
      <c r="AD9" s="99">
        <f t="shared" si="19"/>
        <v>0.41</v>
      </c>
      <c r="AE9" s="99">
        <f t="shared" si="20"/>
        <v>0.33</v>
      </c>
      <c r="AF9" s="99">
        <f t="shared" si="21"/>
        <v>0.35</v>
      </c>
      <c r="AG9" s="99">
        <f t="shared" si="22"/>
        <v>0.28999999999999998</v>
      </c>
      <c r="AH9" s="99">
        <f t="shared" si="23"/>
        <v>0.31</v>
      </c>
      <c r="AI9" s="99">
        <f t="shared" si="24"/>
        <v>0.34</v>
      </c>
      <c r="AJ9" s="99">
        <f t="shared" si="25"/>
        <v>0.31</v>
      </c>
    </row>
    <row r="10" spans="1:36" ht="12.95" customHeight="1" x14ac:dyDescent="0.15">
      <c r="A10" s="98">
        <v>267</v>
      </c>
      <c r="B10" s="143" t="s">
        <v>51</v>
      </c>
      <c r="C10" s="144"/>
      <c r="D10" s="98">
        <v>18</v>
      </c>
      <c r="E10" s="98">
        <v>19</v>
      </c>
      <c r="F10" s="4">
        <f t="shared" si="0"/>
        <v>0.25</v>
      </c>
      <c r="G10" s="5" t="s">
        <v>68</v>
      </c>
      <c r="H10" s="98" t="s">
        <v>62</v>
      </c>
      <c r="I10" s="5" t="s">
        <v>68</v>
      </c>
      <c r="J10" s="1" t="s">
        <v>15</v>
      </c>
      <c r="K10" s="99">
        <f t="shared" si="1"/>
        <v>0.23</v>
      </c>
      <c r="L10" s="99">
        <f t="shared" si="2"/>
        <v>0.25</v>
      </c>
      <c r="M10" s="99">
        <f t="shared" si="3"/>
        <v>0.26</v>
      </c>
      <c r="N10" s="99">
        <f t="shared" si="4"/>
        <v>0.25</v>
      </c>
      <c r="O10" s="99">
        <f t="shared" si="5"/>
        <v>0.25</v>
      </c>
      <c r="P10" s="99">
        <f t="shared" si="26"/>
        <v>0.25</v>
      </c>
      <c r="Q10" s="99">
        <f t="shared" si="6"/>
        <v>0.23</v>
      </c>
      <c r="R10" s="99">
        <f t="shared" si="7"/>
        <v>0.25</v>
      </c>
      <c r="S10" s="99">
        <f t="shared" si="8"/>
        <v>0.26</v>
      </c>
      <c r="T10" s="99">
        <f t="shared" si="9"/>
        <v>0.27</v>
      </c>
      <c r="U10" s="99">
        <f t="shared" si="10"/>
        <v>0.25</v>
      </c>
      <c r="V10" s="99">
        <f t="shared" si="11"/>
        <v>0.25</v>
      </c>
      <c r="W10" s="99">
        <f t="shared" si="12"/>
        <v>0.24</v>
      </c>
      <c r="X10" s="99">
        <f t="shared" si="13"/>
        <v>0.25</v>
      </c>
      <c r="Y10" s="99">
        <f t="shared" si="14"/>
        <v>0.22</v>
      </c>
      <c r="Z10" s="99">
        <f t="shared" si="15"/>
        <v>0.24</v>
      </c>
      <c r="AA10" s="99">
        <f t="shared" si="16"/>
        <v>0.22</v>
      </c>
      <c r="AB10" s="99">
        <f t="shared" si="17"/>
        <v>0.25</v>
      </c>
      <c r="AC10" s="99">
        <f t="shared" si="18"/>
        <v>0.25</v>
      </c>
      <c r="AD10" s="99">
        <f t="shared" si="19"/>
        <v>0.28999999999999998</v>
      </c>
      <c r="AE10" s="99">
        <f t="shared" si="20"/>
        <v>0.23</v>
      </c>
      <c r="AF10" s="99">
        <f t="shared" si="21"/>
        <v>0.25</v>
      </c>
      <c r="AG10" s="99">
        <f t="shared" si="22"/>
        <v>0.21</v>
      </c>
      <c r="AH10" s="99">
        <f t="shared" si="23"/>
        <v>0.22</v>
      </c>
      <c r="AI10" s="99">
        <f t="shared" si="24"/>
        <v>0.24</v>
      </c>
      <c r="AJ10" s="99">
        <f t="shared" si="25"/>
        <v>0.22</v>
      </c>
    </row>
    <row r="11" spans="1:36" ht="12.95" customHeight="1" x14ac:dyDescent="0.15">
      <c r="A11" s="98">
        <v>268</v>
      </c>
      <c r="B11" s="143" t="s">
        <v>51</v>
      </c>
      <c r="C11" s="144"/>
      <c r="D11" s="98">
        <v>30</v>
      </c>
      <c r="E11" s="98">
        <v>24</v>
      </c>
      <c r="F11" s="4">
        <f t="shared" si="0"/>
        <v>0.82</v>
      </c>
      <c r="G11" s="5"/>
      <c r="H11" s="98"/>
      <c r="I11" s="5"/>
      <c r="J11" s="1" t="s">
        <v>15</v>
      </c>
      <c r="K11" s="99">
        <f t="shared" si="1"/>
        <v>0.72</v>
      </c>
      <c r="L11" s="99">
        <f t="shared" si="2"/>
        <v>0.82</v>
      </c>
      <c r="M11" s="99">
        <f t="shared" si="3"/>
        <v>0.82</v>
      </c>
      <c r="N11" s="99">
        <f t="shared" si="4"/>
        <v>0.8</v>
      </c>
      <c r="O11" s="99">
        <f t="shared" si="5"/>
        <v>0.79</v>
      </c>
      <c r="P11" s="99">
        <f t="shared" si="26"/>
        <v>0.82</v>
      </c>
      <c r="Q11" s="99">
        <f t="shared" si="6"/>
        <v>0.72</v>
      </c>
      <c r="R11" s="99">
        <f t="shared" si="7"/>
        <v>0.83</v>
      </c>
      <c r="S11" s="99">
        <f t="shared" si="8"/>
        <v>0.83</v>
      </c>
      <c r="T11" s="99">
        <f t="shared" si="9"/>
        <v>0.88</v>
      </c>
      <c r="U11" s="99">
        <f t="shared" si="10"/>
        <v>0.83</v>
      </c>
      <c r="V11" s="99">
        <f t="shared" si="11"/>
        <v>0.84</v>
      </c>
      <c r="W11" s="99">
        <f t="shared" si="12"/>
        <v>0.77</v>
      </c>
      <c r="X11" s="99">
        <f t="shared" si="13"/>
        <v>0.79</v>
      </c>
      <c r="Y11" s="99">
        <f t="shared" si="14"/>
        <v>0.75</v>
      </c>
      <c r="Z11" s="99">
        <f t="shared" si="15"/>
        <v>0.79</v>
      </c>
      <c r="AA11" s="99">
        <f t="shared" si="16"/>
        <v>0.69</v>
      </c>
      <c r="AB11" s="99">
        <f t="shared" si="17"/>
        <v>0.86</v>
      </c>
      <c r="AC11" s="99">
        <f t="shared" si="18"/>
        <v>0.85</v>
      </c>
      <c r="AD11" s="99">
        <f t="shared" si="19"/>
        <v>0.87</v>
      </c>
      <c r="AE11" s="99">
        <f t="shared" si="20"/>
        <v>0.78</v>
      </c>
      <c r="AF11" s="99">
        <f t="shared" si="21"/>
        <v>0.85</v>
      </c>
      <c r="AG11" s="99">
        <f t="shared" si="22"/>
        <v>0.68</v>
      </c>
      <c r="AH11" s="99">
        <f t="shared" si="23"/>
        <v>0.75</v>
      </c>
      <c r="AI11" s="99">
        <f t="shared" si="24"/>
        <v>0.78</v>
      </c>
      <c r="AJ11" s="99">
        <f t="shared" si="25"/>
        <v>0.75</v>
      </c>
    </row>
    <row r="12" spans="1:36" ht="12.95" customHeight="1" x14ac:dyDescent="0.15">
      <c r="A12" s="98">
        <v>269</v>
      </c>
      <c r="B12" s="143" t="s">
        <v>51</v>
      </c>
      <c r="C12" s="144"/>
      <c r="D12" s="98">
        <v>24</v>
      </c>
      <c r="E12" s="98">
        <v>25</v>
      </c>
      <c r="F12" s="4">
        <f t="shared" si="0"/>
        <v>0.59</v>
      </c>
      <c r="G12" s="5"/>
      <c r="H12" s="98"/>
      <c r="I12" s="5"/>
      <c r="J12" s="1" t="s">
        <v>15</v>
      </c>
      <c r="K12" s="99">
        <f t="shared" si="1"/>
        <v>0.51</v>
      </c>
      <c r="L12" s="99">
        <f t="shared" si="2"/>
        <v>0.56999999999999995</v>
      </c>
      <c r="M12" s="99">
        <f t="shared" si="3"/>
        <v>0.59</v>
      </c>
      <c r="N12" s="99">
        <f t="shared" si="4"/>
        <v>0.56000000000000005</v>
      </c>
      <c r="O12" s="99">
        <f t="shared" si="5"/>
        <v>0.55000000000000004</v>
      </c>
      <c r="P12" s="99">
        <f t="shared" si="26"/>
        <v>0.59</v>
      </c>
      <c r="Q12" s="99">
        <f t="shared" si="6"/>
        <v>0.5</v>
      </c>
      <c r="R12" s="99">
        <f t="shared" si="7"/>
        <v>0.56000000000000005</v>
      </c>
      <c r="S12" s="99">
        <f t="shared" si="8"/>
        <v>0.57999999999999996</v>
      </c>
      <c r="T12" s="99">
        <f t="shared" si="9"/>
        <v>0.64</v>
      </c>
      <c r="U12" s="99">
        <f t="shared" si="10"/>
        <v>0.57999999999999996</v>
      </c>
      <c r="V12" s="99">
        <f t="shared" si="11"/>
        <v>0.56999999999999995</v>
      </c>
      <c r="W12" s="99">
        <f t="shared" si="12"/>
        <v>0.53</v>
      </c>
      <c r="X12" s="99">
        <f t="shared" si="13"/>
        <v>0.55000000000000004</v>
      </c>
      <c r="Y12" s="99">
        <f t="shared" si="14"/>
        <v>0.5</v>
      </c>
      <c r="Z12" s="99">
        <f t="shared" si="15"/>
        <v>0.55000000000000004</v>
      </c>
      <c r="AA12" s="99">
        <f t="shared" si="16"/>
        <v>0.48</v>
      </c>
      <c r="AB12" s="99">
        <f t="shared" si="17"/>
        <v>0.56999999999999995</v>
      </c>
      <c r="AC12" s="99">
        <f t="shared" si="18"/>
        <v>0.57999999999999996</v>
      </c>
      <c r="AD12" s="99">
        <f t="shared" si="19"/>
        <v>0.63</v>
      </c>
      <c r="AE12" s="99">
        <f t="shared" si="20"/>
        <v>0.53</v>
      </c>
      <c r="AF12" s="99">
        <f t="shared" si="21"/>
        <v>0.57999999999999996</v>
      </c>
      <c r="AG12" s="99">
        <f t="shared" si="22"/>
        <v>0.46</v>
      </c>
      <c r="AH12" s="99">
        <f t="shared" si="23"/>
        <v>0.51</v>
      </c>
      <c r="AI12" s="99">
        <f t="shared" si="24"/>
        <v>0.54</v>
      </c>
      <c r="AJ12" s="99">
        <f t="shared" si="25"/>
        <v>0.51</v>
      </c>
    </row>
    <row r="13" spans="1:36" ht="12.95" customHeight="1" x14ac:dyDescent="0.15">
      <c r="A13" s="98">
        <v>270</v>
      </c>
      <c r="B13" s="143" t="s">
        <v>51</v>
      </c>
      <c r="C13" s="144"/>
      <c r="D13" s="98">
        <v>28</v>
      </c>
      <c r="E13" s="98">
        <v>26</v>
      </c>
      <c r="F13" s="4">
        <f t="shared" si="0"/>
        <v>0.8</v>
      </c>
      <c r="G13" s="5"/>
      <c r="H13" s="98"/>
      <c r="I13" s="5"/>
      <c r="J13" s="1" t="s">
        <v>15</v>
      </c>
      <c r="K13" s="99">
        <f t="shared" si="1"/>
        <v>0.69</v>
      </c>
      <c r="L13" s="99">
        <f t="shared" si="2"/>
        <v>0.79</v>
      </c>
      <c r="M13" s="99">
        <f t="shared" si="3"/>
        <v>0.8</v>
      </c>
      <c r="N13" s="99">
        <f t="shared" si="4"/>
        <v>0.77</v>
      </c>
      <c r="O13" s="99">
        <f t="shared" si="5"/>
        <v>0.76</v>
      </c>
      <c r="P13" s="99">
        <f t="shared" si="26"/>
        <v>0.8</v>
      </c>
      <c r="Q13" s="99">
        <f t="shared" si="6"/>
        <v>0.69</v>
      </c>
      <c r="R13" s="99">
        <f t="shared" si="7"/>
        <v>0.79</v>
      </c>
      <c r="S13" s="99">
        <f t="shared" si="8"/>
        <v>0.8</v>
      </c>
      <c r="T13" s="99">
        <f t="shared" si="9"/>
        <v>0.88</v>
      </c>
      <c r="U13" s="99">
        <f t="shared" si="10"/>
        <v>0.8</v>
      </c>
      <c r="V13" s="99">
        <f t="shared" si="11"/>
        <v>0.8</v>
      </c>
      <c r="W13" s="99">
        <f t="shared" si="12"/>
        <v>0.73</v>
      </c>
      <c r="X13" s="99">
        <f t="shared" si="13"/>
        <v>0.76</v>
      </c>
      <c r="Y13" s="99">
        <f t="shared" si="14"/>
        <v>0.71</v>
      </c>
      <c r="Z13" s="99">
        <f t="shared" si="15"/>
        <v>0.76</v>
      </c>
      <c r="AA13" s="99">
        <f t="shared" si="16"/>
        <v>0.66</v>
      </c>
      <c r="AB13" s="99">
        <f t="shared" si="17"/>
        <v>0.81</v>
      </c>
      <c r="AC13" s="99">
        <f t="shared" si="18"/>
        <v>0.82</v>
      </c>
      <c r="AD13" s="99">
        <f t="shared" si="19"/>
        <v>0.84</v>
      </c>
      <c r="AE13" s="99">
        <f t="shared" si="20"/>
        <v>0.74</v>
      </c>
      <c r="AF13" s="99">
        <f t="shared" si="21"/>
        <v>0.82</v>
      </c>
      <c r="AG13" s="99">
        <f t="shared" si="22"/>
        <v>0.64</v>
      </c>
      <c r="AH13" s="99">
        <f t="shared" si="23"/>
        <v>0.71</v>
      </c>
      <c r="AI13" s="99">
        <f t="shared" si="24"/>
        <v>0.74</v>
      </c>
      <c r="AJ13" s="99">
        <f t="shared" si="25"/>
        <v>0.71</v>
      </c>
    </row>
    <row r="14" spans="1:36" ht="12.95" customHeight="1" x14ac:dyDescent="0.15">
      <c r="A14" s="98">
        <v>271</v>
      </c>
      <c r="B14" s="143" t="s">
        <v>51</v>
      </c>
      <c r="C14" s="144"/>
      <c r="D14" s="98">
        <v>28</v>
      </c>
      <c r="E14" s="98">
        <v>26</v>
      </c>
      <c r="F14" s="4">
        <f t="shared" si="0"/>
        <v>0.8</v>
      </c>
      <c r="G14" s="5"/>
      <c r="H14" s="98"/>
      <c r="I14" s="5"/>
      <c r="J14" s="1" t="s">
        <v>15</v>
      </c>
      <c r="K14" s="99">
        <f t="shared" si="1"/>
        <v>0.69</v>
      </c>
      <c r="L14" s="99">
        <f t="shared" si="2"/>
        <v>0.79</v>
      </c>
      <c r="M14" s="99">
        <f t="shared" si="3"/>
        <v>0.8</v>
      </c>
      <c r="N14" s="99">
        <f t="shared" si="4"/>
        <v>0.77</v>
      </c>
      <c r="O14" s="99">
        <f t="shared" si="5"/>
        <v>0.76</v>
      </c>
      <c r="P14" s="99">
        <f t="shared" si="26"/>
        <v>0.8</v>
      </c>
      <c r="Q14" s="99">
        <f t="shared" si="6"/>
        <v>0.69</v>
      </c>
      <c r="R14" s="99">
        <f t="shared" si="7"/>
        <v>0.79</v>
      </c>
      <c r="S14" s="99">
        <f t="shared" si="8"/>
        <v>0.8</v>
      </c>
      <c r="T14" s="99">
        <f t="shared" si="9"/>
        <v>0.88</v>
      </c>
      <c r="U14" s="99">
        <f t="shared" si="10"/>
        <v>0.8</v>
      </c>
      <c r="V14" s="99">
        <f t="shared" si="11"/>
        <v>0.8</v>
      </c>
      <c r="W14" s="99">
        <f t="shared" si="12"/>
        <v>0.73</v>
      </c>
      <c r="X14" s="99">
        <f t="shared" si="13"/>
        <v>0.76</v>
      </c>
      <c r="Y14" s="99">
        <f t="shared" si="14"/>
        <v>0.71</v>
      </c>
      <c r="Z14" s="99">
        <f t="shared" si="15"/>
        <v>0.76</v>
      </c>
      <c r="AA14" s="99">
        <f t="shared" si="16"/>
        <v>0.66</v>
      </c>
      <c r="AB14" s="99">
        <f t="shared" si="17"/>
        <v>0.81</v>
      </c>
      <c r="AC14" s="99">
        <f t="shared" si="18"/>
        <v>0.82</v>
      </c>
      <c r="AD14" s="99">
        <f t="shared" si="19"/>
        <v>0.84</v>
      </c>
      <c r="AE14" s="99">
        <f t="shared" si="20"/>
        <v>0.74</v>
      </c>
      <c r="AF14" s="99">
        <f t="shared" si="21"/>
        <v>0.82</v>
      </c>
      <c r="AG14" s="99">
        <f t="shared" si="22"/>
        <v>0.64</v>
      </c>
      <c r="AH14" s="99">
        <f t="shared" si="23"/>
        <v>0.71</v>
      </c>
      <c r="AI14" s="99">
        <f t="shared" si="24"/>
        <v>0.74</v>
      </c>
      <c r="AJ14" s="99">
        <f t="shared" si="25"/>
        <v>0.71</v>
      </c>
    </row>
    <row r="15" spans="1:36" ht="12.95" customHeight="1" x14ac:dyDescent="0.15">
      <c r="A15" s="98">
        <v>272</v>
      </c>
      <c r="B15" s="143" t="s">
        <v>51</v>
      </c>
      <c r="C15" s="144"/>
      <c r="D15" s="98">
        <v>28</v>
      </c>
      <c r="E15" s="98">
        <v>24</v>
      </c>
      <c r="F15" s="4">
        <f t="shared" si="0"/>
        <v>0.73</v>
      </c>
      <c r="G15" s="5" t="s">
        <v>59</v>
      </c>
      <c r="H15" s="98" t="s">
        <v>62</v>
      </c>
      <c r="I15" s="5" t="s">
        <v>59</v>
      </c>
      <c r="J15" s="1" t="s">
        <v>15</v>
      </c>
      <c r="K15" s="99">
        <f t="shared" si="1"/>
        <v>0.63</v>
      </c>
      <c r="L15" s="99">
        <f t="shared" si="2"/>
        <v>0.72</v>
      </c>
      <c r="M15" s="99">
        <f t="shared" si="3"/>
        <v>0.73</v>
      </c>
      <c r="N15" s="99">
        <f t="shared" si="4"/>
        <v>0.71</v>
      </c>
      <c r="O15" s="99">
        <f t="shared" si="5"/>
        <v>0.7</v>
      </c>
      <c r="P15" s="99">
        <f t="shared" si="26"/>
        <v>0.73</v>
      </c>
      <c r="Q15" s="99">
        <f t="shared" si="6"/>
        <v>0.64</v>
      </c>
      <c r="R15" s="99">
        <f t="shared" si="7"/>
        <v>0.72</v>
      </c>
      <c r="S15" s="99">
        <f t="shared" si="8"/>
        <v>0.73</v>
      </c>
      <c r="T15" s="99">
        <f t="shared" si="9"/>
        <v>0.79</v>
      </c>
      <c r="U15" s="99">
        <f t="shared" si="10"/>
        <v>0.73</v>
      </c>
      <c r="V15" s="99">
        <f t="shared" si="11"/>
        <v>0.74</v>
      </c>
      <c r="W15" s="99">
        <f t="shared" si="12"/>
        <v>0.68</v>
      </c>
      <c r="X15" s="99">
        <f t="shared" si="13"/>
        <v>0.7</v>
      </c>
      <c r="Y15" s="99">
        <f t="shared" si="14"/>
        <v>0.65</v>
      </c>
      <c r="Z15" s="99">
        <f t="shared" si="15"/>
        <v>0.7</v>
      </c>
      <c r="AA15" s="99">
        <f t="shared" si="16"/>
        <v>0.61</v>
      </c>
      <c r="AB15" s="99">
        <f t="shared" si="17"/>
        <v>0.75</v>
      </c>
      <c r="AC15" s="99">
        <f t="shared" si="18"/>
        <v>0.75</v>
      </c>
      <c r="AD15" s="99">
        <f t="shared" si="19"/>
        <v>0.77</v>
      </c>
      <c r="AE15" s="99">
        <f t="shared" si="20"/>
        <v>0.68</v>
      </c>
      <c r="AF15" s="99">
        <f t="shared" si="21"/>
        <v>0.75</v>
      </c>
      <c r="AG15" s="99">
        <f t="shared" si="22"/>
        <v>0.6</v>
      </c>
      <c r="AH15" s="99">
        <f t="shared" si="23"/>
        <v>0.66</v>
      </c>
      <c r="AI15" s="99">
        <f t="shared" si="24"/>
        <v>0.69</v>
      </c>
      <c r="AJ15" s="99">
        <f t="shared" si="25"/>
        <v>0.66</v>
      </c>
    </row>
    <row r="16" spans="1:36" ht="12.95" customHeight="1" x14ac:dyDescent="0.15">
      <c r="A16" s="98">
        <v>273</v>
      </c>
      <c r="B16" s="143" t="s">
        <v>51</v>
      </c>
      <c r="C16" s="144"/>
      <c r="D16" s="98">
        <v>16</v>
      </c>
      <c r="E16" s="98">
        <v>18</v>
      </c>
      <c r="F16" s="4">
        <f t="shared" si="0"/>
        <v>0.19</v>
      </c>
      <c r="G16" s="5" t="s">
        <v>68</v>
      </c>
      <c r="H16" s="104" t="s">
        <v>62</v>
      </c>
      <c r="I16" s="5" t="s">
        <v>68</v>
      </c>
      <c r="J16" s="1" t="s">
        <v>15</v>
      </c>
      <c r="K16" s="99">
        <f t="shared" si="1"/>
        <v>0.18</v>
      </c>
      <c r="L16" s="99">
        <f t="shared" si="2"/>
        <v>0.19</v>
      </c>
      <c r="M16" s="99">
        <f t="shared" si="3"/>
        <v>0.2</v>
      </c>
      <c r="N16" s="99">
        <f t="shared" si="4"/>
        <v>0.19</v>
      </c>
      <c r="O16" s="99">
        <f t="shared" si="5"/>
        <v>0.19</v>
      </c>
      <c r="P16" s="99">
        <f t="shared" si="26"/>
        <v>0.19</v>
      </c>
      <c r="Q16" s="99">
        <f t="shared" si="6"/>
        <v>0.17</v>
      </c>
      <c r="R16" s="99">
        <f t="shared" si="7"/>
        <v>0.19</v>
      </c>
      <c r="S16" s="99">
        <f t="shared" si="8"/>
        <v>0.2</v>
      </c>
      <c r="T16" s="99">
        <f t="shared" si="9"/>
        <v>0.21</v>
      </c>
      <c r="U16" s="99">
        <f t="shared" si="10"/>
        <v>0.19</v>
      </c>
      <c r="V16" s="99">
        <f t="shared" si="11"/>
        <v>0.19</v>
      </c>
      <c r="W16" s="99">
        <f t="shared" si="12"/>
        <v>0.18</v>
      </c>
      <c r="X16" s="99">
        <f t="shared" si="13"/>
        <v>0.19</v>
      </c>
      <c r="Y16" s="99">
        <f t="shared" si="14"/>
        <v>0.16</v>
      </c>
      <c r="Z16" s="99">
        <f t="shared" si="15"/>
        <v>0.18</v>
      </c>
      <c r="AA16" s="99">
        <f t="shared" si="16"/>
        <v>0.17</v>
      </c>
      <c r="AB16" s="99">
        <f t="shared" si="17"/>
        <v>0.18</v>
      </c>
      <c r="AC16" s="99">
        <f t="shared" si="18"/>
        <v>0.19</v>
      </c>
      <c r="AD16" s="99">
        <f t="shared" si="19"/>
        <v>0.23</v>
      </c>
      <c r="AE16" s="99">
        <f t="shared" si="20"/>
        <v>0.17</v>
      </c>
      <c r="AF16" s="99">
        <f t="shared" si="21"/>
        <v>0.18</v>
      </c>
      <c r="AG16" s="99">
        <f t="shared" si="22"/>
        <v>0.16</v>
      </c>
      <c r="AH16" s="99">
        <f t="shared" si="23"/>
        <v>0.17</v>
      </c>
      <c r="AI16" s="99">
        <f t="shared" si="24"/>
        <v>0.19</v>
      </c>
      <c r="AJ16" s="99">
        <f t="shared" si="25"/>
        <v>0.17</v>
      </c>
    </row>
    <row r="17" spans="1:36" ht="12.95" customHeight="1" x14ac:dyDescent="0.15">
      <c r="A17" s="98"/>
      <c r="B17" s="143"/>
      <c r="C17" s="144"/>
      <c r="D17" s="98"/>
      <c r="E17" s="98"/>
      <c r="F17" s="4" t="str">
        <f t="shared" si="0"/>
        <v/>
      </c>
      <c r="G17" s="5"/>
      <c r="H17" s="98"/>
      <c r="I17" s="98"/>
      <c r="J17" s="1" t="s">
        <v>15</v>
      </c>
      <c r="K17" s="99" t="e">
        <f t="shared" si="1"/>
        <v>#NUM!</v>
      </c>
      <c r="L17" s="99" t="e">
        <f t="shared" si="2"/>
        <v>#NUM!</v>
      </c>
      <c r="M17" s="99" t="e">
        <f t="shared" si="3"/>
        <v>#NUM!</v>
      </c>
      <c r="N17" s="99" t="e">
        <f t="shared" si="4"/>
        <v>#NUM!</v>
      </c>
      <c r="O17" s="99" t="e">
        <f t="shared" si="5"/>
        <v>#NUM!</v>
      </c>
      <c r="P17" s="99" t="e">
        <f t="shared" si="26"/>
        <v>#N/A</v>
      </c>
      <c r="Q17" s="99" t="e">
        <f t="shared" si="6"/>
        <v>#NUM!</v>
      </c>
      <c r="R17" s="99" t="e">
        <f t="shared" si="7"/>
        <v>#NUM!</v>
      </c>
      <c r="S17" s="99" t="e">
        <f t="shared" si="8"/>
        <v>#NUM!</v>
      </c>
      <c r="T17" s="99" t="e">
        <f t="shared" si="9"/>
        <v>#NUM!</v>
      </c>
      <c r="U17" s="99" t="e">
        <f t="shared" si="10"/>
        <v>#N/A</v>
      </c>
      <c r="V17" s="99" t="e">
        <f t="shared" si="11"/>
        <v>#NUM!</v>
      </c>
      <c r="W17" s="99" t="e">
        <f t="shared" si="12"/>
        <v>#NUM!</v>
      </c>
      <c r="X17" s="99" t="e">
        <f t="shared" si="13"/>
        <v>#NUM!</v>
      </c>
      <c r="Y17" s="99" t="e">
        <f t="shared" si="14"/>
        <v>#NUM!</v>
      </c>
      <c r="Z17" s="99" t="e">
        <f t="shared" si="15"/>
        <v>#N/A</v>
      </c>
      <c r="AA17" s="99" t="e">
        <f t="shared" si="16"/>
        <v>#NUM!</v>
      </c>
      <c r="AB17" s="99" t="e">
        <f t="shared" si="17"/>
        <v>#NUM!</v>
      </c>
      <c r="AC17" s="99" t="e">
        <f t="shared" si="18"/>
        <v>#NUM!</v>
      </c>
      <c r="AD17" s="99" t="e">
        <f t="shared" si="19"/>
        <v>#NUM!</v>
      </c>
      <c r="AE17" s="99" t="e">
        <f t="shared" si="20"/>
        <v>#NUM!</v>
      </c>
      <c r="AF17" s="99" t="e">
        <f t="shared" si="21"/>
        <v>#N/A</v>
      </c>
      <c r="AG17" s="99" t="e">
        <f t="shared" si="22"/>
        <v>#NUM!</v>
      </c>
      <c r="AH17" s="99" t="e">
        <f t="shared" si="23"/>
        <v>#NUM!</v>
      </c>
      <c r="AI17" s="99" t="e">
        <f t="shared" si="24"/>
        <v>#NUM!</v>
      </c>
      <c r="AJ17" s="99" t="e">
        <f t="shared" si="25"/>
        <v>#N/A</v>
      </c>
    </row>
    <row r="18" spans="1:36" ht="12.95" customHeight="1" x14ac:dyDescent="0.15">
      <c r="A18" s="98"/>
      <c r="B18" s="115"/>
      <c r="C18" s="115"/>
      <c r="D18" s="98"/>
      <c r="E18" s="98"/>
      <c r="F18" s="4" t="str">
        <f t="shared" si="0"/>
        <v/>
      </c>
      <c r="G18" s="43"/>
      <c r="H18" s="98"/>
      <c r="I18" s="98"/>
      <c r="J18" s="1" t="s">
        <v>15</v>
      </c>
      <c r="K18" s="99" t="e">
        <f t="shared" si="1"/>
        <v>#NUM!</v>
      </c>
      <c r="L18" s="99" t="e">
        <f t="shared" si="2"/>
        <v>#NUM!</v>
      </c>
      <c r="M18" s="99" t="e">
        <f t="shared" si="3"/>
        <v>#NUM!</v>
      </c>
      <c r="N18" s="99" t="e">
        <f t="shared" si="4"/>
        <v>#NUM!</v>
      </c>
      <c r="O18" s="99" t="e">
        <f t="shared" si="5"/>
        <v>#NUM!</v>
      </c>
      <c r="P18" s="99" t="e">
        <f t="shared" si="26"/>
        <v>#N/A</v>
      </c>
      <c r="Q18" s="99" t="e">
        <f t="shared" si="6"/>
        <v>#NUM!</v>
      </c>
      <c r="R18" s="99" t="e">
        <f t="shared" si="7"/>
        <v>#NUM!</v>
      </c>
      <c r="S18" s="99" t="e">
        <f t="shared" si="8"/>
        <v>#NUM!</v>
      </c>
      <c r="T18" s="99" t="e">
        <f t="shared" si="9"/>
        <v>#NUM!</v>
      </c>
      <c r="U18" s="99" t="e">
        <f t="shared" si="10"/>
        <v>#N/A</v>
      </c>
      <c r="V18" s="99" t="e">
        <f t="shared" si="11"/>
        <v>#NUM!</v>
      </c>
      <c r="W18" s="99" t="e">
        <f t="shared" si="12"/>
        <v>#NUM!</v>
      </c>
      <c r="X18" s="99" t="e">
        <f t="shared" si="13"/>
        <v>#NUM!</v>
      </c>
      <c r="Y18" s="99" t="e">
        <f t="shared" si="14"/>
        <v>#NUM!</v>
      </c>
      <c r="Z18" s="99" t="e">
        <f t="shared" si="15"/>
        <v>#N/A</v>
      </c>
      <c r="AA18" s="99" t="e">
        <f t="shared" si="16"/>
        <v>#NUM!</v>
      </c>
      <c r="AB18" s="99" t="e">
        <f t="shared" si="17"/>
        <v>#NUM!</v>
      </c>
      <c r="AC18" s="99" t="e">
        <f t="shared" si="18"/>
        <v>#NUM!</v>
      </c>
      <c r="AD18" s="99" t="e">
        <f t="shared" si="19"/>
        <v>#NUM!</v>
      </c>
      <c r="AE18" s="99" t="e">
        <f t="shared" si="20"/>
        <v>#NUM!</v>
      </c>
      <c r="AF18" s="99" t="e">
        <f t="shared" si="21"/>
        <v>#N/A</v>
      </c>
      <c r="AG18" s="99" t="e">
        <f t="shared" si="22"/>
        <v>#NUM!</v>
      </c>
      <c r="AH18" s="99" t="e">
        <f t="shared" si="23"/>
        <v>#NUM!</v>
      </c>
      <c r="AI18" s="99" t="e">
        <f t="shared" si="24"/>
        <v>#NUM!</v>
      </c>
      <c r="AJ18" s="99" t="e">
        <f t="shared" si="25"/>
        <v>#N/A</v>
      </c>
    </row>
    <row r="19" spans="1:36" ht="12.95" customHeight="1" x14ac:dyDescent="0.15">
      <c r="A19" s="98"/>
      <c r="B19" s="115"/>
      <c r="C19" s="115"/>
      <c r="D19" s="98"/>
      <c r="E19" s="98"/>
      <c r="F19" s="4" t="str">
        <f t="shared" si="0"/>
        <v/>
      </c>
      <c r="G19" s="43"/>
      <c r="H19" s="98"/>
      <c r="I19" s="98"/>
      <c r="J19" s="1" t="s">
        <v>15</v>
      </c>
      <c r="K19" s="99" t="e">
        <f t="shared" si="1"/>
        <v>#NUM!</v>
      </c>
      <c r="L19" s="99" t="e">
        <f t="shared" si="2"/>
        <v>#NUM!</v>
      </c>
      <c r="M19" s="99" t="e">
        <f t="shared" si="3"/>
        <v>#NUM!</v>
      </c>
      <c r="N19" s="99" t="e">
        <f t="shared" si="4"/>
        <v>#NUM!</v>
      </c>
      <c r="O19" s="99" t="e">
        <f t="shared" si="5"/>
        <v>#NUM!</v>
      </c>
      <c r="P19" s="99" t="e">
        <f t="shared" si="26"/>
        <v>#N/A</v>
      </c>
      <c r="Q19" s="99" t="e">
        <f t="shared" si="6"/>
        <v>#NUM!</v>
      </c>
      <c r="R19" s="99" t="e">
        <f t="shared" si="7"/>
        <v>#NUM!</v>
      </c>
      <c r="S19" s="99" t="e">
        <f t="shared" si="8"/>
        <v>#NUM!</v>
      </c>
      <c r="T19" s="99" t="e">
        <f t="shared" si="9"/>
        <v>#NUM!</v>
      </c>
      <c r="U19" s="99" t="e">
        <f t="shared" si="10"/>
        <v>#N/A</v>
      </c>
      <c r="V19" s="99" t="e">
        <f t="shared" si="11"/>
        <v>#NUM!</v>
      </c>
      <c r="W19" s="99" t="e">
        <f t="shared" si="12"/>
        <v>#NUM!</v>
      </c>
      <c r="X19" s="99" t="e">
        <f t="shared" si="13"/>
        <v>#NUM!</v>
      </c>
      <c r="Y19" s="99" t="e">
        <f t="shared" si="14"/>
        <v>#NUM!</v>
      </c>
      <c r="Z19" s="99" t="e">
        <f t="shared" si="15"/>
        <v>#N/A</v>
      </c>
      <c r="AA19" s="99" t="e">
        <f t="shared" si="16"/>
        <v>#NUM!</v>
      </c>
      <c r="AB19" s="99" t="e">
        <f t="shared" si="17"/>
        <v>#NUM!</v>
      </c>
      <c r="AC19" s="99" t="e">
        <f t="shared" si="18"/>
        <v>#NUM!</v>
      </c>
      <c r="AD19" s="99" t="e">
        <f t="shared" si="19"/>
        <v>#NUM!</v>
      </c>
      <c r="AE19" s="99" t="e">
        <f t="shared" si="20"/>
        <v>#NUM!</v>
      </c>
      <c r="AF19" s="99" t="e">
        <f t="shared" si="21"/>
        <v>#N/A</v>
      </c>
      <c r="AG19" s="99" t="e">
        <f t="shared" si="22"/>
        <v>#NUM!</v>
      </c>
      <c r="AH19" s="99" t="e">
        <f t="shared" si="23"/>
        <v>#NUM!</v>
      </c>
      <c r="AI19" s="99" t="e">
        <f t="shared" si="24"/>
        <v>#NUM!</v>
      </c>
      <c r="AJ19" s="99" t="e">
        <f t="shared" si="25"/>
        <v>#N/A</v>
      </c>
    </row>
    <row r="20" spans="1:36" ht="12.95" customHeight="1" x14ac:dyDescent="0.15">
      <c r="A20" s="98"/>
      <c r="B20" s="115"/>
      <c r="C20" s="115"/>
      <c r="D20" s="98"/>
      <c r="E20" s="98"/>
      <c r="F20" s="4" t="str">
        <f t="shared" si="0"/>
        <v/>
      </c>
      <c r="G20" s="5"/>
      <c r="H20" s="98"/>
      <c r="I20" s="98"/>
      <c r="J20" s="1" t="s">
        <v>15</v>
      </c>
      <c r="K20" s="99" t="e">
        <f t="shared" si="1"/>
        <v>#NUM!</v>
      </c>
      <c r="L20" s="99" t="e">
        <f t="shared" si="2"/>
        <v>#NUM!</v>
      </c>
      <c r="M20" s="99" t="e">
        <f t="shared" si="3"/>
        <v>#NUM!</v>
      </c>
      <c r="N20" s="99" t="e">
        <f t="shared" si="4"/>
        <v>#NUM!</v>
      </c>
      <c r="O20" s="99" t="e">
        <f t="shared" si="5"/>
        <v>#NUM!</v>
      </c>
      <c r="P20" s="99" t="e">
        <f t="shared" si="26"/>
        <v>#N/A</v>
      </c>
      <c r="Q20" s="99" t="e">
        <f t="shared" si="6"/>
        <v>#NUM!</v>
      </c>
      <c r="R20" s="99" t="e">
        <f t="shared" si="7"/>
        <v>#NUM!</v>
      </c>
      <c r="S20" s="99" t="e">
        <f t="shared" si="8"/>
        <v>#NUM!</v>
      </c>
      <c r="T20" s="99" t="e">
        <f t="shared" si="9"/>
        <v>#NUM!</v>
      </c>
      <c r="U20" s="99" t="e">
        <f t="shared" si="10"/>
        <v>#N/A</v>
      </c>
      <c r="V20" s="99" t="e">
        <f t="shared" si="11"/>
        <v>#NUM!</v>
      </c>
      <c r="W20" s="99" t="e">
        <f t="shared" si="12"/>
        <v>#NUM!</v>
      </c>
      <c r="X20" s="99" t="e">
        <f t="shared" si="13"/>
        <v>#NUM!</v>
      </c>
      <c r="Y20" s="99" t="e">
        <f t="shared" si="14"/>
        <v>#NUM!</v>
      </c>
      <c r="Z20" s="99" t="e">
        <f t="shared" si="15"/>
        <v>#N/A</v>
      </c>
      <c r="AA20" s="99" t="e">
        <f t="shared" si="16"/>
        <v>#NUM!</v>
      </c>
      <c r="AB20" s="99" t="e">
        <f t="shared" si="17"/>
        <v>#NUM!</v>
      </c>
      <c r="AC20" s="99" t="e">
        <f t="shared" si="18"/>
        <v>#NUM!</v>
      </c>
      <c r="AD20" s="99" t="e">
        <f t="shared" si="19"/>
        <v>#NUM!</v>
      </c>
      <c r="AE20" s="99" t="e">
        <f t="shared" si="20"/>
        <v>#NUM!</v>
      </c>
      <c r="AF20" s="99" t="e">
        <f t="shared" si="21"/>
        <v>#N/A</v>
      </c>
      <c r="AG20" s="99" t="e">
        <f t="shared" si="22"/>
        <v>#NUM!</v>
      </c>
      <c r="AH20" s="99" t="e">
        <f t="shared" si="23"/>
        <v>#NUM!</v>
      </c>
      <c r="AI20" s="99" t="e">
        <f t="shared" si="24"/>
        <v>#NUM!</v>
      </c>
      <c r="AJ20" s="99" t="e">
        <f t="shared" si="25"/>
        <v>#N/A</v>
      </c>
    </row>
    <row r="21" spans="1:36" ht="12.95" customHeight="1" x14ac:dyDescent="0.15">
      <c r="A21" s="98"/>
      <c r="B21" s="115"/>
      <c r="C21" s="115"/>
      <c r="D21" s="98"/>
      <c r="E21" s="98"/>
      <c r="F21" s="4" t="str">
        <f t="shared" si="0"/>
        <v/>
      </c>
      <c r="G21" s="5"/>
      <c r="H21" s="98"/>
      <c r="I21" s="98"/>
      <c r="J21" s="1" t="s">
        <v>15</v>
      </c>
      <c r="K21" s="99" t="e">
        <f t="shared" si="1"/>
        <v>#NUM!</v>
      </c>
      <c r="L21" s="99" t="e">
        <f t="shared" si="2"/>
        <v>#NUM!</v>
      </c>
      <c r="M21" s="99" t="e">
        <f t="shared" si="3"/>
        <v>#NUM!</v>
      </c>
      <c r="N21" s="99" t="e">
        <f t="shared" si="4"/>
        <v>#NUM!</v>
      </c>
      <c r="O21" s="99" t="e">
        <f t="shared" si="5"/>
        <v>#NUM!</v>
      </c>
      <c r="P21" s="99" t="e">
        <f t="shared" si="26"/>
        <v>#N/A</v>
      </c>
      <c r="Q21" s="99" t="e">
        <f t="shared" si="6"/>
        <v>#NUM!</v>
      </c>
      <c r="R21" s="99" t="e">
        <f t="shared" si="7"/>
        <v>#NUM!</v>
      </c>
      <c r="S21" s="99" t="e">
        <f t="shared" si="8"/>
        <v>#NUM!</v>
      </c>
      <c r="T21" s="99" t="e">
        <f t="shared" si="9"/>
        <v>#NUM!</v>
      </c>
      <c r="U21" s="99" t="e">
        <f t="shared" si="10"/>
        <v>#N/A</v>
      </c>
      <c r="V21" s="99" t="e">
        <f t="shared" si="11"/>
        <v>#NUM!</v>
      </c>
      <c r="W21" s="99" t="e">
        <f t="shared" si="12"/>
        <v>#NUM!</v>
      </c>
      <c r="X21" s="99" t="e">
        <f t="shared" si="13"/>
        <v>#NUM!</v>
      </c>
      <c r="Y21" s="99" t="e">
        <f t="shared" si="14"/>
        <v>#NUM!</v>
      </c>
      <c r="Z21" s="99" t="e">
        <f t="shared" si="15"/>
        <v>#N/A</v>
      </c>
      <c r="AA21" s="99" t="e">
        <f t="shared" si="16"/>
        <v>#NUM!</v>
      </c>
      <c r="AB21" s="99" t="e">
        <f t="shared" si="17"/>
        <v>#NUM!</v>
      </c>
      <c r="AC21" s="99" t="e">
        <f t="shared" si="18"/>
        <v>#NUM!</v>
      </c>
      <c r="AD21" s="99" t="e">
        <f t="shared" si="19"/>
        <v>#NUM!</v>
      </c>
      <c r="AE21" s="99" t="e">
        <f t="shared" si="20"/>
        <v>#NUM!</v>
      </c>
      <c r="AF21" s="99" t="e">
        <f t="shared" si="21"/>
        <v>#N/A</v>
      </c>
      <c r="AG21" s="99" t="e">
        <f t="shared" si="22"/>
        <v>#NUM!</v>
      </c>
      <c r="AH21" s="99" t="e">
        <f t="shared" si="23"/>
        <v>#NUM!</v>
      </c>
      <c r="AI21" s="99" t="e">
        <f t="shared" si="24"/>
        <v>#NUM!</v>
      </c>
      <c r="AJ21" s="99" t="e">
        <f t="shared" si="25"/>
        <v>#N/A</v>
      </c>
    </row>
    <row r="22" spans="1:36" ht="12.95" customHeight="1" x14ac:dyDescent="0.15">
      <c r="A22" s="98"/>
      <c r="B22" s="115"/>
      <c r="C22" s="115"/>
      <c r="D22" s="98"/>
      <c r="E22" s="98"/>
      <c r="F22" s="4" t="str">
        <f t="shared" si="0"/>
        <v/>
      </c>
      <c r="G22" s="5"/>
      <c r="H22" s="98"/>
      <c r="I22" s="98"/>
      <c r="J22" s="1" t="s">
        <v>15</v>
      </c>
      <c r="K22" s="99" t="e">
        <f t="shared" si="1"/>
        <v>#NUM!</v>
      </c>
      <c r="L22" s="99" t="e">
        <f t="shared" si="2"/>
        <v>#NUM!</v>
      </c>
      <c r="M22" s="99" t="e">
        <f t="shared" si="3"/>
        <v>#NUM!</v>
      </c>
      <c r="N22" s="99" t="e">
        <f t="shared" si="4"/>
        <v>#NUM!</v>
      </c>
      <c r="O22" s="99" t="e">
        <f t="shared" si="5"/>
        <v>#NUM!</v>
      </c>
      <c r="P22" s="99" t="e">
        <f t="shared" si="26"/>
        <v>#N/A</v>
      </c>
      <c r="Q22" s="99" t="e">
        <f t="shared" si="6"/>
        <v>#NUM!</v>
      </c>
      <c r="R22" s="99" t="e">
        <f t="shared" si="7"/>
        <v>#NUM!</v>
      </c>
      <c r="S22" s="99" t="e">
        <f t="shared" si="8"/>
        <v>#NUM!</v>
      </c>
      <c r="T22" s="99" t="e">
        <f t="shared" si="9"/>
        <v>#NUM!</v>
      </c>
      <c r="U22" s="99" t="e">
        <f t="shared" si="10"/>
        <v>#N/A</v>
      </c>
      <c r="V22" s="99" t="e">
        <f t="shared" si="11"/>
        <v>#NUM!</v>
      </c>
      <c r="W22" s="99" t="e">
        <f t="shared" si="12"/>
        <v>#NUM!</v>
      </c>
      <c r="X22" s="99" t="e">
        <f t="shared" si="13"/>
        <v>#NUM!</v>
      </c>
      <c r="Y22" s="99" t="e">
        <f t="shared" si="14"/>
        <v>#NUM!</v>
      </c>
      <c r="Z22" s="99" t="e">
        <f t="shared" si="15"/>
        <v>#N/A</v>
      </c>
      <c r="AA22" s="99" t="e">
        <f t="shared" si="16"/>
        <v>#NUM!</v>
      </c>
      <c r="AB22" s="99" t="e">
        <f t="shared" si="17"/>
        <v>#NUM!</v>
      </c>
      <c r="AC22" s="99" t="e">
        <f t="shared" si="18"/>
        <v>#NUM!</v>
      </c>
      <c r="AD22" s="99" t="e">
        <f t="shared" si="19"/>
        <v>#NUM!</v>
      </c>
      <c r="AE22" s="99" t="e">
        <f t="shared" si="20"/>
        <v>#NUM!</v>
      </c>
      <c r="AF22" s="99" t="e">
        <f t="shared" si="21"/>
        <v>#N/A</v>
      </c>
      <c r="AG22" s="99" t="e">
        <f t="shared" si="22"/>
        <v>#NUM!</v>
      </c>
      <c r="AH22" s="99" t="e">
        <f t="shared" si="23"/>
        <v>#NUM!</v>
      </c>
      <c r="AI22" s="99" t="e">
        <f t="shared" si="24"/>
        <v>#NUM!</v>
      </c>
      <c r="AJ22" s="99" t="e">
        <f t="shared" si="25"/>
        <v>#N/A</v>
      </c>
    </row>
    <row r="23" spans="1:36" ht="12.95" customHeight="1" x14ac:dyDescent="0.15">
      <c r="A23" s="98"/>
      <c r="B23" s="115"/>
      <c r="C23" s="115"/>
      <c r="D23" s="98"/>
      <c r="E23" s="98"/>
      <c r="F23" s="4" t="str">
        <f t="shared" si="0"/>
        <v/>
      </c>
      <c r="G23" s="5"/>
      <c r="H23" s="98"/>
      <c r="I23" s="98"/>
      <c r="J23" s="1" t="s">
        <v>15</v>
      </c>
      <c r="K23" s="99" t="e">
        <f t="shared" si="1"/>
        <v>#NUM!</v>
      </c>
      <c r="L23" s="99" t="e">
        <f t="shared" si="2"/>
        <v>#NUM!</v>
      </c>
      <c r="M23" s="99" t="e">
        <f t="shared" si="3"/>
        <v>#NUM!</v>
      </c>
      <c r="N23" s="99" t="e">
        <f t="shared" si="4"/>
        <v>#NUM!</v>
      </c>
      <c r="O23" s="99" t="e">
        <f t="shared" si="5"/>
        <v>#NUM!</v>
      </c>
      <c r="P23" s="99" t="e">
        <f t="shared" si="26"/>
        <v>#N/A</v>
      </c>
      <c r="Q23" s="99" t="e">
        <f t="shared" si="6"/>
        <v>#NUM!</v>
      </c>
      <c r="R23" s="99" t="e">
        <f t="shared" si="7"/>
        <v>#NUM!</v>
      </c>
      <c r="S23" s="99" t="e">
        <f t="shared" si="8"/>
        <v>#NUM!</v>
      </c>
      <c r="T23" s="99" t="e">
        <f t="shared" si="9"/>
        <v>#NUM!</v>
      </c>
      <c r="U23" s="99" t="e">
        <f t="shared" si="10"/>
        <v>#N/A</v>
      </c>
      <c r="V23" s="99" t="e">
        <f t="shared" si="11"/>
        <v>#NUM!</v>
      </c>
      <c r="W23" s="99" t="e">
        <f t="shared" si="12"/>
        <v>#NUM!</v>
      </c>
      <c r="X23" s="99" t="e">
        <f t="shared" si="13"/>
        <v>#NUM!</v>
      </c>
      <c r="Y23" s="99" t="e">
        <f t="shared" si="14"/>
        <v>#NUM!</v>
      </c>
      <c r="Z23" s="99" t="e">
        <f t="shared" si="15"/>
        <v>#N/A</v>
      </c>
      <c r="AA23" s="99" t="e">
        <f t="shared" si="16"/>
        <v>#NUM!</v>
      </c>
      <c r="AB23" s="99" t="e">
        <f t="shared" si="17"/>
        <v>#NUM!</v>
      </c>
      <c r="AC23" s="99" t="e">
        <f t="shared" si="18"/>
        <v>#NUM!</v>
      </c>
      <c r="AD23" s="99" t="e">
        <f t="shared" si="19"/>
        <v>#NUM!</v>
      </c>
      <c r="AE23" s="99" t="e">
        <f t="shared" si="20"/>
        <v>#NUM!</v>
      </c>
      <c r="AF23" s="99" t="e">
        <f t="shared" si="21"/>
        <v>#N/A</v>
      </c>
      <c r="AG23" s="99" t="e">
        <f t="shared" si="22"/>
        <v>#NUM!</v>
      </c>
      <c r="AH23" s="99" t="e">
        <f t="shared" si="23"/>
        <v>#NUM!</v>
      </c>
      <c r="AI23" s="99" t="e">
        <f t="shared" si="24"/>
        <v>#NUM!</v>
      </c>
      <c r="AJ23" s="99" t="e">
        <f t="shared" si="25"/>
        <v>#N/A</v>
      </c>
    </row>
    <row r="24" spans="1:36" ht="12.95" customHeight="1" x14ac:dyDescent="0.15">
      <c r="A24" s="98"/>
      <c r="B24" s="115"/>
      <c r="C24" s="115"/>
      <c r="D24" s="98"/>
      <c r="E24" s="98"/>
      <c r="F24" s="4" t="str">
        <f t="shared" si="0"/>
        <v/>
      </c>
      <c r="G24" s="98"/>
      <c r="H24" s="98"/>
      <c r="I24" s="98"/>
      <c r="J24" s="1" t="s">
        <v>15</v>
      </c>
      <c r="K24" s="99" t="e">
        <f t="shared" si="1"/>
        <v>#NUM!</v>
      </c>
      <c r="L24" s="99" t="e">
        <f t="shared" si="2"/>
        <v>#NUM!</v>
      </c>
      <c r="M24" s="99" t="e">
        <f t="shared" si="3"/>
        <v>#NUM!</v>
      </c>
      <c r="N24" s="99" t="e">
        <f t="shared" si="4"/>
        <v>#NUM!</v>
      </c>
      <c r="O24" s="99" t="e">
        <f t="shared" si="5"/>
        <v>#NUM!</v>
      </c>
      <c r="P24" s="99" t="e">
        <f t="shared" si="26"/>
        <v>#N/A</v>
      </c>
      <c r="Q24" s="99" t="e">
        <f t="shared" si="6"/>
        <v>#NUM!</v>
      </c>
      <c r="R24" s="99" t="e">
        <f t="shared" si="7"/>
        <v>#NUM!</v>
      </c>
      <c r="S24" s="99" t="e">
        <f t="shared" si="8"/>
        <v>#NUM!</v>
      </c>
      <c r="T24" s="99" t="e">
        <f t="shared" si="9"/>
        <v>#NUM!</v>
      </c>
      <c r="U24" s="99" t="e">
        <f t="shared" si="10"/>
        <v>#N/A</v>
      </c>
      <c r="V24" s="99" t="e">
        <f t="shared" si="11"/>
        <v>#NUM!</v>
      </c>
      <c r="W24" s="99" t="e">
        <f t="shared" si="12"/>
        <v>#NUM!</v>
      </c>
      <c r="X24" s="99" t="e">
        <f t="shared" si="13"/>
        <v>#NUM!</v>
      </c>
      <c r="Y24" s="99" t="e">
        <f t="shared" si="14"/>
        <v>#NUM!</v>
      </c>
      <c r="Z24" s="99" t="e">
        <f t="shared" si="15"/>
        <v>#N/A</v>
      </c>
      <c r="AA24" s="99" t="e">
        <f t="shared" si="16"/>
        <v>#NUM!</v>
      </c>
      <c r="AB24" s="99" t="e">
        <f t="shared" si="17"/>
        <v>#NUM!</v>
      </c>
      <c r="AC24" s="99" t="e">
        <f t="shared" si="18"/>
        <v>#NUM!</v>
      </c>
      <c r="AD24" s="99" t="e">
        <f t="shared" si="19"/>
        <v>#NUM!</v>
      </c>
      <c r="AE24" s="99" t="e">
        <f t="shared" si="20"/>
        <v>#NUM!</v>
      </c>
      <c r="AF24" s="99" t="e">
        <f t="shared" si="21"/>
        <v>#N/A</v>
      </c>
      <c r="AG24" s="99" t="e">
        <f t="shared" si="22"/>
        <v>#NUM!</v>
      </c>
      <c r="AH24" s="99" t="e">
        <f t="shared" si="23"/>
        <v>#NUM!</v>
      </c>
      <c r="AI24" s="99" t="e">
        <f t="shared" si="24"/>
        <v>#NUM!</v>
      </c>
      <c r="AJ24" s="99" t="e">
        <f t="shared" si="25"/>
        <v>#N/A</v>
      </c>
    </row>
    <row r="25" spans="1:36" ht="12.95" customHeight="1" x14ac:dyDescent="0.15">
      <c r="A25" s="98"/>
      <c r="B25" s="115"/>
      <c r="C25" s="115"/>
      <c r="D25" s="98"/>
      <c r="E25" s="98"/>
      <c r="F25" s="4" t="str">
        <f t="shared" si="0"/>
        <v/>
      </c>
      <c r="G25" s="98"/>
      <c r="H25" s="98"/>
      <c r="I25" s="98"/>
      <c r="J25" s="1" t="s">
        <v>15</v>
      </c>
      <c r="K25" s="99" t="e">
        <f t="shared" si="1"/>
        <v>#NUM!</v>
      </c>
      <c r="L25" s="99" t="e">
        <f t="shared" si="2"/>
        <v>#NUM!</v>
      </c>
      <c r="M25" s="99" t="e">
        <f t="shared" si="3"/>
        <v>#NUM!</v>
      </c>
      <c r="N25" s="99" t="e">
        <f t="shared" si="4"/>
        <v>#NUM!</v>
      </c>
      <c r="O25" s="99" t="e">
        <f t="shared" si="5"/>
        <v>#NUM!</v>
      </c>
      <c r="P25" s="99" t="e">
        <f t="shared" si="26"/>
        <v>#N/A</v>
      </c>
      <c r="Q25" s="99" t="e">
        <f t="shared" si="6"/>
        <v>#NUM!</v>
      </c>
      <c r="R25" s="99" t="e">
        <f t="shared" si="7"/>
        <v>#NUM!</v>
      </c>
      <c r="S25" s="99" t="e">
        <f t="shared" si="8"/>
        <v>#NUM!</v>
      </c>
      <c r="T25" s="99" t="e">
        <f t="shared" si="9"/>
        <v>#NUM!</v>
      </c>
      <c r="U25" s="99" t="e">
        <f t="shared" si="10"/>
        <v>#N/A</v>
      </c>
      <c r="V25" s="99" t="e">
        <f t="shared" si="11"/>
        <v>#NUM!</v>
      </c>
      <c r="W25" s="99" t="e">
        <f t="shared" si="12"/>
        <v>#NUM!</v>
      </c>
      <c r="X25" s="99" t="e">
        <f t="shared" si="13"/>
        <v>#NUM!</v>
      </c>
      <c r="Y25" s="99" t="e">
        <f t="shared" si="14"/>
        <v>#NUM!</v>
      </c>
      <c r="Z25" s="99" t="e">
        <f t="shared" si="15"/>
        <v>#N/A</v>
      </c>
      <c r="AA25" s="99" t="e">
        <f t="shared" si="16"/>
        <v>#NUM!</v>
      </c>
      <c r="AB25" s="99" t="e">
        <f t="shared" si="17"/>
        <v>#NUM!</v>
      </c>
      <c r="AC25" s="99" t="e">
        <f t="shared" si="18"/>
        <v>#NUM!</v>
      </c>
      <c r="AD25" s="99" t="e">
        <f t="shared" si="19"/>
        <v>#NUM!</v>
      </c>
      <c r="AE25" s="99" t="e">
        <f t="shared" si="20"/>
        <v>#NUM!</v>
      </c>
      <c r="AF25" s="99" t="e">
        <f t="shared" si="21"/>
        <v>#N/A</v>
      </c>
      <c r="AG25" s="99" t="e">
        <f t="shared" si="22"/>
        <v>#NUM!</v>
      </c>
      <c r="AH25" s="99" t="e">
        <f t="shared" si="23"/>
        <v>#NUM!</v>
      </c>
      <c r="AI25" s="99" t="e">
        <f t="shared" si="24"/>
        <v>#NUM!</v>
      </c>
      <c r="AJ25" s="99" t="e">
        <f t="shared" si="25"/>
        <v>#N/A</v>
      </c>
    </row>
    <row r="26" spans="1:36" ht="12.95" customHeight="1" x14ac:dyDescent="0.15">
      <c r="A26" s="98"/>
      <c r="B26" s="115"/>
      <c r="C26" s="115"/>
      <c r="D26" s="98"/>
      <c r="E26" s="98"/>
      <c r="F26" s="4" t="str">
        <f t="shared" si="0"/>
        <v/>
      </c>
      <c r="G26" s="98"/>
      <c r="H26" s="98"/>
      <c r="I26" s="98"/>
      <c r="J26" s="1" t="s">
        <v>15</v>
      </c>
      <c r="K26" s="99" t="e">
        <f t="shared" si="1"/>
        <v>#NUM!</v>
      </c>
      <c r="L26" s="99" t="e">
        <f t="shared" si="2"/>
        <v>#NUM!</v>
      </c>
      <c r="M26" s="99" t="e">
        <f t="shared" si="3"/>
        <v>#NUM!</v>
      </c>
      <c r="N26" s="99" t="e">
        <f t="shared" si="4"/>
        <v>#NUM!</v>
      </c>
      <c r="O26" s="99" t="e">
        <f t="shared" si="5"/>
        <v>#NUM!</v>
      </c>
      <c r="P26" s="99" t="e">
        <f t="shared" si="26"/>
        <v>#N/A</v>
      </c>
      <c r="Q26" s="99" t="e">
        <f t="shared" si="6"/>
        <v>#NUM!</v>
      </c>
      <c r="R26" s="99" t="e">
        <f t="shared" si="7"/>
        <v>#NUM!</v>
      </c>
      <c r="S26" s="99" t="e">
        <f t="shared" si="8"/>
        <v>#NUM!</v>
      </c>
      <c r="T26" s="99" t="e">
        <f t="shared" si="9"/>
        <v>#NUM!</v>
      </c>
      <c r="U26" s="99" t="e">
        <f t="shared" si="10"/>
        <v>#N/A</v>
      </c>
      <c r="V26" s="99" t="e">
        <f t="shared" si="11"/>
        <v>#NUM!</v>
      </c>
      <c r="W26" s="99" t="e">
        <f t="shared" si="12"/>
        <v>#NUM!</v>
      </c>
      <c r="X26" s="99" t="e">
        <f t="shared" si="13"/>
        <v>#NUM!</v>
      </c>
      <c r="Y26" s="99" t="e">
        <f t="shared" si="14"/>
        <v>#NUM!</v>
      </c>
      <c r="Z26" s="99" t="e">
        <f t="shared" si="15"/>
        <v>#N/A</v>
      </c>
      <c r="AA26" s="99" t="e">
        <f t="shared" si="16"/>
        <v>#NUM!</v>
      </c>
      <c r="AB26" s="99" t="e">
        <f t="shared" si="17"/>
        <v>#NUM!</v>
      </c>
      <c r="AC26" s="99" t="e">
        <f t="shared" si="18"/>
        <v>#NUM!</v>
      </c>
      <c r="AD26" s="99" t="e">
        <f t="shared" si="19"/>
        <v>#NUM!</v>
      </c>
      <c r="AE26" s="99" t="e">
        <f t="shared" si="20"/>
        <v>#NUM!</v>
      </c>
      <c r="AF26" s="99" t="e">
        <f t="shared" si="21"/>
        <v>#N/A</v>
      </c>
      <c r="AG26" s="99" t="e">
        <f t="shared" si="22"/>
        <v>#NUM!</v>
      </c>
      <c r="AH26" s="99" t="e">
        <f t="shared" si="23"/>
        <v>#NUM!</v>
      </c>
      <c r="AI26" s="99" t="e">
        <f t="shared" si="24"/>
        <v>#NUM!</v>
      </c>
      <c r="AJ26" s="99" t="e">
        <f t="shared" si="25"/>
        <v>#N/A</v>
      </c>
    </row>
    <row r="27" spans="1:36" ht="12.95" customHeight="1" x14ac:dyDescent="0.15">
      <c r="A27" s="98"/>
      <c r="B27" s="115"/>
      <c r="C27" s="115"/>
      <c r="D27" s="98"/>
      <c r="E27" s="98"/>
      <c r="F27" s="4" t="str">
        <f t="shared" si="0"/>
        <v/>
      </c>
      <c r="G27" s="98"/>
      <c r="H27" s="98"/>
      <c r="I27" s="98"/>
      <c r="J27" s="1" t="s">
        <v>15</v>
      </c>
      <c r="K27" s="99" t="e">
        <f t="shared" si="1"/>
        <v>#NUM!</v>
      </c>
      <c r="L27" s="99" t="e">
        <f t="shared" si="2"/>
        <v>#NUM!</v>
      </c>
      <c r="M27" s="99" t="e">
        <f t="shared" si="3"/>
        <v>#NUM!</v>
      </c>
      <c r="N27" s="99" t="e">
        <f t="shared" si="4"/>
        <v>#NUM!</v>
      </c>
      <c r="O27" s="99" t="e">
        <f t="shared" si="5"/>
        <v>#NUM!</v>
      </c>
      <c r="P27" s="99" t="e">
        <f t="shared" si="26"/>
        <v>#N/A</v>
      </c>
      <c r="Q27" s="99" t="e">
        <f t="shared" si="6"/>
        <v>#NUM!</v>
      </c>
      <c r="R27" s="99" t="e">
        <f t="shared" si="7"/>
        <v>#NUM!</v>
      </c>
      <c r="S27" s="99" t="e">
        <f t="shared" si="8"/>
        <v>#NUM!</v>
      </c>
      <c r="T27" s="99" t="e">
        <f t="shared" si="9"/>
        <v>#NUM!</v>
      </c>
      <c r="U27" s="99" t="e">
        <f t="shared" si="10"/>
        <v>#N/A</v>
      </c>
      <c r="V27" s="99" t="e">
        <f t="shared" si="11"/>
        <v>#NUM!</v>
      </c>
      <c r="W27" s="99" t="e">
        <f t="shared" si="12"/>
        <v>#NUM!</v>
      </c>
      <c r="X27" s="99" t="e">
        <f t="shared" si="13"/>
        <v>#NUM!</v>
      </c>
      <c r="Y27" s="99" t="e">
        <f t="shared" si="14"/>
        <v>#NUM!</v>
      </c>
      <c r="Z27" s="99" t="e">
        <f t="shared" si="15"/>
        <v>#N/A</v>
      </c>
      <c r="AA27" s="99" t="e">
        <f t="shared" si="16"/>
        <v>#NUM!</v>
      </c>
      <c r="AB27" s="99" t="e">
        <f t="shared" si="17"/>
        <v>#NUM!</v>
      </c>
      <c r="AC27" s="99" t="e">
        <f t="shared" si="18"/>
        <v>#NUM!</v>
      </c>
      <c r="AD27" s="99" t="e">
        <f t="shared" si="19"/>
        <v>#NUM!</v>
      </c>
      <c r="AE27" s="99" t="e">
        <f t="shared" si="20"/>
        <v>#NUM!</v>
      </c>
      <c r="AF27" s="99" t="e">
        <f t="shared" si="21"/>
        <v>#N/A</v>
      </c>
      <c r="AG27" s="99" t="e">
        <f t="shared" si="22"/>
        <v>#NUM!</v>
      </c>
      <c r="AH27" s="99" t="e">
        <f t="shared" si="23"/>
        <v>#NUM!</v>
      </c>
      <c r="AI27" s="99" t="e">
        <f t="shared" si="24"/>
        <v>#NUM!</v>
      </c>
      <c r="AJ27" s="99" t="e">
        <f t="shared" si="25"/>
        <v>#N/A</v>
      </c>
    </row>
    <row r="28" spans="1:36" ht="12.95" customHeight="1" x14ac:dyDescent="0.15">
      <c r="A28" s="98"/>
      <c r="B28" s="115"/>
      <c r="C28" s="115"/>
      <c r="D28" s="98"/>
      <c r="E28" s="98"/>
      <c r="F28" s="4" t="str">
        <f t="shared" si="0"/>
        <v/>
      </c>
      <c r="G28" s="98"/>
      <c r="H28" s="98"/>
      <c r="I28" s="98"/>
      <c r="J28" s="1" t="s">
        <v>15</v>
      </c>
      <c r="K28" s="99" t="e">
        <f t="shared" si="1"/>
        <v>#NUM!</v>
      </c>
      <c r="L28" s="99" t="e">
        <f t="shared" si="2"/>
        <v>#NUM!</v>
      </c>
      <c r="M28" s="99" t="e">
        <f t="shared" si="3"/>
        <v>#NUM!</v>
      </c>
      <c r="N28" s="99" t="e">
        <f t="shared" si="4"/>
        <v>#NUM!</v>
      </c>
      <c r="O28" s="99" t="e">
        <f t="shared" si="5"/>
        <v>#NUM!</v>
      </c>
      <c r="P28" s="99" t="e">
        <f t="shared" si="26"/>
        <v>#N/A</v>
      </c>
      <c r="Q28" s="99" t="e">
        <f t="shared" si="6"/>
        <v>#NUM!</v>
      </c>
      <c r="R28" s="99" t="e">
        <f t="shared" si="7"/>
        <v>#NUM!</v>
      </c>
      <c r="S28" s="99" t="e">
        <f t="shared" si="8"/>
        <v>#NUM!</v>
      </c>
      <c r="T28" s="99" t="e">
        <f t="shared" si="9"/>
        <v>#NUM!</v>
      </c>
      <c r="U28" s="99" t="e">
        <f t="shared" si="10"/>
        <v>#N/A</v>
      </c>
      <c r="V28" s="99" t="e">
        <f t="shared" si="11"/>
        <v>#NUM!</v>
      </c>
      <c r="W28" s="99" t="e">
        <f t="shared" si="12"/>
        <v>#NUM!</v>
      </c>
      <c r="X28" s="99" t="e">
        <f t="shared" si="13"/>
        <v>#NUM!</v>
      </c>
      <c r="Y28" s="99" t="e">
        <f t="shared" si="14"/>
        <v>#NUM!</v>
      </c>
      <c r="Z28" s="99" t="e">
        <f t="shared" si="15"/>
        <v>#N/A</v>
      </c>
      <c r="AA28" s="99" t="e">
        <f t="shared" si="16"/>
        <v>#NUM!</v>
      </c>
      <c r="AB28" s="99" t="e">
        <f t="shared" si="17"/>
        <v>#NUM!</v>
      </c>
      <c r="AC28" s="99" t="e">
        <f t="shared" si="18"/>
        <v>#NUM!</v>
      </c>
      <c r="AD28" s="99" t="e">
        <f t="shared" si="19"/>
        <v>#NUM!</v>
      </c>
      <c r="AE28" s="99" t="e">
        <f t="shared" si="20"/>
        <v>#NUM!</v>
      </c>
      <c r="AF28" s="99" t="e">
        <f t="shared" si="21"/>
        <v>#N/A</v>
      </c>
      <c r="AG28" s="99" t="e">
        <f t="shared" si="22"/>
        <v>#NUM!</v>
      </c>
      <c r="AH28" s="99" t="e">
        <f t="shared" si="23"/>
        <v>#NUM!</v>
      </c>
      <c r="AI28" s="99" t="e">
        <f t="shared" si="24"/>
        <v>#NUM!</v>
      </c>
      <c r="AJ28" s="99" t="e">
        <f t="shared" si="25"/>
        <v>#N/A</v>
      </c>
    </row>
    <row r="29" spans="1:36" ht="12.95" customHeight="1" x14ac:dyDescent="0.15">
      <c r="A29" s="98"/>
      <c r="B29" s="115"/>
      <c r="C29" s="115"/>
      <c r="D29" s="98"/>
      <c r="E29" s="98"/>
      <c r="F29" s="4" t="str">
        <f t="shared" si="0"/>
        <v/>
      </c>
      <c r="G29" s="98"/>
      <c r="H29" s="98"/>
      <c r="I29" s="98"/>
      <c r="J29" s="1" t="s">
        <v>15</v>
      </c>
      <c r="K29" s="99" t="e">
        <f t="shared" si="1"/>
        <v>#NUM!</v>
      </c>
      <c r="L29" s="99" t="e">
        <f t="shared" si="2"/>
        <v>#NUM!</v>
      </c>
      <c r="M29" s="99" t="e">
        <f t="shared" si="3"/>
        <v>#NUM!</v>
      </c>
      <c r="N29" s="99" t="e">
        <f t="shared" si="4"/>
        <v>#NUM!</v>
      </c>
      <c r="O29" s="99" t="e">
        <f t="shared" si="5"/>
        <v>#NUM!</v>
      </c>
      <c r="P29" s="99" t="e">
        <f t="shared" si="26"/>
        <v>#N/A</v>
      </c>
      <c r="Q29" s="99" t="e">
        <f t="shared" si="6"/>
        <v>#NUM!</v>
      </c>
      <c r="R29" s="99" t="e">
        <f t="shared" si="7"/>
        <v>#NUM!</v>
      </c>
      <c r="S29" s="99" t="e">
        <f t="shared" si="8"/>
        <v>#NUM!</v>
      </c>
      <c r="T29" s="99" t="e">
        <f t="shared" si="9"/>
        <v>#NUM!</v>
      </c>
      <c r="U29" s="99" t="e">
        <f t="shared" si="10"/>
        <v>#N/A</v>
      </c>
      <c r="V29" s="99" t="e">
        <f t="shared" si="11"/>
        <v>#NUM!</v>
      </c>
      <c r="W29" s="99" t="e">
        <f t="shared" si="12"/>
        <v>#NUM!</v>
      </c>
      <c r="X29" s="99" t="e">
        <f t="shared" si="13"/>
        <v>#NUM!</v>
      </c>
      <c r="Y29" s="99" t="e">
        <f t="shared" si="14"/>
        <v>#NUM!</v>
      </c>
      <c r="Z29" s="99" t="e">
        <f t="shared" si="15"/>
        <v>#N/A</v>
      </c>
      <c r="AA29" s="99" t="e">
        <f t="shared" si="16"/>
        <v>#NUM!</v>
      </c>
      <c r="AB29" s="99" t="e">
        <f t="shared" si="17"/>
        <v>#NUM!</v>
      </c>
      <c r="AC29" s="99" t="e">
        <f t="shared" si="18"/>
        <v>#NUM!</v>
      </c>
      <c r="AD29" s="99" t="e">
        <f t="shared" si="19"/>
        <v>#NUM!</v>
      </c>
      <c r="AE29" s="99" t="e">
        <f t="shared" si="20"/>
        <v>#NUM!</v>
      </c>
      <c r="AF29" s="99" t="e">
        <f t="shared" si="21"/>
        <v>#N/A</v>
      </c>
      <c r="AG29" s="99" t="e">
        <f t="shared" si="22"/>
        <v>#NUM!</v>
      </c>
      <c r="AH29" s="99" t="e">
        <f t="shared" si="23"/>
        <v>#NUM!</v>
      </c>
      <c r="AI29" s="99" t="e">
        <f t="shared" si="24"/>
        <v>#NUM!</v>
      </c>
      <c r="AJ29" s="99" t="e">
        <f t="shared" si="25"/>
        <v>#N/A</v>
      </c>
    </row>
    <row r="30" spans="1:36" ht="12.95" customHeight="1" x14ac:dyDescent="0.15">
      <c r="A30" s="98"/>
      <c r="B30" s="115"/>
      <c r="C30" s="115"/>
      <c r="D30" s="98"/>
      <c r="E30" s="98"/>
      <c r="F30" s="4" t="str">
        <f t="shared" si="0"/>
        <v/>
      </c>
      <c r="G30" s="98"/>
      <c r="H30" s="98"/>
      <c r="I30" s="98"/>
      <c r="J30" s="1" t="s">
        <v>15</v>
      </c>
      <c r="K30" s="99" t="e">
        <f t="shared" si="1"/>
        <v>#NUM!</v>
      </c>
      <c r="L30" s="99" t="e">
        <f t="shared" si="2"/>
        <v>#NUM!</v>
      </c>
      <c r="M30" s="99" t="e">
        <f t="shared" si="3"/>
        <v>#NUM!</v>
      </c>
      <c r="N30" s="99" t="e">
        <f t="shared" si="4"/>
        <v>#NUM!</v>
      </c>
      <c r="O30" s="99" t="e">
        <f t="shared" si="5"/>
        <v>#NUM!</v>
      </c>
      <c r="P30" s="99" t="e">
        <f t="shared" si="26"/>
        <v>#N/A</v>
      </c>
      <c r="Q30" s="99" t="e">
        <f t="shared" si="6"/>
        <v>#NUM!</v>
      </c>
      <c r="R30" s="99" t="e">
        <f t="shared" si="7"/>
        <v>#NUM!</v>
      </c>
      <c r="S30" s="99" t="e">
        <f t="shared" si="8"/>
        <v>#NUM!</v>
      </c>
      <c r="T30" s="99" t="e">
        <f t="shared" si="9"/>
        <v>#NUM!</v>
      </c>
      <c r="U30" s="99" t="e">
        <f t="shared" si="10"/>
        <v>#N/A</v>
      </c>
      <c r="V30" s="99" t="e">
        <f t="shared" si="11"/>
        <v>#NUM!</v>
      </c>
      <c r="W30" s="99" t="e">
        <f t="shared" si="12"/>
        <v>#NUM!</v>
      </c>
      <c r="X30" s="99" t="e">
        <f t="shared" si="13"/>
        <v>#NUM!</v>
      </c>
      <c r="Y30" s="99" t="e">
        <f t="shared" si="14"/>
        <v>#NUM!</v>
      </c>
      <c r="Z30" s="99" t="e">
        <f t="shared" si="15"/>
        <v>#N/A</v>
      </c>
      <c r="AA30" s="99" t="e">
        <f t="shared" si="16"/>
        <v>#NUM!</v>
      </c>
      <c r="AB30" s="99" t="e">
        <f t="shared" si="17"/>
        <v>#NUM!</v>
      </c>
      <c r="AC30" s="99" t="e">
        <f t="shared" si="18"/>
        <v>#NUM!</v>
      </c>
      <c r="AD30" s="99" t="e">
        <f t="shared" si="19"/>
        <v>#NUM!</v>
      </c>
      <c r="AE30" s="99" t="e">
        <f t="shared" si="20"/>
        <v>#NUM!</v>
      </c>
      <c r="AF30" s="99" t="e">
        <f t="shared" si="21"/>
        <v>#N/A</v>
      </c>
      <c r="AG30" s="99" t="e">
        <f t="shared" si="22"/>
        <v>#NUM!</v>
      </c>
      <c r="AH30" s="99" t="e">
        <f t="shared" si="23"/>
        <v>#NUM!</v>
      </c>
      <c r="AI30" s="99" t="e">
        <f t="shared" si="24"/>
        <v>#NUM!</v>
      </c>
      <c r="AJ30" s="99" t="e">
        <f t="shared" si="25"/>
        <v>#N/A</v>
      </c>
    </row>
    <row r="31" spans="1:36" ht="12.95" customHeight="1" x14ac:dyDescent="0.15">
      <c r="A31" s="98"/>
      <c r="B31" s="115"/>
      <c r="C31" s="115"/>
      <c r="D31" s="98"/>
      <c r="E31" s="98"/>
      <c r="F31" s="4" t="str">
        <f t="shared" si="0"/>
        <v/>
      </c>
      <c r="G31" s="98"/>
      <c r="H31" s="98"/>
      <c r="I31" s="98"/>
      <c r="J31" s="1" t="s">
        <v>15</v>
      </c>
      <c r="K31" s="99" t="e">
        <f t="shared" si="1"/>
        <v>#NUM!</v>
      </c>
      <c r="L31" s="99" t="e">
        <f t="shared" si="2"/>
        <v>#NUM!</v>
      </c>
      <c r="M31" s="99" t="e">
        <f t="shared" si="3"/>
        <v>#NUM!</v>
      </c>
      <c r="N31" s="99" t="e">
        <f t="shared" si="4"/>
        <v>#NUM!</v>
      </c>
      <c r="O31" s="99" t="e">
        <f t="shared" si="5"/>
        <v>#NUM!</v>
      </c>
      <c r="P31" s="99" t="e">
        <f t="shared" si="26"/>
        <v>#N/A</v>
      </c>
      <c r="Q31" s="99" t="e">
        <f t="shared" si="6"/>
        <v>#NUM!</v>
      </c>
      <c r="R31" s="99" t="e">
        <f t="shared" si="7"/>
        <v>#NUM!</v>
      </c>
      <c r="S31" s="99" t="e">
        <f t="shared" si="8"/>
        <v>#NUM!</v>
      </c>
      <c r="T31" s="99" t="e">
        <f t="shared" si="9"/>
        <v>#NUM!</v>
      </c>
      <c r="U31" s="99" t="e">
        <f t="shared" si="10"/>
        <v>#N/A</v>
      </c>
      <c r="V31" s="99" t="e">
        <f t="shared" si="11"/>
        <v>#NUM!</v>
      </c>
      <c r="W31" s="99" t="e">
        <f t="shared" si="12"/>
        <v>#NUM!</v>
      </c>
      <c r="X31" s="99" t="e">
        <f t="shared" si="13"/>
        <v>#NUM!</v>
      </c>
      <c r="Y31" s="99" t="e">
        <f t="shared" si="14"/>
        <v>#NUM!</v>
      </c>
      <c r="Z31" s="99" t="e">
        <f t="shared" si="15"/>
        <v>#N/A</v>
      </c>
      <c r="AA31" s="99" t="e">
        <f t="shared" si="16"/>
        <v>#NUM!</v>
      </c>
      <c r="AB31" s="99" t="e">
        <f t="shared" si="17"/>
        <v>#NUM!</v>
      </c>
      <c r="AC31" s="99" t="e">
        <f t="shared" si="18"/>
        <v>#NUM!</v>
      </c>
      <c r="AD31" s="99" t="e">
        <f t="shared" si="19"/>
        <v>#NUM!</v>
      </c>
      <c r="AE31" s="99" t="e">
        <f t="shared" si="20"/>
        <v>#NUM!</v>
      </c>
      <c r="AF31" s="99" t="e">
        <f t="shared" si="21"/>
        <v>#N/A</v>
      </c>
      <c r="AG31" s="99" t="e">
        <f t="shared" si="22"/>
        <v>#NUM!</v>
      </c>
      <c r="AH31" s="99" t="e">
        <f t="shared" si="23"/>
        <v>#NUM!</v>
      </c>
      <c r="AI31" s="99" t="e">
        <f t="shared" si="24"/>
        <v>#NUM!</v>
      </c>
      <c r="AJ31" s="99" t="e">
        <f t="shared" si="25"/>
        <v>#N/A</v>
      </c>
    </row>
    <row r="32" spans="1:36" ht="12.95" customHeight="1" x14ac:dyDescent="0.15">
      <c r="A32" s="98"/>
      <c r="B32" s="115"/>
      <c r="C32" s="115"/>
      <c r="D32" s="98"/>
      <c r="E32" s="98"/>
      <c r="F32" s="4" t="str">
        <f t="shared" si="0"/>
        <v/>
      </c>
      <c r="G32" s="98"/>
      <c r="H32" s="98"/>
      <c r="I32" s="98"/>
      <c r="J32" s="1" t="s">
        <v>15</v>
      </c>
      <c r="K32" s="99" t="e">
        <f t="shared" si="1"/>
        <v>#NUM!</v>
      </c>
      <c r="L32" s="99" t="e">
        <f t="shared" si="2"/>
        <v>#NUM!</v>
      </c>
      <c r="M32" s="99" t="e">
        <f t="shared" si="3"/>
        <v>#NUM!</v>
      </c>
      <c r="N32" s="99" t="e">
        <f t="shared" si="4"/>
        <v>#NUM!</v>
      </c>
      <c r="O32" s="99" t="e">
        <f t="shared" si="5"/>
        <v>#NUM!</v>
      </c>
      <c r="P32" s="99" t="e">
        <f t="shared" si="26"/>
        <v>#N/A</v>
      </c>
      <c r="Q32" s="99" t="e">
        <f t="shared" si="6"/>
        <v>#NUM!</v>
      </c>
      <c r="R32" s="99" t="e">
        <f t="shared" si="7"/>
        <v>#NUM!</v>
      </c>
      <c r="S32" s="99" t="e">
        <f t="shared" si="8"/>
        <v>#NUM!</v>
      </c>
      <c r="T32" s="99" t="e">
        <f t="shared" si="9"/>
        <v>#NUM!</v>
      </c>
      <c r="U32" s="99" t="e">
        <f t="shared" si="10"/>
        <v>#N/A</v>
      </c>
      <c r="V32" s="99" t="e">
        <f t="shared" si="11"/>
        <v>#NUM!</v>
      </c>
      <c r="W32" s="99" t="e">
        <f t="shared" si="12"/>
        <v>#NUM!</v>
      </c>
      <c r="X32" s="99" t="e">
        <f t="shared" si="13"/>
        <v>#NUM!</v>
      </c>
      <c r="Y32" s="99" t="e">
        <f t="shared" si="14"/>
        <v>#NUM!</v>
      </c>
      <c r="Z32" s="99" t="e">
        <f t="shared" si="15"/>
        <v>#N/A</v>
      </c>
      <c r="AA32" s="99" t="e">
        <f t="shared" si="16"/>
        <v>#NUM!</v>
      </c>
      <c r="AB32" s="99" t="e">
        <f t="shared" si="17"/>
        <v>#NUM!</v>
      </c>
      <c r="AC32" s="99" t="e">
        <f t="shared" si="18"/>
        <v>#NUM!</v>
      </c>
      <c r="AD32" s="99" t="e">
        <f t="shared" si="19"/>
        <v>#NUM!</v>
      </c>
      <c r="AE32" s="99" t="e">
        <f t="shared" si="20"/>
        <v>#NUM!</v>
      </c>
      <c r="AF32" s="99" t="e">
        <f t="shared" si="21"/>
        <v>#N/A</v>
      </c>
      <c r="AG32" s="99" t="e">
        <f t="shared" si="22"/>
        <v>#NUM!</v>
      </c>
      <c r="AH32" s="99" t="e">
        <f t="shared" si="23"/>
        <v>#NUM!</v>
      </c>
      <c r="AI32" s="99" t="e">
        <f t="shared" si="24"/>
        <v>#NUM!</v>
      </c>
      <c r="AJ32" s="99" t="e">
        <f t="shared" si="25"/>
        <v>#N/A</v>
      </c>
    </row>
    <row r="33" spans="1:36" ht="12.95" customHeight="1" x14ac:dyDescent="0.15">
      <c r="A33" s="98"/>
      <c r="B33" s="115"/>
      <c r="C33" s="115"/>
      <c r="D33" s="98"/>
      <c r="E33" s="98"/>
      <c r="F33" s="4" t="str">
        <f t="shared" si="0"/>
        <v/>
      </c>
      <c r="G33" s="98"/>
      <c r="H33" s="98"/>
      <c r="I33" s="98"/>
      <c r="J33" s="1" t="s">
        <v>15</v>
      </c>
      <c r="K33" s="99" t="e">
        <f t="shared" si="1"/>
        <v>#NUM!</v>
      </c>
      <c r="L33" s="99" t="e">
        <f t="shared" si="2"/>
        <v>#NUM!</v>
      </c>
      <c r="M33" s="99" t="e">
        <f t="shared" si="3"/>
        <v>#NUM!</v>
      </c>
      <c r="N33" s="99" t="e">
        <f t="shared" si="4"/>
        <v>#NUM!</v>
      </c>
      <c r="O33" s="99" t="e">
        <f t="shared" si="5"/>
        <v>#NUM!</v>
      </c>
      <c r="P33" s="99" t="e">
        <f t="shared" si="26"/>
        <v>#N/A</v>
      </c>
      <c r="Q33" s="99" t="e">
        <f t="shared" si="6"/>
        <v>#NUM!</v>
      </c>
      <c r="R33" s="99" t="e">
        <f t="shared" si="7"/>
        <v>#NUM!</v>
      </c>
      <c r="S33" s="99" t="e">
        <f t="shared" si="8"/>
        <v>#NUM!</v>
      </c>
      <c r="T33" s="99" t="e">
        <f t="shared" si="9"/>
        <v>#NUM!</v>
      </c>
      <c r="U33" s="99" t="e">
        <f t="shared" si="10"/>
        <v>#N/A</v>
      </c>
      <c r="V33" s="99" t="e">
        <f t="shared" si="11"/>
        <v>#NUM!</v>
      </c>
      <c r="W33" s="99" t="e">
        <f t="shared" si="12"/>
        <v>#NUM!</v>
      </c>
      <c r="X33" s="99" t="e">
        <f t="shared" si="13"/>
        <v>#NUM!</v>
      </c>
      <c r="Y33" s="99" t="e">
        <f t="shared" si="14"/>
        <v>#NUM!</v>
      </c>
      <c r="Z33" s="99" t="e">
        <f t="shared" si="15"/>
        <v>#N/A</v>
      </c>
      <c r="AA33" s="99" t="e">
        <f t="shared" si="16"/>
        <v>#NUM!</v>
      </c>
      <c r="AB33" s="99" t="e">
        <f t="shared" si="17"/>
        <v>#NUM!</v>
      </c>
      <c r="AC33" s="99" t="e">
        <f t="shared" si="18"/>
        <v>#NUM!</v>
      </c>
      <c r="AD33" s="99" t="e">
        <f t="shared" si="19"/>
        <v>#NUM!</v>
      </c>
      <c r="AE33" s="99" t="e">
        <f t="shared" si="20"/>
        <v>#NUM!</v>
      </c>
      <c r="AF33" s="99" t="e">
        <f t="shared" si="21"/>
        <v>#N/A</v>
      </c>
      <c r="AG33" s="99" t="e">
        <f t="shared" si="22"/>
        <v>#NUM!</v>
      </c>
      <c r="AH33" s="99" t="e">
        <f t="shared" si="23"/>
        <v>#NUM!</v>
      </c>
      <c r="AI33" s="99" t="e">
        <f t="shared" si="24"/>
        <v>#NUM!</v>
      </c>
      <c r="AJ33" s="99" t="e">
        <f t="shared" si="25"/>
        <v>#N/A</v>
      </c>
    </row>
    <row r="34" spans="1:36" ht="12.95" customHeight="1" x14ac:dyDescent="0.15">
      <c r="A34" s="98"/>
      <c r="B34" s="115"/>
      <c r="C34" s="115"/>
      <c r="D34" s="98"/>
      <c r="E34" s="98"/>
      <c r="F34" s="4" t="str">
        <f t="shared" si="0"/>
        <v/>
      </c>
      <c r="G34" s="98"/>
      <c r="H34" s="98"/>
      <c r="I34" s="98"/>
      <c r="K34" s="99" t="e">
        <f t="shared" si="1"/>
        <v>#NUM!</v>
      </c>
      <c r="L34" s="99" t="e">
        <f t="shared" si="2"/>
        <v>#NUM!</v>
      </c>
      <c r="M34" s="99" t="e">
        <f t="shared" si="3"/>
        <v>#NUM!</v>
      </c>
      <c r="N34" s="99" t="e">
        <f t="shared" si="4"/>
        <v>#NUM!</v>
      </c>
      <c r="O34" s="99" t="e">
        <f t="shared" si="5"/>
        <v>#NUM!</v>
      </c>
      <c r="P34" s="99" t="e">
        <f t="shared" si="26"/>
        <v>#N/A</v>
      </c>
      <c r="Q34" s="99" t="e">
        <f t="shared" si="6"/>
        <v>#NUM!</v>
      </c>
      <c r="R34" s="99" t="e">
        <f t="shared" si="7"/>
        <v>#NUM!</v>
      </c>
      <c r="S34" s="99" t="e">
        <f t="shared" si="8"/>
        <v>#NUM!</v>
      </c>
      <c r="T34" s="99" t="e">
        <f t="shared" si="9"/>
        <v>#NUM!</v>
      </c>
      <c r="U34" s="99" t="e">
        <f t="shared" si="10"/>
        <v>#N/A</v>
      </c>
      <c r="V34" s="99" t="e">
        <f t="shared" si="11"/>
        <v>#NUM!</v>
      </c>
      <c r="W34" s="99" t="e">
        <f t="shared" si="12"/>
        <v>#NUM!</v>
      </c>
      <c r="X34" s="99" t="e">
        <f t="shared" si="13"/>
        <v>#NUM!</v>
      </c>
      <c r="Y34" s="99" t="e">
        <f t="shared" si="14"/>
        <v>#NUM!</v>
      </c>
      <c r="Z34" s="99" t="e">
        <f t="shared" si="15"/>
        <v>#N/A</v>
      </c>
      <c r="AA34" s="99" t="e">
        <f t="shared" si="16"/>
        <v>#NUM!</v>
      </c>
      <c r="AB34" s="99" t="e">
        <f t="shared" si="17"/>
        <v>#NUM!</v>
      </c>
      <c r="AC34" s="99" t="e">
        <f t="shared" si="18"/>
        <v>#NUM!</v>
      </c>
      <c r="AD34" s="99" t="e">
        <f t="shared" si="19"/>
        <v>#NUM!</v>
      </c>
      <c r="AE34" s="99" t="e">
        <f t="shared" si="20"/>
        <v>#NUM!</v>
      </c>
      <c r="AF34" s="99" t="e">
        <f t="shared" si="21"/>
        <v>#N/A</v>
      </c>
      <c r="AG34" s="99" t="e">
        <f t="shared" si="22"/>
        <v>#NUM!</v>
      </c>
      <c r="AH34" s="99" t="e">
        <f t="shared" si="23"/>
        <v>#NUM!</v>
      </c>
      <c r="AI34" s="99" t="e">
        <f t="shared" si="24"/>
        <v>#NUM!</v>
      </c>
      <c r="AJ34" s="99" t="e">
        <f t="shared" si="25"/>
        <v>#N/A</v>
      </c>
    </row>
    <row r="35" spans="1:36" ht="12.95" customHeight="1" x14ac:dyDescent="0.15">
      <c r="A35" s="98"/>
      <c r="B35" s="115"/>
      <c r="C35" s="115"/>
      <c r="D35" s="98"/>
      <c r="E35" s="98"/>
      <c r="F35" s="4" t="str">
        <f t="shared" si="0"/>
        <v/>
      </c>
      <c r="G35" s="98"/>
      <c r="H35" s="98"/>
      <c r="I35" s="98"/>
      <c r="K35" s="99" t="e">
        <f t="shared" si="1"/>
        <v>#NUM!</v>
      </c>
      <c r="L35" s="99" t="e">
        <f t="shared" si="2"/>
        <v>#NUM!</v>
      </c>
      <c r="M35" s="99" t="e">
        <f t="shared" si="3"/>
        <v>#NUM!</v>
      </c>
      <c r="N35" s="99" t="e">
        <f t="shared" si="4"/>
        <v>#NUM!</v>
      </c>
      <c r="O35" s="99" t="e">
        <f t="shared" si="5"/>
        <v>#NUM!</v>
      </c>
      <c r="P35" s="99" t="e">
        <f t="shared" si="26"/>
        <v>#N/A</v>
      </c>
      <c r="Q35" s="99" t="e">
        <f t="shared" si="6"/>
        <v>#NUM!</v>
      </c>
      <c r="R35" s="99" t="e">
        <f t="shared" si="7"/>
        <v>#NUM!</v>
      </c>
      <c r="S35" s="99" t="e">
        <f t="shared" si="8"/>
        <v>#NUM!</v>
      </c>
      <c r="T35" s="99" t="e">
        <f t="shared" si="9"/>
        <v>#NUM!</v>
      </c>
      <c r="U35" s="99" t="e">
        <f t="shared" si="10"/>
        <v>#N/A</v>
      </c>
      <c r="V35" s="99" t="e">
        <f t="shared" si="11"/>
        <v>#NUM!</v>
      </c>
      <c r="W35" s="99" t="e">
        <f t="shared" si="12"/>
        <v>#NUM!</v>
      </c>
      <c r="X35" s="99" t="e">
        <f t="shared" si="13"/>
        <v>#NUM!</v>
      </c>
      <c r="Y35" s="99" t="e">
        <f t="shared" si="14"/>
        <v>#NUM!</v>
      </c>
      <c r="Z35" s="99" t="e">
        <f t="shared" si="15"/>
        <v>#N/A</v>
      </c>
      <c r="AA35" s="99" t="e">
        <f t="shared" si="16"/>
        <v>#NUM!</v>
      </c>
      <c r="AB35" s="99" t="e">
        <f t="shared" si="17"/>
        <v>#NUM!</v>
      </c>
      <c r="AC35" s="99" t="e">
        <f t="shared" si="18"/>
        <v>#NUM!</v>
      </c>
      <c r="AD35" s="99" t="e">
        <f t="shared" si="19"/>
        <v>#NUM!</v>
      </c>
      <c r="AE35" s="99" t="e">
        <f t="shared" si="20"/>
        <v>#NUM!</v>
      </c>
      <c r="AF35" s="99" t="e">
        <f t="shared" si="21"/>
        <v>#N/A</v>
      </c>
      <c r="AG35" s="99" t="e">
        <f t="shared" si="22"/>
        <v>#NUM!</v>
      </c>
      <c r="AH35" s="99" t="e">
        <f t="shared" si="23"/>
        <v>#NUM!</v>
      </c>
      <c r="AI35" s="99" t="e">
        <f t="shared" si="24"/>
        <v>#NUM!</v>
      </c>
      <c r="AJ35" s="99" t="e">
        <f t="shared" si="25"/>
        <v>#N/A</v>
      </c>
    </row>
    <row r="36" spans="1:36" ht="12.95" customHeight="1" x14ac:dyDescent="0.15">
      <c r="A36" s="98"/>
      <c r="B36" s="115"/>
      <c r="C36" s="115"/>
      <c r="D36" s="98"/>
      <c r="E36" s="98"/>
      <c r="F36" s="4" t="str">
        <f t="shared" si="0"/>
        <v/>
      </c>
      <c r="G36" s="98"/>
      <c r="H36" s="98"/>
      <c r="I36" s="98"/>
      <c r="K36" s="99" t="e">
        <f t="shared" si="1"/>
        <v>#NUM!</v>
      </c>
      <c r="L36" s="99" t="e">
        <f t="shared" si="2"/>
        <v>#NUM!</v>
      </c>
      <c r="M36" s="99" t="e">
        <f t="shared" si="3"/>
        <v>#NUM!</v>
      </c>
      <c r="N36" s="99" t="e">
        <f t="shared" si="4"/>
        <v>#NUM!</v>
      </c>
      <c r="O36" s="99" t="e">
        <f t="shared" si="5"/>
        <v>#NUM!</v>
      </c>
      <c r="P36" s="99" t="e">
        <f t="shared" si="26"/>
        <v>#N/A</v>
      </c>
      <c r="Q36" s="99" t="e">
        <f t="shared" si="6"/>
        <v>#NUM!</v>
      </c>
      <c r="R36" s="99" t="e">
        <f t="shared" si="7"/>
        <v>#NUM!</v>
      </c>
      <c r="S36" s="99" t="e">
        <f t="shared" si="8"/>
        <v>#NUM!</v>
      </c>
      <c r="T36" s="99" t="e">
        <f t="shared" si="9"/>
        <v>#NUM!</v>
      </c>
      <c r="U36" s="99" t="e">
        <f t="shared" si="10"/>
        <v>#N/A</v>
      </c>
      <c r="V36" s="99" t="e">
        <f t="shared" si="11"/>
        <v>#NUM!</v>
      </c>
      <c r="W36" s="99" t="e">
        <f t="shared" si="12"/>
        <v>#NUM!</v>
      </c>
      <c r="X36" s="99" t="e">
        <f t="shared" si="13"/>
        <v>#NUM!</v>
      </c>
      <c r="Y36" s="99" t="e">
        <f t="shared" si="14"/>
        <v>#NUM!</v>
      </c>
      <c r="Z36" s="99" t="e">
        <f t="shared" si="15"/>
        <v>#N/A</v>
      </c>
      <c r="AA36" s="99" t="e">
        <f t="shared" si="16"/>
        <v>#NUM!</v>
      </c>
      <c r="AB36" s="99" t="e">
        <f t="shared" si="17"/>
        <v>#NUM!</v>
      </c>
      <c r="AC36" s="99" t="e">
        <f t="shared" si="18"/>
        <v>#NUM!</v>
      </c>
      <c r="AD36" s="99" t="e">
        <f t="shared" si="19"/>
        <v>#NUM!</v>
      </c>
      <c r="AE36" s="99" t="e">
        <f t="shared" si="20"/>
        <v>#NUM!</v>
      </c>
      <c r="AF36" s="99" t="e">
        <f t="shared" si="21"/>
        <v>#N/A</v>
      </c>
      <c r="AG36" s="99" t="e">
        <f t="shared" si="22"/>
        <v>#NUM!</v>
      </c>
      <c r="AH36" s="99" t="e">
        <f t="shared" si="23"/>
        <v>#NUM!</v>
      </c>
      <c r="AI36" s="99" t="e">
        <f t="shared" si="24"/>
        <v>#NUM!</v>
      </c>
      <c r="AJ36" s="99" t="e">
        <f t="shared" si="25"/>
        <v>#N/A</v>
      </c>
    </row>
    <row r="37" spans="1:36" ht="12.95" customHeight="1" x14ac:dyDescent="0.15">
      <c r="A37" s="98"/>
      <c r="B37" s="115"/>
      <c r="C37" s="115"/>
      <c r="D37" s="98"/>
      <c r="E37" s="98"/>
      <c r="F37" s="4" t="str">
        <f t="shared" si="0"/>
        <v/>
      </c>
      <c r="G37" s="98"/>
      <c r="H37" s="98"/>
      <c r="I37" s="98"/>
      <c r="K37" s="99" t="e">
        <f t="shared" si="1"/>
        <v>#NUM!</v>
      </c>
      <c r="L37" s="99" t="e">
        <f t="shared" si="2"/>
        <v>#NUM!</v>
      </c>
      <c r="M37" s="99" t="e">
        <f t="shared" si="3"/>
        <v>#NUM!</v>
      </c>
      <c r="N37" s="99" t="e">
        <f t="shared" si="4"/>
        <v>#NUM!</v>
      </c>
      <c r="O37" s="99" t="e">
        <f t="shared" si="5"/>
        <v>#NUM!</v>
      </c>
      <c r="P37" s="99" t="e">
        <f t="shared" si="26"/>
        <v>#N/A</v>
      </c>
      <c r="Q37" s="99" t="e">
        <f t="shared" si="6"/>
        <v>#NUM!</v>
      </c>
      <c r="R37" s="99" t="e">
        <f t="shared" si="7"/>
        <v>#NUM!</v>
      </c>
      <c r="S37" s="99" t="e">
        <f t="shared" si="8"/>
        <v>#NUM!</v>
      </c>
      <c r="T37" s="99" t="e">
        <f t="shared" si="9"/>
        <v>#NUM!</v>
      </c>
      <c r="U37" s="99" t="e">
        <f t="shared" si="10"/>
        <v>#N/A</v>
      </c>
      <c r="V37" s="99" t="e">
        <f t="shared" si="11"/>
        <v>#NUM!</v>
      </c>
      <c r="W37" s="99" t="e">
        <f t="shared" si="12"/>
        <v>#NUM!</v>
      </c>
      <c r="X37" s="99" t="e">
        <f t="shared" si="13"/>
        <v>#NUM!</v>
      </c>
      <c r="Y37" s="99" t="e">
        <f t="shared" si="14"/>
        <v>#NUM!</v>
      </c>
      <c r="Z37" s="99" t="e">
        <f t="shared" si="15"/>
        <v>#N/A</v>
      </c>
      <c r="AA37" s="99" t="e">
        <f t="shared" si="16"/>
        <v>#NUM!</v>
      </c>
      <c r="AB37" s="99" t="e">
        <f t="shared" si="17"/>
        <v>#NUM!</v>
      </c>
      <c r="AC37" s="99" t="e">
        <f t="shared" si="18"/>
        <v>#NUM!</v>
      </c>
      <c r="AD37" s="99" t="e">
        <f t="shared" si="19"/>
        <v>#NUM!</v>
      </c>
      <c r="AE37" s="99" t="e">
        <f t="shared" si="20"/>
        <v>#NUM!</v>
      </c>
      <c r="AF37" s="99" t="e">
        <f t="shared" si="21"/>
        <v>#N/A</v>
      </c>
      <c r="AG37" s="99" t="e">
        <f t="shared" si="22"/>
        <v>#NUM!</v>
      </c>
      <c r="AH37" s="99" t="e">
        <f t="shared" si="23"/>
        <v>#NUM!</v>
      </c>
      <c r="AI37" s="99" t="e">
        <f t="shared" si="24"/>
        <v>#NUM!</v>
      </c>
      <c r="AJ37" s="99" t="e">
        <f t="shared" si="25"/>
        <v>#N/A</v>
      </c>
    </row>
    <row r="38" spans="1:36" ht="12.95" customHeight="1" x14ac:dyDescent="0.15">
      <c r="A38" s="98"/>
      <c r="B38" s="115"/>
      <c r="C38" s="115"/>
      <c r="D38" s="98"/>
      <c r="E38" s="98"/>
      <c r="F38" s="4" t="str">
        <f t="shared" si="0"/>
        <v/>
      </c>
      <c r="G38" s="98"/>
      <c r="H38" s="98"/>
      <c r="I38" s="98"/>
      <c r="K38" s="99" t="e">
        <f t="shared" si="1"/>
        <v>#NUM!</v>
      </c>
      <c r="L38" s="99" t="e">
        <f t="shared" si="2"/>
        <v>#NUM!</v>
      </c>
      <c r="M38" s="99" t="e">
        <f t="shared" si="3"/>
        <v>#NUM!</v>
      </c>
      <c r="N38" s="99" t="e">
        <f t="shared" si="4"/>
        <v>#NUM!</v>
      </c>
      <c r="O38" s="99" t="e">
        <f t="shared" si="5"/>
        <v>#NUM!</v>
      </c>
      <c r="P38" s="99" t="e">
        <f t="shared" si="26"/>
        <v>#N/A</v>
      </c>
      <c r="Q38" s="99" t="e">
        <f t="shared" si="6"/>
        <v>#NUM!</v>
      </c>
      <c r="R38" s="99" t="e">
        <f t="shared" si="7"/>
        <v>#NUM!</v>
      </c>
      <c r="S38" s="99" t="e">
        <f t="shared" si="8"/>
        <v>#NUM!</v>
      </c>
      <c r="T38" s="99" t="e">
        <f t="shared" si="9"/>
        <v>#NUM!</v>
      </c>
      <c r="U38" s="99" t="e">
        <f t="shared" si="10"/>
        <v>#N/A</v>
      </c>
      <c r="V38" s="99" t="e">
        <f t="shared" si="11"/>
        <v>#NUM!</v>
      </c>
      <c r="W38" s="99" t="e">
        <f t="shared" si="12"/>
        <v>#NUM!</v>
      </c>
      <c r="X38" s="99" t="e">
        <f t="shared" si="13"/>
        <v>#NUM!</v>
      </c>
      <c r="Y38" s="99" t="e">
        <f t="shared" si="14"/>
        <v>#NUM!</v>
      </c>
      <c r="Z38" s="99" t="e">
        <f t="shared" si="15"/>
        <v>#N/A</v>
      </c>
      <c r="AA38" s="99" t="e">
        <f t="shared" si="16"/>
        <v>#NUM!</v>
      </c>
      <c r="AB38" s="99" t="e">
        <f t="shared" si="17"/>
        <v>#NUM!</v>
      </c>
      <c r="AC38" s="99" t="e">
        <f t="shared" si="18"/>
        <v>#NUM!</v>
      </c>
      <c r="AD38" s="99" t="e">
        <f t="shared" si="19"/>
        <v>#NUM!</v>
      </c>
      <c r="AE38" s="99" t="e">
        <f t="shared" si="20"/>
        <v>#NUM!</v>
      </c>
      <c r="AF38" s="99" t="e">
        <f t="shared" si="21"/>
        <v>#N/A</v>
      </c>
      <c r="AG38" s="99" t="e">
        <f t="shared" si="22"/>
        <v>#NUM!</v>
      </c>
      <c r="AH38" s="99" t="e">
        <f t="shared" si="23"/>
        <v>#NUM!</v>
      </c>
      <c r="AI38" s="99" t="e">
        <f t="shared" si="24"/>
        <v>#NUM!</v>
      </c>
      <c r="AJ38" s="99" t="e">
        <f t="shared" si="25"/>
        <v>#N/A</v>
      </c>
    </row>
    <row r="39" spans="1:36" ht="12.95" customHeight="1" x14ac:dyDescent="0.15">
      <c r="A39" s="98"/>
      <c r="B39" s="115"/>
      <c r="C39" s="115"/>
      <c r="D39" s="98"/>
      <c r="E39" s="98"/>
      <c r="F39" s="4" t="str">
        <f t="shared" si="0"/>
        <v/>
      </c>
      <c r="G39" s="98"/>
      <c r="H39" s="98"/>
      <c r="I39" s="98"/>
      <c r="K39" s="99" t="e">
        <f t="shared" si="1"/>
        <v>#NUM!</v>
      </c>
      <c r="L39" s="99" t="e">
        <f t="shared" si="2"/>
        <v>#NUM!</v>
      </c>
      <c r="M39" s="99" t="e">
        <f t="shared" si="3"/>
        <v>#NUM!</v>
      </c>
      <c r="N39" s="99" t="e">
        <f t="shared" si="4"/>
        <v>#NUM!</v>
      </c>
      <c r="O39" s="99" t="e">
        <f t="shared" si="5"/>
        <v>#NUM!</v>
      </c>
      <c r="P39" s="99" t="e">
        <f t="shared" si="26"/>
        <v>#N/A</v>
      </c>
      <c r="Q39" s="99" t="e">
        <f t="shared" si="6"/>
        <v>#NUM!</v>
      </c>
      <c r="R39" s="99" t="e">
        <f t="shared" si="7"/>
        <v>#NUM!</v>
      </c>
      <c r="S39" s="99" t="e">
        <f t="shared" si="8"/>
        <v>#NUM!</v>
      </c>
      <c r="T39" s="99" t="e">
        <f t="shared" si="9"/>
        <v>#NUM!</v>
      </c>
      <c r="U39" s="99" t="e">
        <f t="shared" si="10"/>
        <v>#N/A</v>
      </c>
      <c r="V39" s="99" t="e">
        <f t="shared" si="11"/>
        <v>#NUM!</v>
      </c>
      <c r="W39" s="99" t="e">
        <f t="shared" si="12"/>
        <v>#NUM!</v>
      </c>
      <c r="X39" s="99" t="e">
        <f t="shared" si="13"/>
        <v>#NUM!</v>
      </c>
      <c r="Y39" s="99" t="e">
        <f t="shared" si="14"/>
        <v>#NUM!</v>
      </c>
      <c r="Z39" s="99" t="e">
        <f t="shared" si="15"/>
        <v>#N/A</v>
      </c>
      <c r="AA39" s="99" t="e">
        <f t="shared" si="16"/>
        <v>#NUM!</v>
      </c>
      <c r="AB39" s="99" t="e">
        <f t="shared" si="17"/>
        <v>#NUM!</v>
      </c>
      <c r="AC39" s="99" t="e">
        <f t="shared" si="18"/>
        <v>#NUM!</v>
      </c>
      <c r="AD39" s="99" t="e">
        <f t="shared" si="19"/>
        <v>#NUM!</v>
      </c>
      <c r="AE39" s="99" t="e">
        <f t="shared" si="20"/>
        <v>#NUM!</v>
      </c>
      <c r="AF39" s="99" t="e">
        <f t="shared" si="21"/>
        <v>#N/A</v>
      </c>
      <c r="AG39" s="99" t="e">
        <f t="shared" si="22"/>
        <v>#NUM!</v>
      </c>
      <c r="AH39" s="99" t="e">
        <f t="shared" si="23"/>
        <v>#NUM!</v>
      </c>
      <c r="AI39" s="99" t="e">
        <f t="shared" si="24"/>
        <v>#NUM!</v>
      </c>
      <c r="AJ39" s="99" t="e">
        <f t="shared" si="25"/>
        <v>#N/A</v>
      </c>
    </row>
    <row r="40" spans="1:36" ht="12.95" customHeight="1" x14ac:dyDescent="0.15">
      <c r="A40" s="98"/>
      <c r="B40" s="115"/>
      <c r="C40" s="115"/>
      <c r="D40" s="98"/>
      <c r="E40" s="98"/>
      <c r="F40" s="4" t="str">
        <f t="shared" si="0"/>
        <v/>
      </c>
      <c r="G40" s="98"/>
      <c r="H40" s="98"/>
      <c r="I40" s="98"/>
      <c r="K40" s="99" t="e">
        <f t="shared" si="1"/>
        <v>#NUM!</v>
      </c>
      <c r="L40" s="99" t="e">
        <f t="shared" si="2"/>
        <v>#NUM!</v>
      </c>
      <c r="M40" s="99" t="e">
        <f t="shared" si="3"/>
        <v>#NUM!</v>
      </c>
      <c r="N40" s="99" t="e">
        <f t="shared" si="4"/>
        <v>#NUM!</v>
      </c>
      <c r="O40" s="99" t="e">
        <f t="shared" si="5"/>
        <v>#NUM!</v>
      </c>
      <c r="P40" s="99" t="e">
        <f t="shared" si="26"/>
        <v>#N/A</v>
      </c>
      <c r="Q40" s="99" t="e">
        <f t="shared" si="6"/>
        <v>#NUM!</v>
      </c>
      <c r="R40" s="99" t="e">
        <f t="shared" si="7"/>
        <v>#NUM!</v>
      </c>
      <c r="S40" s="99" t="e">
        <f t="shared" si="8"/>
        <v>#NUM!</v>
      </c>
      <c r="T40" s="99" t="e">
        <f t="shared" si="9"/>
        <v>#NUM!</v>
      </c>
      <c r="U40" s="99" t="e">
        <f t="shared" si="10"/>
        <v>#N/A</v>
      </c>
      <c r="V40" s="99" t="e">
        <f t="shared" si="11"/>
        <v>#NUM!</v>
      </c>
      <c r="W40" s="99" t="e">
        <f t="shared" si="12"/>
        <v>#NUM!</v>
      </c>
      <c r="X40" s="99" t="e">
        <f t="shared" si="13"/>
        <v>#NUM!</v>
      </c>
      <c r="Y40" s="99" t="e">
        <f t="shared" si="14"/>
        <v>#NUM!</v>
      </c>
      <c r="Z40" s="99" t="e">
        <f t="shared" si="15"/>
        <v>#N/A</v>
      </c>
      <c r="AA40" s="99" t="e">
        <f t="shared" si="16"/>
        <v>#NUM!</v>
      </c>
      <c r="AB40" s="99" t="e">
        <f t="shared" si="17"/>
        <v>#NUM!</v>
      </c>
      <c r="AC40" s="99" t="e">
        <f t="shared" si="18"/>
        <v>#NUM!</v>
      </c>
      <c r="AD40" s="99" t="e">
        <f t="shared" si="19"/>
        <v>#NUM!</v>
      </c>
      <c r="AE40" s="99" t="e">
        <f t="shared" si="20"/>
        <v>#NUM!</v>
      </c>
      <c r="AF40" s="99" t="e">
        <f t="shared" si="21"/>
        <v>#N/A</v>
      </c>
      <c r="AG40" s="99" t="e">
        <f t="shared" si="22"/>
        <v>#NUM!</v>
      </c>
      <c r="AH40" s="99" t="e">
        <f t="shared" si="23"/>
        <v>#NUM!</v>
      </c>
      <c r="AI40" s="99" t="e">
        <f t="shared" si="24"/>
        <v>#NUM!</v>
      </c>
      <c r="AJ40" s="99" t="e">
        <f t="shared" si="25"/>
        <v>#N/A</v>
      </c>
    </row>
    <row r="41" spans="1:36" ht="12.95" customHeight="1" x14ac:dyDescent="0.15">
      <c r="A41" s="98"/>
      <c r="B41" s="115"/>
      <c r="C41" s="115"/>
      <c r="D41" s="98"/>
      <c r="E41" s="98"/>
      <c r="F41" s="4" t="str">
        <f t="shared" si="0"/>
        <v/>
      </c>
      <c r="G41" s="98"/>
      <c r="H41" s="98"/>
      <c r="I41" s="98"/>
      <c r="K41" s="99" t="e">
        <f t="shared" si="1"/>
        <v>#NUM!</v>
      </c>
      <c r="L41" s="99" t="e">
        <f t="shared" si="2"/>
        <v>#NUM!</v>
      </c>
      <c r="M41" s="99" t="e">
        <f t="shared" si="3"/>
        <v>#NUM!</v>
      </c>
      <c r="N41" s="99" t="e">
        <f t="shared" si="4"/>
        <v>#NUM!</v>
      </c>
      <c r="O41" s="99" t="e">
        <f t="shared" si="5"/>
        <v>#NUM!</v>
      </c>
      <c r="P41" s="99" t="e">
        <f t="shared" si="26"/>
        <v>#N/A</v>
      </c>
      <c r="Q41" s="99" t="e">
        <f t="shared" si="6"/>
        <v>#NUM!</v>
      </c>
      <c r="R41" s="99" t="e">
        <f t="shared" si="7"/>
        <v>#NUM!</v>
      </c>
      <c r="S41" s="99" t="e">
        <f t="shared" si="8"/>
        <v>#NUM!</v>
      </c>
      <c r="T41" s="99" t="e">
        <f t="shared" si="9"/>
        <v>#NUM!</v>
      </c>
      <c r="U41" s="99" t="e">
        <f t="shared" si="10"/>
        <v>#N/A</v>
      </c>
      <c r="V41" s="99" t="e">
        <f t="shared" si="11"/>
        <v>#NUM!</v>
      </c>
      <c r="W41" s="99" t="e">
        <f t="shared" si="12"/>
        <v>#NUM!</v>
      </c>
      <c r="X41" s="99" t="e">
        <f t="shared" si="13"/>
        <v>#NUM!</v>
      </c>
      <c r="Y41" s="99" t="e">
        <f t="shared" si="14"/>
        <v>#NUM!</v>
      </c>
      <c r="Z41" s="99" t="e">
        <f t="shared" si="15"/>
        <v>#N/A</v>
      </c>
      <c r="AA41" s="99" t="e">
        <f t="shared" si="16"/>
        <v>#NUM!</v>
      </c>
      <c r="AB41" s="99" t="e">
        <f t="shared" si="17"/>
        <v>#NUM!</v>
      </c>
      <c r="AC41" s="99" t="e">
        <f t="shared" si="18"/>
        <v>#NUM!</v>
      </c>
      <c r="AD41" s="99" t="e">
        <f t="shared" si="19"/>
        <v>#NUM!</v>
      </c>
      <c r="AE41" s="99" t="e">
        <f t="shared" si="20"/>
        <v>#NUM!</v>
      </c>
      <c r="AF41" s="99" t="e">
        <f t="shared" si="21"/>
        <v>#N/A</v>
      </c>
      <c r="AG41" s="99" t="e">
        <f t="shared" si="22"/>
        <v>#NUM!</v>
      </c>
      <c r="AH41" s="99" t="e">
        <f t="shared" si="23"/>
        <v>#NUM!</v>
      </c>
      <c r="AI41" s="99" t="e">
        <f t="shared" si="24"/>
        <v>#NUM!</v>
      </c>
      <c r="AJ41" s="99" t="e">
        <f t="shared" si="25"/>
        <v>#N/A</v>
      </c>
    </row>
    <row r="42" spans="1:36" ht="12.95" customHeight="1" x14ac:dyDescent="0.15">
      <c r="A42" s="98"/>
      <c r="B42" s="115"/>
      <c r="C42" s="115"/>
      <c r="D42" s="98"/>
      <c r="E42" s="98"/>
      <c r="F42" s="4" t="str">
        <f t="shared" si="0"/>
        <v/>
      </c>
      <c r="G42" s="98"/>
      <c r="H42" s="98"/>
      <c r="I42" s="98"/>
      <c r="K42" s="99" t="e">
        <f t="shared" si="1"/>
        <v>#NUM!</v>
      </c>
      <c r="L42" s="99" t="e">
        <f t="shared" si="2"/>
        <v>#NUM!</v>
      </c>
      <c r="M42" s="99" t="e">
        <f t="shared" si="3"/>
        <v>#NUM!</v>
      </c>
      <c r="N42" s="99" t="e">
        <f t="shared" si="4"/>
        <v>#NUM!</v>
      </c>
      <c r="O42" s="99" t="e">
        <f t="shared" si="5"/>
        <v>#NUM!</v>
      </c>
      <c r="P42" s="99" t="e">
        <f t="shared" si="26"/>
        <v>#N/A</v>
      </c>
      <c r="Q42" s="99" t="e">
        <f t="shared" si="6"/>
        <v>#NUM!</v>
      </c>
      <c r="R42" s="99" t="e">
        <f t="shared" si="7"/>
        <v>#NUM!</v>
      </c>
      <c r="S42" s="99" t="e">
        <f t="shared" si="8"/>
        <v>#NUM!</v>
      </c>
      <c r="T42" s="99" t="e">
        <f t="shared" si="9"/>
        <v>#NUM!</v>
      </c>
      <c r="U42" s="99" t="e">
        <f t="shared" si="10"/>
        <v>#N/A</v>
      </c>
      <c r="V42" s="99" t="e">
        <f t="shared" si="11"/>
        <v>#NUM!</v>
      </c>
      <c r="W42" s="99" t="e">
        <f t="shared" si="12"/>
        <v>#NUM!</v>
      </c>
      <c r="X42" s="99" t="e">
        <f t="shared" si="13"/>
        <v>#NUM!</v>
      </c>
      <c r="Y42" s="99" t="e">
        <f t="shared" si="14"/>
        <v>#NUM!</v>
      </c>
      <c r="Z42" s="99" t="e">
        <f t="shared" si="15"/>
        <v>#N/A</v>
      </c>
      <c r="AA42" s="99" t="e">
        <f t="shared" si="16"/>
        <v>#NUM!</v>
      </c>
      <c r="AB42" s="99" t="e">
        <f t="shared" si="17"/>
        <v>#NUM!</v>
      </c>
      <c r="AC42" s="99" t="e">
        <f t="shared" si="18"/>
        <v>#NUM!</v>
      </c>
      <c r="AD42" s="99" t="e">
        <f t="shared" si="19"/>
        <v>#NUM!</v>
      </c>
      <c r="AE42" s="99" t="e">
        <f t="shared" si="20"/>
        <v>#NUM!</v>
      </c>
      <c r="AF42" s="99" t="e">
        <f t="shared" si="21"/>
        <v>#N/A</v>
      </c>
      <c r="AG42" s="99" t="e">
        <f t="shared" si="22"/>
        <v>#NUM!</v>
      </c>
      <c r="AH42" s="99" t="e">
        <f t="shared" si="23"/>
        <v>#NUM!</v>
      </c>
      <c r="AI42" s="99" t="e">
        <f t="shared" si="24"/>
        <v>#NUM!</v>
      </c>
      <c r="AJ42" s="99" t="e">
        <f t="shared" si="25"/>
        <v>#N/A</v>
      </c>
    </row>
    <row r="43" spans="1:36" ht="12.95" customHeight="1" x14ac:dyDescent="0.15">
      <c r="A43" s="98"/>
      <c r="B43" s="115"/>
      <c r="C43" s="115"/>
      <c r="D43" s="98"/>
      <c r="E43" s="98"/>
      <c r="F43" s="4" t="str">
        <f t="shared" si="0"/>
        <v/>
      </c>
      <c r="G43" s="98"/>
      <c r="H43" s="98"/>
      <c r="I43" s="98"/>
      <c r="K43" s="99" t="e">
        <f t="shared" si="1"/>
        <v>#NUM!</v>
      </c>
      <c r="L43" s="99" t="e">
        <f t="shared" si="2"/>
        <v>#NUM!</v>
      </c>
      <c r="M43" s="99" t="e">
        <f t="shared" si="3"/>
        <v>#NUM!</v>
      </c>
      <c r="N43" s="99" t="e">
        <f t="shared" si="4"/>
        <v>#NUM!</v>
      </c>
      <c r="O43" s="99" t="e">
        <f t="shared" si="5"/>
        <v>#NUM!</v>
      </c>
      <c r="P43" s="99" t="e">
        <f t="shared" si="26"/>
        <v>#N/A</v>
      </c>
      <c r="Q43" s="99" t="e">
        <f t="shared" si="6"/>
        <v>#NUM!</v>
      </c>
      <c r="R43" s="99" t="e">
        <f t="shared" si="7"/>
        <v>#NUM!</v>
      </c>
      <c r="S43" s="99" t="e">
        <f t="shared" si="8"/>
        <v>#NUM!</v>
      </c>
      <c r="T43" s="99" t="e">
        <f t="shared" si="9"/>
        <v>#NUM!</v>
      </c>
      <c r="U43" s="99" t="e">
        <f t="shared" si="10"/>
        <v>#N/A</v>
      </c>
      <c r="V43" s="99" t="e">
        <f t="shared" si="11"/>
        <v>#NUM!</v>
      </c>
      <c r="W43" s="99" t="e">
        <f t="shared" si="12"/>
        <v>#NUM!</v>
      </c>
      <c r="X43" s="99" t="e">
        <f t="shared" si="13"/>
        <v>#NUM!</v>
      </c>
      <c r="Y43" s="99" t="e">
        <f t="shared" si="14"/>
        <v>#NUM!</v>
      </c>
      <c r="Z43" s="99" t="e">
        <f t="shared" si="15"/>
        <v>#N/A</v>
      </c>
      <c r="AA43" s="99" t="e">
        <f t="shared" si="16"/>
        <v>#NUM!</v>
      </c>
      <c r="AB43" s="99" t="e">
        <f t="shared" si="17"/>
        <v>#NUM!</v>
      </c>
      <c r="AC43" s="99" t="e">
        <f t="shared" si="18"/>
        <v>#NUM!</v>
      </c>
      <c r="AD43" s="99" t="e">
        <f t="shared" si="19"/>
        <v>#NUM!</v>
      </c>
      <c r="AE43" s="99" t="e">
        <f t="shared" si="20"/>
        <v>#NUM!</v>
      </c>
      <c r="AF43" s="99" t="e">
        <f t="shared" si="21"/>
        <v>#N/A</v>
      </c>
      <c r="AG43" s="99" t="e">
        <f t="shared" si="22"/>
        <v>#NUM!</v>
      </c>
      <c r="AH43" s="99" t="e">
        <f t="shared" si="23"/>
        <v>#NUM!</v>
      </c>
      <c r="AI43" s="99" t="e">
        <f t="shared" si="24"/>
        <v>#NUM!</v>
      </c>
      <c r="AJ43" s="9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8" t="s">
        <v>18</v>
      </c>
      <c r="D46" s="98" t="s">
        <v>19</v>
      </c>
      <c r="E46" s="98" t="s">
        <v>20</v>
      </c>
      <c r="F46" s="10"/>
      <c r="G46" s="5" t="s">
        <v>21</v>
      </c>
      <c r="H46" s="12"/>
      <c r="I46" s="112" t="s">
        <v>280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24</v>
      </c>
      <c r="D48" s="14" t="str">
        <f>IF(D47&gt;0,ROUND(SUMIF(G4:G43,"*下層*",E4:E43)/D47,0),"")</f>
        <v/>
      </c>
      <c r="E48" s="14">
        <f>ROUND(SUM(E4:E43)/E47,0)</f>
        <v>24</v>
      </c>
      <c r="F48" s="13"/>
      <c r="G48" s="15">
        <f>C48</f>
        <v>24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9.23</v>
      </c>
      <c r="D50" s="16">
        <f>SUMIF(G4:G43,"*下層*",F4:F43)</f>
        <v>0</v>
      </c>
      <c r="E50" s="4">
        <f>SUM(F4:F43)</f>
        <v>9.23</v>
      </c>
      <c r="F50" s="13"/>
      <c r="G50" s="17">
        <f>C50*100</f>
        <v>923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形状比＝92、Sr＝12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8" t="s">
        <v>18</v>
      </c>
      <c r="D53" s="98" t="s">
        <v>19</v>
      </c>
      <c r="E53" s="98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21</v>
      </c>
      <c r="D55" s="14" t="str">
        <f>IF(D54&gt;0,ROUND(SUMIF(H4:H43,"▲",E4:E43)/D54,0),"")</f>
        <v/>
      </c>
      <c r="E55" s="14">
        <f>ROUND(SUMIF(H4:H43,"*",E4:E43)/E54,0)</f>
        <v>21</v>
      </c>
      <c r="F55" s="13"/>
      <c r="G55" s="15">
        <f>C55</f>
        <v>21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1.5299999999999998</v>
      </c>
      <c r="D57" s="16">
        <f>SUMIF(H4:H43,"▲",F4:F43)</f>
        <v>0</v>
      </c>
      <c r="E57" s="16">
        <f>SUM(C57:D57)</f>
        <v>1.5299999999999998</v>
      </c>
      <c r="F57" s="13"/>
      <c r="G57" s="19">
        <f>C57*100</f>
        <v>152.99999999999997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8" t="s">
        <v>18</v>
      </c>
      <c r="D60" s="98" t="s">
        <v>19</v>
      </c>
      <c r="E60" s="98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30.8</v>
      </c>
      <c r="D61" s="20" t="str">
        <f>IF(D47&gt;0,ROUND(D54/D47*100,1),"")</f>
        <v/>
      </c>
      <c r="E61" s="20">
        <f>ROUND(E54/E47*100,1)</f>
        <v>30.8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16.600000000000001</v>
      </c>
      <c r="D62" s="20" t="str">
        <f>IF(D47&gt;0,ROUND(D57/D50*100,1),"")</f>
        <v/>
      </c>
      <c r="E62" s="20">
        <f>ROUND(E57/E50*100,1)</f>
        <v>16.600000000000001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8" t="s">
        <v>18</v>
      </c>
      <c r="D65" s="98" t="s">
        <v>19</v>
      </c>
      <c r="E65" s="9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26</v>
      </c>
      <c r="D67" s="14" t="str">
        <f>IF(D66&gt;0,ROUND(SUMIFS(E4:E43,G4:G43,"*下層*",H4:H43,"")/D66,0),"")</f>
        <v/>
      </c>
      <c r="E67" s="14">
        <f>IF(E66&gt;0,ROUND(SUMIF(H4:H43,"",E4:E43)/E66,0),"")</f>
        <v>26</v>
      </c>
      <c r="F67" s="13"/>
      <c r="G67" s="15">
        <f>C67</f>
        <v>26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7.7000000000000011</v>
      </c>
      <c r="D69" s="16" t="str">
        <f>IF(D66&gt;0,D50-D57,"")</f>
        <v/>
      </c>
      <c r="E69" s="4">
        <f>SUM(C69:D69)</f>
        <v>7.7000000000000011</v>
      </c>
      <c r="F69" s="13"/>
      <c r="G69" s="17">
        <f>C69*100</f>
        <v>770.00000000000011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形状比＝90、Sr＝13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11" priority="16" stopIfTrue="1">
      <formula>AND(($H4="スギ"),(#REF!&lt;12))</formula>
    </cfRule>
  </conditionalFormatting>
  <conditionalFormatting sqref="L4:L43">
    <cfRule type="expression" dxfId="110" priority="15" stopIfTrue="1">
      <formula>AND(($H4="スギ"),(#REF!&lt;22),(#REF!&gt;=12))</formula>
    </cfRule>
  </conditionalFormatting>
  <conditionalFormatting sqref="M4:M43">
    <cfRule type="expression" dxfId="109" priority="14" stopIfTrue="1">
      <formula>AND(($H4="スギ"),(#REF!&lt;32),(#REF!&gt;=22))</formula>
    </cfRule>
  </conditionalFormatting>
  <conditionalFormatting sqref="N4:N43">
    <cfRule type="expression" dxfId="108" priority="13" stopIfTrue="1">
      <formula>AND(($H4="スギ"),(#REF!&lt;42),(#REF!&gt;=32))</formula>
    </cfRule>
  </conditionalFormatting>
  <conditionalFormatting sqref="U4:U43 Z4:AF43 AJ4:AJ43 O4:P43">
    <cfRule type="expression" dxfId="107" priority="12" stopIfTrue="1">
      <formula>AND(($H4="スギ"),(#REF!&gt;=42))</formula>
    </cfRule>
  </conditionalFormatting>
  <conditionalFormatting sqref="Q4:Q43 AA4:AA43">
    <cfRule type="expression" dxfId="106" priority="11" stopIfTrue="1">
      <formula>AND(($H4="ヒノキ"),(#REF!&lt;12))</formula>
    </cfRule>
  </conditionalFormatting>
  <conditionalFormatting sqref="R4:R43 AB4:AE43">
    <cfRule type="expression" dxfId="105" priority="10" stopIfTrue="1">
      <formula>AND(($H4="ヒノキ"),(#REF!&lt;22),(#REF!&gt;=12))</formula>
    </cfRule>
  </conditionalFormatting>
  <conditionalFormatting sqref="S4:S43">
    <cfRule type="expression" dxfId="104" priority="9" stopIfTrue="1">
      <formula>AND(($H4="ヒノキ"),(#REF!&lt;32),(#REF!&gt;=22))</formula>
    </cfRule>
  </conditionalFormatting>
  <conditionalFormatting sqref="T4:U43 Z4:AF43 AJ4:AJ43">
    <cfRule type="expression" dxfId="103" priority="8" stopIfTrue="1">
      <formula>AND(($H4="ヒノキ"),(#REF!&gt;=32))</formula>
    </cfRule>
  </conditionalFormatting>
  <conditionalFormatting sqref="V4:V43 AA4:AA43">
    <cfRule type="expression" dxfId="102" priority="7" stopIfTrue="1">
      <formula>AND(($H4="アカマツ"),(#REF!&lt;12))</formula>
    </cfRule>
  </conditionalFormatting>
  <conditionalFormatting sqref="W4:W43 AB4:AB43">
    <cfRule type="expression" dxfId="101" priority="6" stopIfTrue="1">
      <formula>AND(($H4="アカマツ"),(#REF!&lt;22),(#REF!&gt;=12))</formula>
    </cfRule>
  </conditionalFormatting>
  <conditionalFormatting sqref="X4:X43 AC4:AC43">
    <cfRule type="expression" dxfId="100" priority="5" stopIfTrue="1">
      <formula>AND(($H4="アカマツ"),(#REF!&lt;42),(#REF!&gt;=22))</formula>
    </cfRule>
  </conditionalFormatting>
  <conditionalFormatting sqref="Y4:AF43 AJ4:AJ43">
    <cfRule type="expression" dxfId="99" priority="4" stopIfTrue="1">
      <formula>AND(($H4="アカマツ"),(#REF!&gt;=42))</formula>
    </cfRule>
  </conditionalFormatting>
  <conditionalFormatting sqref="AG4:AG43">
    <cfRule type="expression" dxfId="98" priority="3" stopIfTrue="1">
      <formula>AND(($H4&lt;&gt;"スギ"),($H4&lt;&gt;"ヒノキ"),($H4&lt;&gt;"アカマツ"),(#REF!&lt;12))</formula>
    </cfRule>
  </conditionalFormatting>
  <conditionalFormatting sqref="AH4:AH43">
    <cfRule type="expression" dxfId="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E901-238F-4249-B9CA-39B3B1383732}">
  <sheetPr>
    <tabColor rgb="FF92D050"/>
  </sheetPr>
  <dimension ref="A1:AJ120"/>
  <sheetViews>
    <sheetView showGridLines="0" tabSelected="1" view="pageBreakPreview" topLeftCell="A10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260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100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9">
        <v>0</v>
      </c>
      <c r="L3" s="99">
        <v>12</v>
      </c>
      <c r="M3" s="99">
        <v>22</v>
      </c>
      <c r="N3" s="99">
        <v>32</v>
      </c>
      <c r="O3" s="99">
        <v>42</v>
      </c>
      <c r="P3" s="99" t="s">
        <v>14</v>
      </c>
      <c r="Q3" s="99">
        <v>0</v>
      </c>
      <c r="R3" s="99">
        <v>12</v>
      </c>
      <c r="S3" s="99">
        <v>22</v>
      </c>
      <c r="T3" s="99">
        <v>32</v>
      </c>
      <c r="U3" s="99" t="s">
        <v>14</v>
      </c>
      <c r="V3" s="99">
        <v>0</v>
      </c>
      <c r="W3" s="99">
        <v>12</v>
      </c>
      <c r="X3" s="99">
        <v>22</v>
      </c>
      <c r="Y3" s="99">
        <v>42</v>
      </c>
      <c r="Z3" s="99" t="s">
        <v>14</v>
      </c>
      <c r="AA3" s="99">
        <v>0</v>
      </c>
      <c r="AB3" s="99">
        <v>12</v>
      </c>
      <c r="AC3" s="99">
        <v>22</v>
      </c>
      <c r="AD3" s="99">
        <v>32</v>
      </c>
      <c r="AE3" s="99">
        <v>42</v>
      </c>
      <c r="AF3" s="99" t="s">
        <v>14</v>
      </c>
      <c r="AG3" s="99">
        <v>0</v>
      </c>
      <c r="AH3" s="99">
        <v>12</v>
      </c>
      <c r="AI3" s="99">
        <v>42</v>
      </c>
      <c r="AJ3" s="99" t="s">
        <v>14</v>
      </c>
    </row>
    <row r="4" spans="1:36" ht="12.95" customHeight="1" x14ac:dyDescent="0.15">
      <c r="A4" s="98">
        <v>341</v>
      </c>
      <c r="B4" s="143" t="s">
        <v>51</v>
      </c>
      <c r="C4" s="144"/>
      <c r="D4" s="98">
        <v>38</v>
      </c>
      <c r="E4" s="98">
        <v>26</v>
      </c>
      <c r="F4" s="4">
        <f t="shared" ref="F4:F43" si="0">IF(D4&gt;0,IF(B4="スギ",P4,IF(B4="ヒノキ",U4,IF(B4="アカマツ",Z4,IF(B4="カラマツ",AF4,AJ4)))),"")</f>
        <v>1.32</v>
      </c>
      <c r="G4" s="5"/>
      <c r="H4" s="98"/>
      <c r="I4" s="98" t="s">
        <v>91</v>
      </c>
      <c r="J4" s="1" t="s">
        <v>15</v>
      </c>
      <c r="K4" s="99">
        <f t="shared" ref="K4:K43" si="1">IF(ROUND(10^(-5+0.8769+1.7454*LOG(D4)+1.014*LOG(E4)),2)&gt;=0.01,ROUND(10^(-5+0.8769+1.7454*LOG(D4)+1.014*LOG(E4)),2),ROUND(10^(-5+0.8769+1.7454*LOG(D4)+1.014*LOG(E4)),3))</f>
        <v>1.17</v>
      </c>
      <c r="L4" s="99">
        <f t="shared" ref="L4:L43" si="2">ROUND(10^(-5+0.73504+1.83346*LOG(D4)+1.06569*LOG(E4)),2)</f>
        <v>1.38</v>
      </c>
      <c r="M4" s="99">
        <f t="shared" ref="M4:M43" si="3">ROUND(10^(-5+0.71514+1.74357*LOG(D4)+1.17719*LOG(E4)),2)</f>
        <v>1.37</v>
      </c>
      <c r="N4" s="99">
        <f t="shared" ref="N4:N43" si="4">ROUND(10^(-5+0.82956+1.76381*LOG(D4)+1.06412*LOG(E4)),2)</f>
        <v>1.32</v>
      </c>
      <c r="O4" s="99">
        <f t="shared" ref="O4:O43" si="5">ROUND(10^(-5+0.88226+1.79204*LOG(D4)+0.99303*LOG(E4)),2)</f>
        <v>1.31</v>
      </c>
      <c r="P4" s="99">
        <f>HLOOKUP($D4,K$3:O$43,MATCH($A4,$A$3:$A$43,0),1)</f>
        <v>1.32</v>
      </c>
      <c r="Q4" s="99">
        <f t="shared" ref="Q4:Q43" si="6">IF(ROUND(10^(1.810672*LOG(D4)+0.982833*LOG(E4)-4.173533),2)&gt;=0.01,ROUND(10^(1.810672*LOG(D4)+0.982833*LOG(E4)-4.173533),2),ROUND(10^(1.810672*LOG(D4)+0.982833*LOG(E4)-4.173533),3))</f>
        <v>1.2</v>
      </c>
      <c r="R4" s="99">
        <f t="shared" ref="R4:R43" si="7">ROUND(10^(1.905709*LOG(D4)+1.011385*LOG(E4)-4.293729),2)</f>
        <v>1.41</v>
      </c>
      <c r="S4" s="99">
        <f t="shared" ref="S4:S43" si="8">ROUND(10^(1.771888*LOG(D4)+1.138415*LOG(E4)-4.271259),2)</f>
        <v>1.38</v>
      </c>
      <c r="T4" s="99">
        <f t="shared" ref="T4:T43" si="9">ROUND(10^(1.671519*LOG(D4)+1.363617*LOG(E4)-4.404407),2)</f>
        <v>1.46</v>
      </c>
      <c r="U4" s="99">
        <f t="shared" ref="U4:U43" si="10">HLOOKUP($D4,Q$3:T$43,MATCH($A4,$A$3:$A$43,0),1)</f>
        <v>1.46</v>
      </c>
      <c r="V4" s="99">
        <f t="shared" ref="V4:V43" si="11">IF(ROUND(10^(-4.249503+1.946501*LOG(D4)+0.942682*LOG(E4)),2)&gt;=0.01,ROUND(10^(-4.249503+1.946501*LOG(D4)+0.942682*LOG(E4)),2),ROUND(10^(-4.249503+1.946501*LOG(D4)+0.942682*LOG(E4)),3))</f>
        <v>1.44</v>
      </c>
      <c r="W4" s="99">
        <f t="shared" ref="W4:W43" si="12">ROUND(10^(-4.155639+1.847898*LOG(D4)+0.951955*LOG(E4)),2)</f>
        <v>1.29</v>
      </c>
      <c r="X4" s="99">
        <f t="shared" ref="X4:X43" si="13">ROUND(10^(-4.194535+1.804172*LOG(D4)+1.034248*LOG(E4)),2)</f>
        <v>1.32</v>
      </c>
      <c r="Y4" s="99">
        <f t="shared" ref="Y4:Y43" si="14">ROUND(10^(-4.42347+2.006485*LOG(D4)+0.967757*LOG(E4)),2)</f>
        <v>1.31</v>
      </c>
      <c r="Z4" s="99">
        <f t="shared" ref="Z4:Z43" si="15">HLOOKUP($D4,V$3:Y$43,MATCH($A4,$A$3:$A$43,0),1)</f>
        <v>1.32</v>
      </c>
      <c r="AA4" s="99">
        <f t="shared" ref="AA4:AA43" si="16">IF(ROUND(10^(1.80389*LOG(D4)+0.962587*LOG(E4)-4.155099),2)&gt;=0.01,ROUND(10^(1.80389*LOG(D4)+0.962587*LOG(E4)-4.155099),2),ROUND(10^(1.80389*LOG(D4)+0.962587*LOG(E4)-4.155099),3))</f>
        <v>1.1399999999999999</v>
      </c>
      <c r="AB4" s="99">
        <f t="shared" ref="AB4:AB43" si="17">ROUND(10^(1.979213*LOG(D4)+0.998347*LOG(E4)-4.369281),2)</f>
        <v>1.48</v>
      </c>
      <c r="AC4" s="99">
        <f t="shared" ref="AC4:AC43" si="18">ROUND(10^(1.904401*LOG(D4)+1.062478*LOG(E4)-4.348104),2)</f>
        <v>1.46</v>
      </c>
      <c r="AD4" s="99">
        <f t="shared" ref="AD4:AD43" si="19">ROUND(10^(1.640825*LOG(D4)+1.080387*LOG(E4)-3.976731),2)</f>
        <v>1.39</v>
      </c>
      <c r="AE4" s="99">
        <f t="shared" ref="AE4:AE43" si="20">ROUND(10^(1.90887*LOG(D4)+1.088002*LOG(E4)-4.431495),2)</f>
        <v>1.33</v>
      </c>
      <c r="AF4" s="99">
        <f t="shared" ref="AF4:AF43" si="21">HLOOKUP($D4,AA$3:AE$43,MATCH($A4,$A$3:$A$43,0),1)</f>
        <v>1.39</v>
      </c>
      <c r="AG4" s="99">
        <f t="shared" ref="AG4:AG43" si="22">IF(ROUND(10^(1.94019664*LOG(D4)+0.84689666*LOG(E4)-4.20067295),2)&gt;=0.01,ROUND(10^(1.94019664*LOG(D4)+0.84689666*LOG(E4)-4.20067295),2),ROUND(10^(1.94019664*LOG(D4)+0.84689666*LOG(E4)-4.20067295),3))</f>
        <v>1.1599999999999999</v>
      </c>
      <c r="AH4" s="99">
        <f t="shared" ref="AH4:AH43" si="23">ROUND(10^(1.93813902*LOG(D4)+0.96697002*LOG(E4)-4.32216295),2)</f>
        <v>1.28</v>
      </c>
      <c r="AI4" s="99">
        <f t="shared" ref="AI4:AI43" si="24">ROUND(10^(1.82464098*LOG(D4)+0.97625989*LOG(E4)-4.15096808),2)</f>
        <v>1.3</v>
      </c>
      <c r="AJ4" s="99">
        <f t="shared" ref="AJ4:AJ43" si="25">HLOOKUP($D4,AG$3:AI$43,MATCH($A4,$A$3:$A$43,0),1)</f>
        <v>1.28</v>
      </c>
    </row>
    <row r="5" spans="1:36" ht="12.95" customHeight="1" x14ac:dyDescent="0.15">
      <c r="A5" s="98">
        <v>342</v>
      </c>
      <c r="B5" s="143" t="s">
        <v>51</v>
      </c>
      <c r="C5" s="144"/>
      <c r="D5" s="98">
        <v>26</v>
      </c>
      <c r="E5" s="98">
        <v>23</v>
      </c>
      <c r="F5" s="4">
        <f t="shared" si="0"/>
        <v>0.61</v>
      </c>
      <c r="G5" s="5" t="s">
        <v>67</v>
      </c>
      <c r="H5" s="105"/>
      <c r="I5" s="5"/>
      <c r="J5" s="1" t="s">
        <v>15</v>
      </c>
      <c r="K5" s="99">
        <f t="shared" si="1"/>
        <v>0.53</v>
      </c>
      <c r="L5" s="99">
        <f t="shared" si="2"/>
        <v>0.6</v>
      </c>
      <c r="M5" s="99">
        <f t="shared" si="3"/>
        <v>0.61</v>
      </c>
      <c r="N5" s="99">
        <f t="shared" si="4"/>
        <v>0.59</v>
      </c>
      <c r="O5" s="99">
        <f t="shared" si="5"/>
        <v>0.59</v>
      </c>
      <c r="P5" s="99">
        <f t="shared" ref="P5:P43" si="26">HLOOKUP($D5,K$3:O$43,MATCH(A5,$A$3:$A$43,0),1)</f>
        <v>0.61</v>
      </c>
      <c r="Q5" s="99">
        <f t="shared" si="6"/>
        <v>0.53</v>
      </c>
      <c r="R5" s="99">
        <f t="shared" si="7"/>
        <v>0.6</v>
      </c>
      <c r="S5" s="99">
        <f t="shared" si="8"/>
        <v>0.61</v>
      </c>
      <c r="T5" s="99">
        <f t="shared" si="9"/>
        <v>0.66</v>
      </c>
      <c r="U5" s="99">
        <f t="shared" si="10"/>
        <v>0.61</v>
      </c>
      <c r="V5" s="99">
        <f t="shared" si="11"/>
        <v>0.61</v>
      </c>
      <c r="W5" s="99">
        <f t="shared" si="12"/>
        <v>0.56999999999999995</v>
      </c>
      <c r="X5" s="99">
        <f t="shared" si="13"/>
        <v>0.57999999999999996</v>
      </c>
      <c r="Y5" s="99">
        <f t="shared" si="14"/>
        <v>0.54</v>
      </c>
      <c r="Z5" s="99">
        <f t="shared" si="15"/>
        <v>0.57999999999999996</v>
      </c>
      <c r="AA5" s="99">
        <f t="shared" si="16"/>
        <v>0.51</v>
      </c>
      <c r="AB5" s="99">
        <f t="shared" si="17"/>
        <v>0.62</v>
      </c>
      <c r="AC5" s="99">
        <f t="shared" si="18"/>
        <v>0.62</v>
      </c>
      <c r="AD5" s="99">
        <f t="shared" si="19"/>
        <v>0.65</v>
      </c>
      <c r="AE5" s="99">
        <f t="shared" si="20"/>
        <v>0.56000000000000005</v>
      </c>
      <c r="AF5" s="99">
        <f t="shared" si="21"/>
        <v>0.62</v>
      </c>
      <c r="AG5" s="99">
        <f t="shared" si="22"/>
        <v>0.5</v>
      </c>
      <c r="AH5" s="99">
        <f t="shared" si="23"/>
        <v>0.55000000000000004</v>
      </c>
      <c r="AI5" s="99">
        <f t="shared" si="24"/>
        <v>0.57999999999999996</v>
      </c>
      <c r="AJ5" s="99">
        <f t="shared" si="25"/>
        <v>0.55000000000000004</v>
      </c>
    </row>
    <row r="6" spans="1:36" ht="12.95" customHeight="1" x14ac:dyDescent="0.15">
      <c r="A6" s="98">
        <v>343</v>
      </c>
      <c r="B6" s="143" t="s">
        <v>51</v>
      </c>
      <c r="C6" s="144"/>
      <c r="D6" s="98">
        <v>20</v>
      </c>
      <c r="E6" s="98">
        <v>20</v>
      </c>
      <c r="F6" s="4">
        <f t="shared" si="0"/>
        <v>0.32</v>
      </c>
      <c r="G6" s="5"/>
      <c r="H6" s="98"/>
      <c r="I6" s="5"/>
      <c r="J6" s="1" t="s">
        <v>15</v>
      </c>
      <c r="K6" s="99">
        <f t="shared" si="1"/>
        <v>0.28999999999999998</v>
      </c>
      <c r="L6" s="99">
        <f t="shared" si="2"/>
        <v>0.32</v>
      </c>
      <c r="M6" s="99">
        <f t="shared" si="3"/>
        <v>0.33</v>
      </c>
      <c r="N6" s="99">
        <f t="shared" si="4"/>
        <v>0.32</v>
      </c>
      <c r="O6" s="99">
        <f t="shared" si="5"/>
        <v>0.32</v>
      </c>
      <c r="P6" s="99">
        <f t="shared" si="26"/>
        <v>0.32</v>
      </c>
      <c r="Q6" s="99">
        <f t="shared" si="6"/>
        <v>0.28999999999999998</v>
      </c>
      <c r="R6" s="99">
        <f t="shared" si="7"/>
        <v>0.32</v>
      </c>
      <c r="S6" s="99">
        <f t="shared" si="8"/>
        <v>0.33</v>
      </c>
      <c r="T6" s="99">
        <f t="shared" si="9"/>
        <v>0.35</v>
      </c>
      <c r="U6" s="99">
        <f t="shared" si="10"/>
        <v>0.32</v>
      </c>
      <c r="V6" s="99">
        <f t="shared" si="11"/>
        <v>0.32</v>
      </c>
      <c r="W6" s="99">
        <f t="shared" si="12"/>
        <v>0.31</v>
      </c>
      <c r="X6" s="99">
        <f t="shared" si="13"/>
        <v>0.32</v>
      </c>
      <c r="Y6" s="99">
        <f t="shared" si="14"/>
        <v>0.28000000000000003</v>
      </c>
      <c r="Z6" s="99">
        <f t="shared" si="15"/>
        <v>0.31</v>
      </c>
      <c r="AA6" s="99">
        <f t="shared" si="16"/>
        <v>0.28000000000000003</v>
      </c>
      <c r="AB6" s="99">
        <f t="shared" si="17"/>
        <v>0.32</v>
      </c>
      <c r="AC6" s="99">
        <f t="shared" si="18"/>
        <v>0.33</v>
      </c>
      <c r="AD6" s="99">
        <f t="shared" si="19"/>
        <v>0.37</v>
      </c>
      <c r="AE6" s="99">
        <f t="shared" si="20"/>
        <v>0.28999999999999998</v>
      </c>
      <c r="AF6" s="99">
        <f t="shared" si="21"/>
        <v>0.32</v>
      </c>
      <c r="AG6" s="99">
        <f t="shared" si="22"/>
        <v>0.27</v>
      </c>
      <c r="AH6" s="99">
        <f t="shared" si="23"/>
        <v>0.28999999999999998</v>
      </c>
      <c r="AI6" s="99">
        <f t="shared" si="24"/>
        <v>0.31</v>
      </c>
      <c r="AJ6" s="99">
        <f t="shared" si="25"/>
        <v>0.28999999999999998</v>
      </c>
    </row>
    <row r="7" spans="1:36" ht="12.95" customHeight="1" x14ac:dyDescent="0.15">
      <c r="A7" s="98">
        <v>344</v>
      </c>
      <c r="B7" s="143" t="s">
        <v>51</v>
      </c>
      <c r="C7" s="144"/>
      <c r="D7" s="98">
        <v>44</v>
      </c>
      <c r="E7" s="98">
        <v>26</v>
      </c>
      <c r="F7" s="4">
        <f t="shared" si="0"/>
        <v>1.71</v>
      </c>
      <c r="G7" s="43"/>
      <c r="H7" s="98"/>
      <c r="I7" s="43"/>
      <c r="J7" s="1" t="s">
        <v>15</v>
      </c>
      <c r="K7" s="99">
        <f t="shared" si="1"/>
        <v>1.51</v>
      </c>
      <c r="L7" s="99">
        <f t="shared" si="2"/>
        <v>1.8</v>
      </c>
      <c r="M7" s="99">
        <f t="shared" si="3"/>
        <v>1.76</v>
      </c>
      <c r="N7" s="99">
        <f t="shared" si="4"/>
        <v>1.71</v>
      </c>
      <c r="O7" s="99">
        <f t="shared" si="5"/>
        <v>1.71</v>
      </c>
      <c r="P7" s="99">
        <f t="shared" si="26"/>
        <v>1.71</v>
      </c>
      <c r="Q7" s="99">
        <f t="shared" si="6"/>
        <v>1.56</v>
      </c>
      <c r="R7" s="99">
        <f t="shared" si="7"/>
        <v>1.86</v>
      </c>
      <c r="S7" s="99">
        <f t="shared" si="8"/>
        <v>1.78</v>
      </c>
      <c r="T7" s="99">
        <f t="shared" si="9"/>
        <v>1.87</v>
      </c>
      <c r="U7" s="99">
        <f t="shared" si="10"/>
        <v>1.87</v>
      </c>
      <c r="V7" s="99">
        <f t="shared" si="11"/>
        <v>1.92</v>
      </c>
      <c r="W7" s="99">
        <f t="shared" si="12"/>
        <v>1.69</v>
      </c>
      <c r="X7" s="99">
        <f t="shared" si="13"/>
        <v>1.71</v>
      </c>
      <c r="Y7" s="99">
        <f t="shared" si="14"/>
        <v>1.75</v>
      </c>
      <c r="Z7" s="99">
        <f t="shared" si="15"/>
        <v>1.75</v>
      </c>
      <c r="AA7" s="99">
        <f t="shared" si="16"/>
        <v>1.48</v>
      </c>
      <c r="AB7" s="99">
        <f t="shared" si="17"/>
        <v>1.98</v>
      </c>
      <c r="AC7" s="99">
        <f t="shared" si="18"/>
        <v>1.93</v>
      </c>
      <c r="AD7" s="99">
        <f t="shared" si="19"/>
        <v>1.77</v>
      </c>
      <c r="AE7" s="99">
        <f t="shared" si="20"/>
        <v>1.76</v>
      </c>
      <c r="AF7" s="99">
        <f t="shared" si="21"/>
        <v>1.76</v>
      </c>
      <c r="AG7" s="99">
        <f t="shared" si="22"/>
        <v>1.54</v>
      </c>
      <c r="AH7" s="99">
        <f t="shared" si="23"/>
        <v>1.7</v>
      </c>
      <c r="AI7" s="99">
        <f t="shared" si="24"/>
        <v>1.69</v>
      </c>
      <c r="AJ7" s="99">
        <f t="shared" si="25"/>
        <v>1.69</v>
      </c>
    </row>
    <row r="8" spans="1:36" ht="12.95" customHeight="1" x14ac:dyDescent="0.15">
      <c r="A8" s="98">
        <v>345</v>
      </c>
      <c r="B8" s="143" t="s">
        <v>51</v>
      </c>
      <c r="C8" s="144"/>
      <c r="D8" s="98">
        <v>22</v>
      </c>
      <c r="E8" s="98">
        <v>16</v>
      </c>
      <c r="F8" s="4">
        <f t="shared" si="0"/>
        <v>0.3</v>
      </c>
      <c r="G8" s="5" t="s">
        <v>68</v>
      </c>
      <c r="H8" s="98" t="s">
        <v>62</v>
      </c>
      <c r="I8" s="5" t="s">
        <v>68</v>
      </c>
      <c r="J8" s="1" t="s">
        <v>15</v>
      </c>
      <c r="K8" s="99">
        <f t="shared" si="1"/>
        <v>0.28000000000000003</v>
      </c>
      <c r="L8" s="99">
        <f t="shared" si="2"/>
        <v>0.3</v>
      </c>
      <c r="M8" s="99">
        <f t="shared" si="3"/>
        <v>0.3</v>
      </c>
      <c r="N8" s="99">
        <f t="shared" si="4"/>
        <v>0.3</v>
      </c>
      <c r="O8" s="99">
        <f t="shared" si="5"/>
        <v>0.3</v>
      </c>
      <c r="P8" s="99">
        <f t="shared" si="26"/>
        <v>0.3</v>
      </c>
      <c r="Q8" s="99">
        <f t="shared" si="6"/>
        <v>0.28000000000000003</v>
      </c>
      <c r="R8" s="99">
        <f t="shared" si="7"/>
        <v>0.3</v>
      </c>
      <c r="S8" s="99">
        <f t="shared" si="8"/>
        <v>0.3</v>
      </c>
      <c r="T8" s="99">
        <f t="shared" si="9"/>
        <v>0.3</v>
      </c>
      <c r="U8" s="99">
        <f t="shared" si="10"/>
        <v>0.3</v>
      </c>
      <c r="V8" s="99">
        <f t="shared" si="11"/>
        <v>0.32</v>
      </c>
      <c r="W8" s="99">
        <f t="shared" si="12"/>
        <v>0.3</v>
      </c>
      <c r="X8" s="99">
        <f t="shared" si="13"/>
        <v>0.3</v>
      </c>
      <c r="Y8" s="99">
        <f t="shared" si="14"/>
        <v>0.27</v>
      </c>
      <c r="Z8" s="99">
        <f t="shared" si="15"/>
        <v>0.3</v>
      </c>
      <c r="AA8" s="99">
        <f t="shared" si="16"/>
        <v>0.27</v>
      </c>
      <c r="AB8" s="99">
        <f t="shared" si="17"/>
        <v>0.31</v>
      </c>
      <c r="AC8" s="99">
        <f t="shared" si="18"/>
        <v>0.31</v>
      </c>
      <c r="AD8" s="99">
        <f t="shared" si="19"/>
        <v>0.34</v>
      </c>
      <c r="AE8" s="99">
        <f t="shared" si="20"/>
        <v>0.28000000000000003</v>
      </c>
      <c r="AF8" s="99">
        <f t="shared" si="21"/>
        <v>0.31</v>
      </c>
      <c r="AG8" s="99">
        <f t="shared" si="22"/>
        <v>0.27</v>
      </c>
      <c r="AH8" s="99">
        <f t="shared" si="23"/>
        <v>0.28000000000000003</v>
      </c>
      <c r="AI8" s="99">
        <f t="shared" si="24"/>
        <v>0.3</v>
      </c>
      <c r="AJ8" s="99">
        <f t="shared" si="25"/>
        <v>0.28000000000000003</v>
      </c>
    </row>
    <row r="9" spans="1:36" ht="12.95" customHeight="1" x14ac:dyDescent="0.15">
      <c r="A9" s="98">
        <v>346</v>
      </c>
      <c r="B9" s="143" t="s">
        <v>51</v>
      </c>
      <c r="C9" s="144"/>
      <c r="D9" s="98">
        <v>18</v>
      </c>
      <c r="E9" s="98">
        <v>18</v>
      </c>
      <c r="F9" s="4">
        <f t="shared" si="0"/>
        <v>0.24</v>
      </c>
      <c r="G9" s="5"/>
      <c r="H9" s="98"/>
      <c r="I9" s="5"/>
      <c r="J9" s="1" t="s">
        <v>15</v>
      </c>
      <c r="K9" s="99">
        <f t="shared" si="1"/>
        <v>0.22</v>
      </c>
      <c r="L9" s="99">
        <f t="shared" si="2"/>
        <v>0.24</v>
      </c>
      <c r="M9" s="99">
        <f t="shared" si="3"/>
        <v>0.24</v>
      </c>
      <c r="N9" s="99">
        <f t="shared" si="4"/>
        <v>0.24</v>
      </c>
      <c r="O9" s="99">
        <f t="shared" si="5"/>
        <v>0.24</v>
      </c>
      <c r="P9" s="99">
        <f t="shared" si="26"/>
        <v>0.24</v>
      </c>
      <c r="Q9" s="99">
        <f t="shared" si="6"/>
        <v>0.22</v>
      </c>
      <c r="R9" s="99">
        <f t="shared" si="7"/>
        <v>0.23</v>
      </c>
      <c r="S9" s="99">
        <f t="shared" si="8"/>
        <v>0.24</v>
      </c>
      <c r="T9" s="99">
        <f t="shared" si="9"/>
        <v>0.25</v>
      </c>
      <c r="U9" s="99">
        <f t="shared" si="10"/>
        <v>0.23</v>
      </c>
      <c r="V9" s="99">
        <f t="shared" si="11"/>
        <v>0.24</v>
      </c>
      <c r="W9" s="99">
        <f t="shared" si="12"/>
        <v>0.23</v>
      </c>
      <c r="X9" s="99">
        <f t="shared" si="13"/>
        <v>0.23</v>
      </c>
      <c r="Y9" s="99">
        <f t="shared" si="14"/>
        <v>0.2</v>
      </c>
      <c r="Z9" s="99">
        <f t="shared" si="15"/>
        <v>0.23</v>
      </c>
      <c r="AA9" s="99">
        <f t="shared" si="16"/>
        <v>0.21</v>
      </c>
      <c r="AB9" s="99">
        <f t="shared" si="17"/>
        <v>0.23</v>
      </c>
      <c r="AC9" s="99">
        <f t="shared" si="18"/>
        <v>0.24</v>
      </c>
      <c r="AD9" s="99">
        <f t="shared" si="19"/>
        <v>0.27</v>
      </c>
      <c r="AE9" s="99">
        <f t="shared" si="20"/>
        <v>0.21</v>
      </c>
      <c r="AF9" s="99">
        <f t="shared" si="21"/>
        <v>0.23</v>
      </c>
      <c r="AG9" s="99">
        <f t="shared" si="22"/>
        <v>0.2</v>
      </c>
      <c r="AH9" s="99">
        <f t="shared" si="23"/>
        <v>0.21</v>
      </c>
      <c r="AI9" s="99">
        <f t="shared" si="24"/>
        <v>0.23</v>
      </c>
      <c r="AJ9" s="99">
        <f t="shared" si="25"/>
        <v>0.21</v>
      </c>
    </row>
    <row r="10" spans="1:36" ht="12.95" customHeight="1" x14ac:dyDescent="0.15">
      <c r="A10" s="98">
        <v>347</v>
      </c>
      <c r="B10" s="143" t="s">
        <v>51</v>
      </c>
      <c r="C10" s="144"/>
      <c r="D10" s="98">
        <v>30</v>
      </c>
      <c r="E10" s="98">
        <v>24</v>
      </c>
      <c r="F10" s="4">
        <f t="shared" si="0"/>
        <v>0.82</v>
      </c>
      <c r="G10" s="5"/>
      <c r="H10" s="98"/>
      <c r="I10" s="5"/>
      <c r="J10" s="1" t="s">
        <v>15</v>
      </c>
      <c r="K10" s="99">
        <f t="shared" si="1"/>
        <v>0.72</v>
      </c>
      <c r="L10" s="99">
        <f t="shared" si="2"/>
        <v>0.82</v>
      </c>
      <c r="M10" s="99">
        <f t="shared" si="3"/>
        <v>0.82</v>
      </c>
      <c r="N10" s="99">
        <f t="shared" si="4"/>
        <v>0.8</v>
      </c>
      <c r="O10" s="99">
        <f t="shared" si="5"/>
        <v>0.79</v>
      </c>
      <c r="P10" s="99">
        <f t="shared" si="26"/>
        <v>0.82</v>
      </c>
      <c r="Q10" s="99">
        <f t="shared" si="6"/>
        <v>0.72</v>
      </c>
      <c r="R10" s="99">
        <f t="shared" si="7"/>
        <v>0.83</v>
      </c>
      <c r="S10" s="99">
        <f t="shared" si="8"/>
        <v>0.83</v>
      </c>
      <c r="T10" s="99">
        <f t="shared" si="9"/>
        <v>0.88</v>
      </c>
      <c r="U10" s="99">
        <f t="shared" si="10"/>
        <v>0.83</v>
      </c>
      <c r="V10" s="99">
        <f t="shared" si="11"/>
        <v>0.84</v>
      </c>
      <c r="W10" s="99">
        <f t="shared" si="12"/>
        <v>0.77</v>
      </c>
      <c r="X10" s="99">
        <f t="shared" si="13"/>
        <v>0.79</v>
      </c>
      <c r="Y10" s="99">
        <f t="shared" si="14"/>
        <v>0.75</v>
      </c>
      <c r="Z10" s="99">
        <f t="shared" si="15"/>
        <v>0.79</v>
      </c>
      <c r="AA10" s="99">
        <f t="shared" si="16"/>
        <v>0.69</v>
      </c>
      <c r="AB10" s="99">
        <f t="shared" si="17"/>
        <v>0.86</v>
      </c>
      <c r="AC10" s="99">
        <f t="shared" si="18"/>
        <v>0.85</v>
      </c>
      <c r="AD10" s="99">
        <f t="shared" si="19"/>
        <v>0.87</v>
      </c>
      <c r="AE10" s="99">
        <f t="shared" si="20"/>
        <v>0.78</v>
      </c>
      <c r="AF10" s="99">
        <f t="shared" si="21"/>
        <v>0.85</v>
      </c>
      <c r="AG10" s="99">
        <f t="shared" si="22"/>
        <v>0.68</v>
      </c>
      <c r="AH10" s="99">
        <f t="shared" si="23"/>
        <v>0.75</v>
      </c>
      <c r="AI10" s="99">
        <f t="shared" si="24"/>
        <v>0.78</v>
      </c>
      <c r="AJ10" s="99">
        <f t="shared" si="25"/>
        <v>0.75</v>
      </c>
    </row>
    <row r="11" spans="1:36" ht="12.95" customHeight="1" x14ac:dyDescent="0.15">
      <c r="A11" s="98">
        <v>348</v>
      </c>
      <c r="B11" s="143" t="s">
        <v>51</v>
      </c>
      <c r="C11" s="144"/>
      <c r="D11" s="98">
        <v>34</v>
      </c>
      <c r="E11" s="98">
        <v>25</v>
      </c>
      <c r="F11" s="4">
        <f t="shared" si="0"/>
        <v>1.04</v>
      </c>
      <c r="G11" s="5"/>
      <c r="H11" s="98"/>
      <c r="I11" s="5"/>
      <c r="J11" s="1" t="s">
        <v>15</v>
      </c>
      <c r="K11" s="99">
        <f t="shared" si="1"/>
        <v>0.93</v>
      </c>
      <c r="L11" s="99">
        <f t="shared" si="2"/>
        <v>1.08</v>
      </c>
      <c r="M11" s="99">
        <f t="shared" si="3"/>
        <v>1.07</v>
      </c>
      <c r="N11" s="99">
        <f t="shared" si="4"/>
        <v>1.04</v>
      </c>
      <c r="O11" s="99">
        <f t="shared" si="5"/>
        <v>1.03</v>
      </c>
      <c r="P11" s="99">
        <f t="shared" si="26"/>
        <v>1.04</v>
      </c>
      <c r="Q11" s="99">
        <f t="shared" si="6"/>
        <v>0.94</v>
      </c>
      <c r="R11" s="99">
        <f t="shared" si="7"/>
        <v>1.0900000000000001</v>
      </c>
      <c r="S11" s="99">
        <f t="shared" si="8"/>
        <v>1.08</v>
      </c>
      <c r="T11" s="99">
        <f t="shared" si="9"/>
        <v>1.1499999999999999</v>
      </c>
      <c r="U11" s="99">
        <f t="shared" si="10"/>
        <v>1.1499999999999999</v>
      </c>
      <c r="V11" s="99">
        <f t="shared" si="11"/>
        <v>1.1200000000000001</v>
      </c>
      <c r="W11" s="99">
        <f t="shared" si="12"/>
        <v>1.01</v>
      </c>
      <c r="X11" s="99">
        <f t="shared" si="13"/>
        <v>1.03</v>
      </c>
      <c r="Y11" s="99">
        <f t="shared" si="14"/>
        <v>1.01</v>
      </c>
      <c r="Z11" s="99">
        <f t="shared" si="15"/>
        <v>1.03</v>
      </c>
      <c r="AA11" s="99">
        <f t="shared" si="16"/>
        <v>0.9</v>
      </c>
      <c r="AB11" s="99">
        <f t="shared" si="17"/>
        <v>1.1399999999999999</v>
      </c>
      <c r="AC11" s="99">
        <f t="shared" si="18"/>
        <v>1.1299999999999999</v>
      </c>
      <c r="AD11" s="99">
        <f t="shared" si="19"/>
        <v>1.1100000000000001</v>
      </c>
      <c r="AE11" s="99">
        <f t="shared" si="20"/>
        <v>1.03</v>
      </c>
      <c r="AF11" s="99">
        <f t="shared" si="21"/>
        <v>1.1100000000000001</v>
      </c>
      <c r="AG11" s="99">
        <f t="shared" si="22"/>
        <v>0.9</v>
      </c>
      <c r="AH11" s="99">
        <f t="shared" si="23"/>
        <v>0.99</v>
      </c>
      <c r="AI11" s="99">
        <f t="shared" si="24"/>
        <v>1.02</v>
      </c>
      <c r="AJ11" s="99">
        <f t="shared" si="25"/>
        <v>0.99</v>
      </c>
    </row>
    <row r="12" spans="1:36" ht="12.95" customHeight="1" x14ac:dyDescent="0.15">
      <c r="A12" s="98">
        <v>349</v>
      </c>
      <c r="B12" s="143" t="s">
        <v>51</v>
      </c>
      <c r="C12" s="144"/>
      <c r="D12" s="98">
        <v>20</v>
      </c>
      <c r="E12" s="98">
        <v>20</v>
      </c>
      <c r="F12" s="4">
        <f t="shared" si="0"/>
        <v>0.32</v>
      </c>
      <c r="G12" s="5" t="s">
        <v>59</v>
      </c>
      <c r="H12" s="98" t="s">
        <v>62</v>
      </c>
      <c r="I12" s="5" t="s">
        <v>59</v>
      </c>
      <c r="J12" s="1" t="s">
        <v>15</v>
      </c>
      <c r="K12" s="99">
        <f t="shared" si="1"/>
        <v>0.28999999999999998</v>
      </c>
      <c r="L12" s="99">
        <f t="shared" si="2"/>
        <v>0.32</v>
      </c>
      <c r="M12" s="99">
        <f t="shared" si="3"/>
        <v>0.33</v>
      </c>
      <c r="N12" s="99">
        <f t="shared" si="4"/>
        <v>0.32</v>
      </c>
      <c r="O12" s="99">
        <f t="shared" si="5"/>
        <v>0.32</v>
      </c>
      <c r="P12" s="99">
        <f t="shared" si="26"/>
        <v>0.32</v>
      </c>
      <c r="Q12" s="99">
        <f t="shared" si="6"/>
        <v>0.28999999999999998</v>
      </c>
      <c r="R12" s="99">
        <f t="shared" si="7"/>
        <v>0.32</v>
      </c>
      <c r="S12" s="99">
        <f t="shared" si="8"/>
        <v>0.33</v>
      </c>
      <c r="T12" s="99">
        <f t="shared" si="9"/>
        <v>0.35</v>
      </c>
      <c r="U12" s="99">
        <f t="shared" si="10"/>
        <v>0.32</v>
      </c>
      <c r="V12" s="99">
        <f t="shared" si="11"/>
        <v>0.32</v>
      </c>
      <c r="W12" s="99">
        <f t="shared" si="12"/>
        <v>0.31</v>
      </c>
      <c r="X12" s="99">
        <f t="shared" si="13"/>
        <v>0.32</v>
      </c>
      <c r="Y12" s="99">
        <f t="shared" si="14"/>
        <v>0.28000000000000003</v>
      </c>
      <c r="Z12" s="99">
        <f t="shared" si="15"/>
        <v>0.31</v>
      </c>
      <c r="AA12" s="99">
        <f t="shared" si="16"/>
        <v>0.28000000000000003</v>
      </c>
      <c r="AB12" s="99">
        <f t="shared" si="17"/>
        <v>0.32</v>
      </c>
      <c r="AC12" s="99">
        <f t="shared" si="18"/>
        <v>0.33</v>
      </c>
      <c r="AD12" s="99">
        <f t="shared" si="19"/>
        <v>0.37</v>
      </c>
      <c r="AE12" s="99">
        <f t="shared" si="20"/>
        <v>0.28999999999999998</v>
      </c>
      <c r="AF12" s="99">
        <f t="shared" si="21"/>
        <v>0.32</v>
      </c>
      <c r="AG12" s="99">
        <f t="shared" si="22"/>
        <v>0.27</v>
      </c>
      <c r="AH12" s="99">
        <f t="shared" si="23"/>
        <v>0.28999999999999998</v>
      </c>
      <c r="AI12" s="99">
        <f t="shared" si="24"/>
        <v>0.31</v>
      </c>
      <c r="AJ12" s="99">
        <f t="shared" si="25"/>
        <v>0.28999999999999998</v>
      </c>
    </row>
    <row r="13" spans="1:36" ht="12.95" customHeight="1" x14ac:dyDescent="0.15">
      <c r="A13" s="98">
        <v>350</v>
      </c>
      <c r="B13" s="143" t="s">
        <v>51</v>
      </c>
      <c r="C13" s="144"/>
      <c r="D13" s="98">
        <v>20</v>
      </c>
      <c r="E13" s="98">
        <v>22</v>
      </c>
      <c r="F13" s="4">
        <f t="shared" si="0"/>
        <v>0.36</v>
      </c>
      <c r="G13" s="5"/>
      <c r="H13" s="98"/>
      <c r="I13" s="5"/>
      <c r="J13" s="1" t="s">
        <v>15</v>
      </c>
      <c r="K13" s="99">
        <f t="shared" si="1"/>
        <v>0.32</v>
      </c>
      <c r="L13" s="99">
        <f t="shared" si="2"/>
        <v>0.36</v>
      </c>
      <c r="M13" s="99">
        <f t="shared" si="3"/>
        <v>0.37</v>
      </c>
      <c r="N13" s="99">
        <f t="shared" si="4"/>
        <v>0.36</v>
      </c>
      <c r="O13" s="99">
        <f t="shared" si="5"/>
        <v>0.35</v>
      </c>
      <c r="P13" s="99">
        <f t="shared" si="26"/>
        <v>0.36</v>
      </c>
      <c r="Q13" s="99">
        <f t="shared" si="6"/>
        <v>0.32</v>
      </c>
      <c r="R13" s="99">
        <f t="shared" si="7"/>
        <v>0.35</v>
      </c>
      <c r="S13" s="99">
        <f t="shared" si="8"/>
        <v>0.36</v>
      </c>
      <c r="T13" s="99">
        <f t="shared" si="9"/>
        <v>0.4</v>
      </c>
      <c r="U13" s="99">
        <f t="shared" si="10"/>
        <v>0.35</v>
      </c>
      <c r="V13" s="99">
        <f t="shared" si="11"/>
        <v>0.35</v>
      </c>
      <c r="W13" s="99">
        <f t="shared" si="12"/>
        <v>0.34</v>
      </c>
      <c r="X13" s="99">
        <f t="shared" si="13"/>
        <v>0.35</v>
      </c>
      <c r="Y13" s="99">
        <f t="shared" si="14"/>
        <v>0.31</v>
      </c>
      <c r="Z13" s="99">
        <f t="shared" si="15"/>
        <v>0.34</v>
      </c>
      <c r="AA13" s="99">
        <f t="shared" si="16"/>
        <v>0.3</v>
      </c>
      <c r="AB13" s="99">
        <f t="shared" si="17"/>
        <v>0.35</v>
      </c>
      <c r="AC13" s="99">
        <f t="shared" si="18"/>
        <v>0.36</v>
      </c>
      <c r="AD13" s="99">
        <f t="shared" si="19"/>
        <v>0.41</v>
      </c>
      <c r="AE13" s="99">
        <f t="shared" si="20"/>
        <v>0.33</v>
      </c>
      <c r="AF13" s="99">
        <f t="shared" si="21"/>
        <v>0.35</v>
      </c>
      <c r="AG13" s="99">
        <f t="shared" si="22"/>
        <v>0.28999999999999998</v>
      </c>
      <c r="AH13" s="99">
        <f t="shared" si="23"/>
        <v>0.31</v>
      </c>
      <c r="AI13" s="99">
        <f t="shared" si="24"/>
        <v>0.34</v>
      </c>
      <c r="AJ13" s="99">
        <f t="shared" si="25"/>
        <v>0.31</v>
      </c>
    </row>
    <row r="14" spans="1:36" ht="12.95" customHeight="1" x14ac:dyDescent="0.15">
      <c r="A14" s="98">
        <v>351</v>
      </c>
      <c r="B14" s="143" t="s">
        <v>51</v>
      </c>
      <c r="C14" s="144"/>
      <c r="D14" s="98">
        <v>24</v>
      </c>
      <c r="E14" s="98">
        <v>21</v>
      </c>
      <c r="F14" s="4">
        <f t="shared" si="0"/>
        <v>0.48</v>
      </c>
      <c r="G14" s="5"/>
      <c r="H14" s="98"/>
      <c r="I14" s="5"/>
      <c r="J14" s="1" t="s">
        <v>15</v>
      </c>
      <c r="K14" s="99">
        <f t="shared" si="1"/>
        <v>0.42</v>
      </c>
      <c r="L14" s="99">
        <f t="shared" si="2"/>
        <v>0.47</v>
      </c>
      <c r="M14" s="99">
        <f t="shared" si="3"/>
        <v>0.48</v>
      </c>
      <c r="N14" s="99">
        <f t="shared" si="4"/>
        <v>0.47</v>
      </c>
      <c r="O14" s="99">
        <f t="shared" si="5"/>
        <v>0.47</v>
      </c>
      <c r="P14" s="99">
        <f t="shared" si="26"/>
        <v>0.48</v>
      </c>
      <c r="Q14" s="99">
        <f t="shared" si="6"/>
        <v>0.42</v>
      </c>
      <c r="R14" s="99">
        <f t="shared" si="7"/>
        <v>0.47</v>
      </c>
      <c r="S14" s="99">
        <f t="shared" si="8"/>
        <v>0.48</v>
      </c>
      <c r="T14" s="99">
        <f t="shared" si="9"/>
        <v>0.51</v>
      </c>
      <c r="U14" s="99">
        <f t="shared" si="10"/>
        <v>0.48</v>
      </c>
      <c r="V14" s="99">
        <f t="shared" si="11"/>
        <v>0.48</v>
      </c>
      <c r="W14" s="99">
        <f t="shared" si="12"/>
        <v>0.45</v>
      </c>
      <c r="X14" s="99">
        <f t="shared" si="13"/>
        <v>0.46</v>
      </c>
      <c r="Y14" s="99">
        <f t="shared" si="14"/>
        <v>0.42</v>
      </c>
      <c r="Z14" s="99">
        <f t="shared" si="15"/>
        <v>0.46</v>
      </c>
      <c r="AA14" s="99">
        <f t="shared" si="16"/>
        <v>0.4</v>
      </c>
      <c r="AB14" s="99">
        <f t="shared" si="17"/>
        <v>0.48</v>
      </c>
      <c r="AC14" s="99">
        <f t="shared" si="18"/>
        <v>0.48</v>
      </c>
      <c r="AD14" s="99">
        <f t="shared" si="19"/>
        <v>0.52</v>
      </c>
      <c r="AE14" s="99">
        <f t="shared" si="20"/>
        <v>0.44</v>
      </c>
      <c r="AF14" s="99">
        <f t="shared" si="21"/>
        <v>0.48</v>
      </c>
      <c r="AG14" s="99">
        <f t="shared" si="22"/>
        <v>0.4</v>
      </c>
      <c r="AH14" s="99">
        <f t="shared" si="23"/>
        <v>0.43</v>
      </c>
      <c r="AI14" s="99">
        <f t="shared" si="24"/>
        <v>0.46</v>
      </c>
      <c r="AJ14" s="99">
        <f t="shared" si="25"/>
        <v>0.43</v>
      </c>
    </row>
    <row r="15" spans="1:36" ht="12.95" customHeight="1" x14ac:dyDescent="0.15">
      <c r="A15" s="98">
        <v>352</v>
      </c>
      <c r="B15" s="143" t="s">
        <v>51</v>
      </c>
      <c r="C15" s="144"/>
      <c r="D15" s="98">
        <v>26</v>
      </c>
      <c r="E15" s="98">
        <v>24</v>
      </c>
      <c r="F15" s="4">
        <f t="shared" si="0"/>
        <v>0.64</v>
      </c>
      <c r="G15" s="5" t="s">
        <v>67</v>
      </c>
      <c r="H15" s="98"/>
      <c r="I15" s="5"/>
      <c r="J15" s="1" t="s">
        <v>15</v>
      </c>
      <c r="K15" s="99">
        <f t="shared" si="1"/>
        <v>0.56000000000000005</v>
      </c>
      <c r="L15" s="99">
        <f t="shared" si="2"/>
        <v>0.63</v>
      </c>
      <c r="M15" s="99">
        <f t="shared" si="3"/>
        <v>0.64</v>
      </c>
      <c r="N15" s="99">
        <f t="shared" si="4"/>
        <v>0.62</v>
      </c>
      <c r="O15" s="99">
        <f t="shared" si="5"/>
        <v>0.61</v>
      </c>
      <c r="P15" s="99">
        <f t="shared" si="26"/>
        <v>0.64</v>
      </c>
      <c r="Q15" s="99">
        <f t="shared" si="6"/>
        <v>0.56000000000000005</v>
      </c>
      <c r="R15" s="99">
        <f t="shared" si="7"/>
        <v>0.63</v>
      </c>
      <c r="S15" s="99">
        <f t="shared" si="8"/>
        <v>0.64</v>
      </c>
      <c r="T15" s="99">
        <f t="shared" si="9"/>
        <v>0.7</v>
      </c>
      <c r="U15" s="99">
        <f t="shared" si="10"/>
        <v>0.64</v>
      </c>
      <c r="V15" s="99">
        <f t="shared" si="11"/>
        <v>0.64</v>
      </c>
      <c r="W15" s="99">
        <f t="shared" si="12"/>
        <v>0.59</v>
      </c>
      <c r="X15" s="99">
        <f t="shared" si="13"/>
        <v>0.61</v>
      </c>
      <c r="Y15" s="99">
        <f t="shared" si="14"/>
        <v>0.56000000000000005</v>
      </c>
      <c r="Z15" s="99">
        <f t="shared" si="15"/>
        <v>0.61</v>
      </c>
      <c r="AA15" s="99">
        <f t="shared" si="16"/>
        <v>0.53</v>
      </c>
      <c r="AB15" s="99">
        <f t="shared" si="17"/>
        <v>0.64</v>
      </c>
      <c r="AC15" s="99">
        <f t="shared" si="18"/>
        <v>0.65</v>
      </c>
      <c r="AD15" s="99">
        <f t="shared" si="19"/>
        <v>0.69</v>
      </c>
      <c r="AE15" s="99">
        <f t="shared" si="20"/>
        <v>0.59</v>
      </c>
      <c r="AF15" s="99">
        <f t="shared" si="21"/>
        <v>0.65</v>
      </c>
      <c r="AG15" s="99">
        <f t="shared" si="22"/>
        <v>0.52</v>
      </c>
      <c r="AH15" s="99">
        <f t="shared" si="23"/>
        <v>0.56999999999999995</v>
      </c>
      <c r="AI15" s="99">
        <f t="shared" si="24"/>
        <v>0.6</v>
      </c>
      <c r="AJ15" s="99">
        <f t="shared" si="25"/>
        <v>0.56999999999999995</v>
      </c>
    </row>
    <row r="16" spans="1:36" ht="12.95" customHeight="1" x14ac:dyDescent="0.15">
      <c r="A16" s="98">
        <v>353</v>
      </c>
      <c r="B16" s="143" t="s">
        <v>51</v>
      </c>
      <c r="C16" s="144"/>
      <c r="D16" s="98">
        <v>24</v>
      </c>
      <c r="E16" s="98">
        <v>23</v>
      </c>
      <c r="F16" s="4">
        <f t="shared" si="0"/>
        <v>0.53</v>
      </c>
      <c r="G16" s="5"/>
      <c r="H16" s="98"/>
      <c r="I16" s="5"/>
      <c r="J16" s="1" t="s">
        <v>15</v>
      </c>
      <c r="K16" s="99">
        <f t="shared" si="1"/>
        <v>0.46</v>
      </c>
      <c r="L16" s="99">
        <f t="shared" si="2"/>
        <v>0.52</v>
      </c>
      <c r="M16" s="99">
        <f t="shared" si="3"/>
        <v>0.53</v>
      </c>
      <c r="N16" s="99">
        <f t="shared" si="4"/>
        <v>0.52</v>
      </c>
      <c r="O16" s="99">
        <f t="shared" si="5"/>
        <v>0.51</v>
      </c>
      <c r="P16" s="99">
        <f t="shared" si="26"/>
        <v>0.53</v>
      </c>
      <c r="Q16" s="99">
        <f t="shared" si="6"/>
        <v>0.46</v>
      </c>
      <c r="R16" s="99">
        <f t="shared" si="7"/>
        <v>0.52</v>
      </c>
      <c r="S16" s="99">
        <f t="shared" si="8"/>
        <v>0.53</v>
      </c>
      <c r="T16" s="99">
        <f t="shared" si="9"/>
        <v>0.56999999999999995</v>
      </c>
      <c r="U16" s="99">
        <f t="shared" si="10"/>
        <v>0.53</v>
      </c>
      <c r="V16" s="99">
        <f t="shared" si="11"/>
        <v>0.53</v>
      </c>
      <c r="W16" s="99">
        <f t="shared" si="12"/>
        <v>0.49</v>
      </c>
      <c r="X16" s="99">
        <f t="shared" si="13"/>
        <v>0.51</v>
      </c>
      <c r="Y16" s="99">
        <f t="shared" si="14"/>
        <v>0.46</v>
      </c>
      <c r="Z16" s="99">
        <f t="shared" si="15"/>
        <v>0.51</v>
      </c>
      <c r="AA16" s="99">
        <f t="shared" si="16"/>
        <v>0.44</v>
      </c>
      <c r="AB16" s="99">
        <f t="shared" si="17"/>
        <v>0.53</v>
      </c>
      <c r="AC16" s="99">
        <f t="shared" si="18"/>
        <v>0.53</v>
      </c>
      <c r="AD16" s="99">
        <f t="shared" si="19"/>
        <v>0.56999999999999995</v>
      </c>
      <c r="AE16" s="99">
        <f t="shared" si="20"/>
        <v>0.48</v>
      </c>
      <c r="AF16" s="99">
        <f t="shared" si="21"/>
        <v>0.53</v>
      </c>
      <c r="AG16" s="99">
        <f t="shared" si="22"/>
        <v>0.43</v>
      </c>
      <c r="AH16" s="99">
        <f t="shared" si="23"/>
        <v>0.47</v>
      </c>
      <c r="AI16" s="99">
        <f t="shared" si="24"/>
        <v>0.5</v>
      </c>
      <c r="AJ16" s="99">
        <f t="shared" si="25"/>
        <v>0.47</v>
      </c>
    </row>
    <row r="17" spans="1:36" ht="12.95" customHeight="1" x14ac:dyDescent="0.15">
      <c r="A17" s="98">
        <v>354</v>
      </c>
      <c r="B17" s="143" t="s">
        <v>51</v>
      </c>
      <c r="C17" s="144"/>
      <c r="D17" s="98">
        <v>18</v>
      </c>
      <c r="E17" s="98">
        <v>16</v>
      </c>
      <c r="F17" s="4">
        <f t="shared" si="0"/>
        <v>0.21</v>
      </c>
      <c r="G17" s="5" t="s">
        <v>68</v>
      </c>
      <c r="H17" s="98" t="s">
        <v>62</v>
      </c>
      <c r="I17" s="5" t="s">
        <v>68</v>
      </c>
      <c r="J17" s="1" t="s">
        <v>15</v>
      </c>
      <c r="K17" s="99">
        <f t="shared" si="1"/>
        <v>0.19</v>
      </c>
      <c r="L17" s="99">
        <f t="shared" si="2"/>
        <v>0.21</v>
      </c>
      <c r="M17" s="99">
        <f t="shared" si="3"/>
        <v>0.21</v>
      </c>
      <c r="N17" s="99">
        <f t="shared" si="4"/>
        <v>0.21</v>
      </c>
      <c r="O17" s="99">
        <f t="shared" si="5"/>
        <v>0.21</v>
      </c>
      <c r="P17" s="99">
        <f t="shared" si="26"/>
        <v>0.21</v>
      </c>
      <c r="Q17" s="99">
        <f t="shared" si="6"/>
        <v>0.19</v>
      </c>
      <c r="R17" s="99">
        <f t="shared" si="7"/>
        <v>0.21</v>
      </c>
      <c r="S17" s="99">
        <f t="shared" si="8"/>
        <v>0.21</v>
      </c>
      <c r="T17" s="99">
        <f t="shared" si="9"/>
        <v>0.22</v>
      </c>
      <c r="U17" s="99">
        <f t="shared" si="10"/>
        <v>0.21</v>
      </c>
      <c r="V17" s="99">
        <f t="shared" si="11"/>
        <v>0.21</v>
      </c>
      <c r="W17" s="99">
        <f t="shared" si="12"/>
        <v>0.2</v>
      </c>
      <c r="X17" s="99">
        <f t="shared" si="13"/>
        <v>0.21</v>
      </c>
      <c r="Y17" s="99">
        <f t="shared" si="14"/>
        <v>0.18</v>
      </c>
      <c r="Z17" s="99">
        <f t="shared" si="15"/>
        <v>0.2</v>
      </c>
      <c r="AA17" s="99">
        <f t="shared" si="16"/>
        <v>0.19</v>
      </c>
      <c r="AB17" s="99">
        <f t="shared" si="17"/>
        <v>0.21</v>
      </c>
      <c r="AC17" s="99">
        <f t="shared" si="18"/>
        <v>0.21</v>
      </c>
      <c r="AD17" s="99">
        <f t="shared" si="19"/>
        <v>0.24</v>
      </c>
      <c r="AE17" s="99">
        <f t="shared" si="20"/>
        <v>0.19</v>
      </c>
      <c r="AF17" s="99">
        <f t="shared" si="21"/>
        <v>0.21</v>
      </c>
      <c r="AG17" s="99">
        <f t="shared" si="22"/>
        <v>0.18</v>
      </c>
      <c r="AH17" s="99">
        <f t="shared" si="23"/>
        <v>0.19</v>
      </c>
      <c r="AI17" s="99">
        <f t="shared" si="24"/>
        <v>0.21</v>
      </c>
      <c r="AJ17" s="99">
        <f t="shared" si="25"/>
        <v>0.19</v>
      </c>
    </row>
    <row r="18" spans="1:36" ht="12.95" customHeight="1" x14ac:dyDescent="0.15">
      <c r="A18" s="98"/>
      <c r="B18" s="115"/>
      <c r="C18" s="115"/>
      <c r="D18" s="98"/>
      <c r="E18" s="98"/>
      <c r="F18" s="4" t="str">
        <f t="shared" si="0"/>
        <v/>
      </c>
      <c r="G18" s="43"/>
      <c r="H18" s="98"/>
      <c r="I18" s="98"/>
      <c r="J18" s="1" t="s">
        <v>15</v>
      </c>
      <c r="K18" s="99" t="e">
        <f t="shared" si="1"/>
        <v>#NUM!</v>
      </c>
      <c r="L18" s="99" t="e">
        <f t="shared" si="2"/>
        <v>#NUM!</v>
      </c>
      <c r="M18" s="99" t="e">
        <f t="shared" si="3"/>
        <v>#NUM!</v>
      </c>
      <c r="N18" s="99" t="e">
        <f t="shared" si="4"/>
        <v>#NUM!</v>
      </c>
      <c r="O18" s="99" t="e">
        <f t="shared" si="5"/>
        <v>#NUM!</v>
      </c>
      <c r="P18" s="99" t="e">
        <f t="shared" si="26"/>
        <v>#N/A</v>
      </c>
      <c r="Q18" s="99" t="e">
        <f t="shared" si="6"/>
        <v>#NUM!</v>
      </c>
      <c r="R18" s="99" t="e">
        <f t="shared" si="7"/>
        <v>#NUM!</v>
      </c>
      <c r="S18" s="99" t="e">
        <f t="shared" si="8"/>
        <v>#NUM!</v>
      </c>
      <c r="T18" s="99" t="e">
        <f t="shared" si="9"/>
        <v>#NUM!</v>
      </c>
      <c r="U18" s="99" t="e">
        <f t="shared" si="10"/>
        <v>#N/A</v>
      </c>
      <c r="V18" s="99" t="e">
        <f t="shared" si="11"/>
        <v>#NUM!</v>
      </c>
      <c r="W18" s="99" t="e">
        <f t="shared" si="12"/>
        <v>#NUM!</v>
      </c>
      <c r="X18" s="99" t="e">
        <f t="shared" si="13"/>
        <v>#NUM!</v>
      </c>
      <c r="Y18" s="99" t="e">
        <f t="shared" si="14"/>
        <v>#NUM!</v>
      </c>
      <c r="Z18" s="99" t="e">
        <f t="shared" si="15"/>
        <v>#N/A</v>
      </c>
      <c r="AA18" s="99" t="e">
        <f t="shared" si="16"/>
        <v>#NUM!</v>
      </c>
      <c r="AB18" s="99" t="e">
        <f t="shared" si="17"/>
        <v>#NUM!</v>
      </c>
      <c r="AC18" s="99" t="e">
        <f t="shared" si="18"/>
        <v>#NUM!</v>
      </c>
      <c r="AD18" s="99" t="e">
        <f t="shared" si="19"/>
        <v>#NUM!</v>
      </c>
      <c r="AE18" s="99" t="e">
        <f t="shared" si="20"/>
        <v>#NUM!</v>
      </c>
      <c r="AF18" s="99" t="e">
        <f t="shared" si="21"/>
        <v>#N/A</v>
      </c>
      <c r="AG18" s="99" t="e">
        <f t="shared" si="22"/>
        <v>#NUM!</v>
      </c>
      <c r="AH18" s="99" t="e">
        <f t="shared" si="23"/>
        <v>#NUM!</v>
      </c>
      <c r="AI18" s="99" t="e">
        <f t="shared" si="24"/>
        <v>#NUM!</v>
      </c>
      <c r="AJ18" s="99" t="e">
        <f t="shared" si="25"/>
        <v>#N/A</v>
      </c>
    </row>
    <row r="19" spans="1:36" ht="12.95" customHeight="1" x14ac:dyDescent="0.15">
      <c r="A19" s="98"/>
      <c r="B19" s="115"/>
      <c r="C19" s="115"/>
      <c r="D19" s="98"/>
      <c r="E19" s="98"/>
      <c r="F19" s="4" t="str">
        <f t="shared" si="0"/>
        <v/>
      </c>
      <c r="G19" s="43"/>
      <c r="H19" s="98"/>
      <c r="I19" s="98"/>
      <c r="J19" s="1" t="s">
        <v>15</v>
      </c>
      <c r="K19" s="99" t="e">
        <f t="shared" si="1"/>
        <v>#NUM!</v>
      </c>
      <c r="L19" s="99" t="e">
        <f t="shared" si="2"/>
        <v>#NUM!</v>
      </c>
      <c r="M19" s="99" t="e">
        <f t="shared" si="3"/>
        <v>#NUM!</v>
      </c>
      <c r="N19" s="99" t="e">
        <f t="shared" si="4"/>
        <v>#NUM!</v>
      </c>
      <c r="O19" s="99" t="e">
        <f t="shared" si="5"/>
        <v>#NUM!</v>
      </c>
      <c r="P19" s="99" t="e">
        <f t="shared" si="26"/>
        <v>#N/A</v>
      </c>
      <c r="Q19" s="99" t="e">
        <f t="shared" si="6"/>
        <v>#NUM!</v>
      </c>
      <c r="R19" s="99" t="e">
        <f t="shared" si="7"/>
        <v>#NUM!</v>
      </c>
      <c r="S19" s="99" t="e">
        <f t="shared" si="8"/>
        <v>#NUM!</v>
      </c>
      <c r="T19" s="99" t="e">
        <f t="shared" si="9"/>
        <v>#NUM!</v>
      </c>
      <c r="U19" s="99" t="e">
        <f t="shared" si="10"/>
        <v>#N/A</v>
      </c>
      <c r="V19" s="99" t="e">
        <f t="shared" si="11"/>
        <v>#NUM!</v>
      </c>
      <c r="W19" s="99" t="e">
        <f t="shared" si="12"/>
        <v>#NUM!</v>
      </c>
      <c r="X19" s="99" t="e">
        <f t="shared" si="13"/>
        <v>#NUM!</v>
      </c>
      <c r="Y19" s="99" t="e">
        <f t="shared" si="14"/>
        <v>#NUM!</v>
      </c>
      <c r="Z19" s="99" t="e">
        <f t="shared" si="15"/>
        <v>#N/A</v>
      </c>
      <c r="AA19" s="99" t="e">
        <f t="shared" si="16"/>
        <v>#NUM!</v>
      </c>
      <c r="AB19" s="99" t="e">
        <f t="shared" si="17"/>
        <v>#NUM!</v>
      </c>
      <c r="AC19" s="99" t="e">
        <f t="shared" si="18"/>
        <v>#NUM!</v>
      </c>
      <c r="AD19" s="99" t="e">
        <f t="shared" si="19"/>
        <v>#NUM!</v>
      </c>
      <c r="AE19" s="99" t="e">
        <f t="shared" si="20"/>
        <v>#NUM!</v>
      </c>
      <c r="AF19" s="99" t="e">
        <f t="shared" si="21"/>
        <v>#N/A</v>
      </c>
      <c r="AG19" s="99" t="e">
        <f t="shared" si="22"/>
        <v>#NUM!</v>
      </c>
      <c r="AH19" s="99" t="e">
        <f t="shared" si="23"/>
        <v>#NUM!</v>
      </c>
      <c r="AI19" s="99" t="e">
        <f t="shared" si="24"/>
        <v>#NUM!</v>
      </c>
      <c r="AJ19" s="99" t="e">
        <f t="shared" si="25"/>
        <v>#N/A</v>
      </c>
    </row>
    <row r="20" spans="1:36" ht="12.95" customHeight="1" x14ac:dyDescent="0.15">
      <c r="A20" s="98"/>
      <c r="B20" s="115"/>
      <c r="C20" s="115"/>
      <c r="D20" s="98"/>
      <c r="E20" s="98"/>
      <c r="F20" s="4" t="str">
        <f t="shared" si="0"/>
        <v/>
      </c>
      <c r="G20" s="5"/>
      <c r="H20" s="98"/>
      <c r="I20" s="98"/>
      <c r="J20" s="1" t="s">
        <v>15</v>
      </c>
      <c r="K20" s="99" t="e">
        <f t="shared" si="1"/>
        <v>#NUM!</v>
      </c>
      <c r="L20" s="99" t="e">
        <f t="shared" si="2"/>
        <v>#NUM!</v>
      </c>
      <c r="M20" s="99" t="e">
        <f t="shared" si="3"/>
        <v>#NUM!</v>
      </c>
      <c r="N20" s="99" t="e">
        <f t="shared" si="4"/>
        <v>#NUM!</v>
      </c>
      <c r="O20" s="99" t="e">
        <f t="shared" si="5"/>
        <v>#NUM!</v>
      </c>
      <c r="P20" s="99" t="e">
        <f t="shared" si="26"/>
        <v>#N/A</v>
      </c>
      <c r="Q20" s="99" t="e">
        <f t="shared" si="6"/>
        <v>#NUM!</v>
      </c>
      <c r="R20" s="99" t="e">
        <f t="shared" si="7"/>
        <v>#NUM!</v>
      </c>
      <c r="S20" s="99" t="e">
        <f t="shared" si="8"/>
        <v>#NUM!</v>
      </c>
      <c r="T20" s="99" t="e">
        <f t="shared" si="9"/>
        <v>#NUM!</v>
      </c>
      <c r="U20" s="99" t="e">
        <f t="shared" si="10"/>
        <v>#N/A</v>
      </c>
      <c r="V20" s="99" t="e">
        <f t="shared" si="11"/>
        <v>#NUM!</v>
      </c>
      <c r="W20" s="99" t="e">
        <f t="shared" si="12"/>
        <v>#NUM!</v>
      </c>
      <c r="X20" s="99" t="e">
        <f t="shared" si="13"/>
        <v>#NUM!</v>
      </c>
      <c r="Y20" s="99" t="e">
        <f t="shared" si="14"/>
        <v>#NUM!</v>
      </c>
      <c r="Z20" s="99" t="e">
        <f t="shared" si="15"/>
        <v>#N/A</v>
      </c>
      <c r="AA20" s="99" t="e">
        <f t="shared" si="16"/>
        <v>#NUM!</v>
      </c>
      <c r="AB20" s="99" t="e">
        <f t="shared" si="17"/>
        <v>#NUM!</v>
      </c>
      <c r="AC20" s="99" t="e">
        <f t="shared" si="18"/>
        <v>#NUM!</v>
      </c>
      <c r="AD20" s="99" t="e">
        <f t="shared" si="19"/>
        <v>#NUM!</v>
      </c>
      <c r="AE20" s="99" t="e">
        <f t="shared" si="20"/>
        <v>#NUM!</v>
      </c>
      <c r="AF20" s="99" t="e">
        <f t="shared" si="21"/>
        <v>#N/A</v>
      </c>
      <c r="AG20" s="99" t="e">
        <f t="shared" si="22"/>
        <v>#NUM!</v>
      </c>
      <c r="AH20" s="99" t="e">
        <f t="shared" si="23"/>
        <v>#NUM!</v>
      </c>
      <c r="AI20" s="99" t="e">
        <f t="shared" si="24"/>
        <v>#NUM!</v>
      </c>
      <c r="AJ20" s="99" t="e">
        <f t="shared" si="25"/>
        <v>#N/A</v>
      </c>
    </row>
    <row r="21" spans="1:36" ht="12.95" customHeight="1" x14ac:dyDescent="0.15">
      <c r="A21" s="98"/>
      <c r="B21" s="115"/>
      <c r="C21" s="115"/>
      <c r="D21" s="98"/>
      <c r="E21" s="98"/>
      <c r="F21" s="4" t="str">
        <f t="shared" si="0"/>
        <v/>
      </c>
      <c r="G21" s="5"/>
      <c r="H21" s="98"/>
      <c r="I21" s="98"/>
      <c r="J21" s="1" t="s">
        <v>15</v>
      </c>
      <c r="K21" s="99" t="e">
        <f t="shared" si="1"/>
        <v>#NUM!</v>
      </c>
      <c r="L21" s="99" t="e">
        <f t="shared" si="2"/>
        <v>#NUM!</v>
      </c>
      <c r="M21" s="99" t="e">
        <f t="shared" si="3"/>
        <v>#NUM!</v>
      </c>
      <c r="N21" s="99" t="e">
        <f t="shared" si="4"/>
        <v>#NUM!</v>
      </c>
      <c r="O21" s="99" t="e">
        <f t="shared" si="5"/>
        <v>#NUM!</v>
      </c>
      <c r="P21" s="99" t="e">
        <f t="shared" si="26"/>
        <v>#N/A</v>
      </c>
      <c r="Q21" s="99" t="e">
        <f t="shared" si="6"/>
        <v>#NUM!</v>
      </c>
      <c r="R21" s="99" t="e">
        <f t="shared" si="7"/>
        <v>#NUM!</v>
      </c>
      <c r="S21" s="99" t="e">
        <f t="shared" si="8"/>
        <v>#NUM!</v>
      </c>
      <c r="T21" s="99" t="e">
        <f t="shared" si="9"/>
        <v>#NUM!</v>
      </c>
      <c r="U21" s="99" t="e">
        <f t="shared" si="10"/>
        <v>#N/A</v>
      </c>
      <c r="V21" s="99" t="e">
        <f t="shared" si="11"/>
        <v>#NUM!</v>
      </c>
      <c r="W21" s="99" t="e">
        <f t="shared" si="12"/>
        <v>#NUM!</v>
      </c>
      <c r="X21" s="99" t="e">
        <f t="shared" si="13"/>
        <v>#NUM!</v>
      </c>
      <c r="Y21" s="99" t="e">
        <f t="shared" si="14"/>
        <v>#NUM!</v>
      </c>
      <c r="Z21" s="99" t="e">
        <f t="shared" si="15"/>
        <v>#N/A</v>
      </c>
      <c r="AA21" s="99" t="e">
        <f t="shared" si="16"/>
        <v>#NUM!</v>
      </c>
      <c r="AB21" s="99" t="e">
        <f t="shared" si="17"/>
        <v>#NUM!</v>
      </c>
      <c r="AC21" s="99" t="e">
        <f t="shared" si="18"/>
        <v>#NUM!</v>
      </c>
      <c r="AD21" s="99" t="e">
        <f t="shared" si="19"/>
        <v>#NUM!</v>
      </c>
      <c r="AE21" s="99" t="e">
        <f t="shared" si="20"/>
        <v>#NUM!</v>
      </c>
      <c r="AF21" s="99" t="e">
        <f t="shared" si="21"/>
        <v>#N/A</v>
      </c>
      <c r="AG21" s="99" t="e">
        <f t="shared" si="22"/>
        <v>#NUM!</v>
      </c>
      <c r="AH21" s="99" t="e">
        <f t="shared" si="23"/>
        <v>#NUM!</v>
      </c>
      <c r="AI21" s="99" t="e">
        <f t="shared" si="24"/>
        <v>#NUM!</v>
      </c>
      <c r="AJ21" s="99" t="e">
        <f t="shared" si="25"/>
        <v>#N/A</v>
      </c>
    </row>
    <row r="22" spans="1:36" ht="12.95" customHeight="1" x14ac:dyDescent="0.15">
      <c r="A22" s="98"/>
      <c r="B22" s="115"/>
      <c r="C22" s="115"/>
      <c r="D22" s="98"/>
      <c r="E22" s="98"/>
      <c r="F22" s="4" t="str">
        <f t="shared" si="0"/>
        <v/>
      </c>
      <c r="G22" s="5"/>
      <c r="H22" s="98"/>
      <c r="I22" s="98"/>
      <c r="J22" s="1" t="s">
        <v>15</v>
      </c>
      <c r="K22" s="99" t="e">
        <f t="shared" si="1"/>
        <v>#NUM!</v>
      </c>
      <c r="L22" s="99" t="e">
        <f t="shared" si="2"/>
        <v>#NUM!</v>
      </c>
      <c r="M22" s="99" t="e">
        <f t="shared" si="3"/>
        <v>#NUM!</v>
      </c>
      <c r="N22" s="99" t="e">
        <f t="shared" si="4"/>
        <v>#NUM!</v>
      </c>
      <c r="O22" s="99" t="e">
        <f t="shared" si="5"/>
        <v>#NUM!</v>
      </c>
      <c r="P22" s="99" t="e">
        <f t="shared" si="26"/>
        <v>#N/A</v>
      </c>
      <c r="Q22" s="99" t="e">
        <f t="shared" si="6"/>
        <v>#NUM!</v>
      </c>
      <c r="R22" s="99" t="e">
        <f t="shared" si="7"/>
        <v>#NUM!</v>
      </c>
      <c r="S22" s="99" t="e">
        <f t="shared" si="8"/>
        <v>#NUM!</v>
      </c>
      <c r="T22" s="99" t="e">
        <f t="shared" si="9"/>
        <v>#NUM!</v>
      </c>
      <c r="U22" s="99" t="e">
        <f t="shared" si="10"/>
        <v>#N/A</v>
      </c>
      <c r="V22" s="99" t="e">
        <f t="shared" si="11"/>
        <v>#NUM!</v>
      </c>
      <c r="W22" s="99" t="e">
        <f t="shared" si="12"/>
        <v>#NUM!</v>
      </c>
      <c r="X22" s="99" t="e">
        <f t="shared" si="13"/>
        <v>#NUM!</v>
      </c>
      <c r="Y22" s="99" t="e">
        <f t="shared" si="14"/>
        <v>#NUM!</v>
      </c>
      <c r="Z22" s="99" t="e">
        <f t="shared" si="15"/>
        <v>#N/A</v>
      </c>
      <c r="AA22" s="99" t="e">
        <f t="shared" si="16"/>
        <v>#NUM!</v>
      </c>
      <c r="AB22" s="99" t="e">
        <f t="shared" si="17"/>
        <v>#NUM!</v>
      </c>
      <c r="AC22" s="99" t="e">
        <f t="shared" si="18"/>
        <v>#NUM!</v>
      </c>
      <c r="AD22" s="99" t="e">
        <f t="shared" si="19"/>
        <v>#NUM!</v>
      </c>
      <c r="AE22" s="99" t="e">
        <f t="shared" si="20"/>
        <v>#NUM!</v>
      </c>
      <c r="AF22" s="99" t="e">
        <f t="shared" si="21"/>
        <v>#N/A</v>
      </c>
      <c r="AG22" s="99" t="e">
        <f t="shared" si="22"/>
        <v>#NUM!</v>
      </c>
      <c r="AH22" s="99" t="e">
        <f t="shared" si="23"/>
        <v>#NUM!</v>
      </c>
      <c r="AI22" s="99" t="e">
        <f t="shared" si="24"/>
        <v>#NUM!</v>
      </c>
      <c r="AJ22" s="99" t="e">
        <f t="shared" si="25"/>
        <v>#N/A</v>
      </c>
    </row>
    <row r="23" spans="1:36" ht="12.95" customHeight="1" x14ac:dyDescent="0.15">
      <c r="A23" s="98"/>
      <c r="B23" s="115"/>
      <c r="C23" s="115"/>
      <c r="D23" s="98"/>
      <c r="E23" s="98"/>
      <c r="F23" s="4" t="str">
        <f t="shared" si="0"/>
        <v/>
      </c>
      <c r="G23" s="5"/>
      <c r="H23" s="98"/>
      <c r="I23" s="98"/>
      <c r="J23" s="1" t="s">
        <v>15</v>
      </c>
      <c r="K23" s="99" t="e">
        <f t="shared" si="1"/>
        <v>#NUM!</v>
      </c>
      <c r="L23" s="99" t="e">
        <f t="shared" si="2"/>
        <v>#NUM!</v>
      </c>
      <c r="M23" s="99" t="e">
        <f t="shared" si="3"/>
        <v>#NUM!</v>
      </c>
      <c r="N23" s="99" t="e">
        <f t="shared" si="4"/>
        <v>#NUM!</v>
      </c>
      <c r="O23" s="99" t="e">
        <f t="shared" si="5"/>
        <v>#NUM!</v>
      </c>
      <c r="P23" s="99" t="e">
        <f t="shared" si="26"/>
        <v>#N/A</v>
      </c>
      <c r="Q23" s="99" t="e">
        <f t="shared" si="6"/>
        <v>#NUM!</v>
      </c>
      <c r="R23" s="99" t="e">
        <f t="shared" si="7"/>
        <v>#NUM!</v>
      </c>
      <c r="S23" s="99" t="e">
        <f t="shared" si="8"/>
        <v>#NUM!</v>
      </c>
      <c r="T23" s="99" t="e">
        <f t="shared" si="9"/>
        <v>#NUM!</v>
      </c>
      <c r="U23" s="99" t="e">
        <f t="shared" si="10"/>
        <v>#N/A</v>
      </c>
      <c r="V23" s="99" t="e">
        <f t="shared" si="11"/>
        <v>#NUM!</v>
      </c>
      <c r="W23" s="99" t="e">
        <f t="shared" si="12"/>
        <v>#NUM!</v>
      </c>
      <c r="X23" s="99" t="e">
        <f t="shared" si="13"/>
        <v>#NUM!</v>
      </c>
      <c r="Y23" s="99" t="e">
        <f t="shared" si="14"/>
        <v>#NUM!</v>
      </c>
      <c r="Z23" s="99" t="e">
        <f t="shared" si="15"/>
        <v>#N/A</v>
      </c>
      <c r="AA23" s="99" t="e">
        <f t="shared" si="16"/>
        <v>#NUM!</v>
      </c>
      <c r="AB23" s="99" t="e">
        <f t="shared" si="17"/>
        <v>#NUM!</v>
      </c>
      <c r="AC23" s="99" t="e">
        <f t="shared" si="18"/>
        <v>#NUM!</v>
      </c>
      <c r="AD23" s="99" t="e">
        <f t="shared" si="19"/>
        <v>#NUM!</v>
      </c>
      <c r="AE23" s="99" t="e">
        <f t="shared" si="20"/>
        <v>#NUM!</v>
      </c>
      <c r="AF23" s="99" t="e">
        <f t="shared" si="21"/>
        <v>#N/A</v>
      </c>
      <c r="AG23" s="99" t="e">
        <f t="shared" si="22"/>
        <v>#NUM!</v>
      </c>
      <c r="AH23" s="99" t="e">
        <f t="shared" si="23"/>
        <v>#NUM!</v>
      </c>
      <c r="AI23" s="99" t="e">
        <f t="shared" si="24"/>
        <v>#NUM!</v>
      </c>
      <c r="AJ23" s="99" t="e">
        <f t="shared" si="25"/>
        <v>#N/A</v>
      </c>
    </row>
    <row r="24" spans="1:36" ht="12.95" customHeight="1" x14ac:dyDescent="0.15">
      <c r="A24" s="98"/>
      <c r="B24" s="115"/>
      <c r="C24" s="115"/>
      <c r="D24" s="98"/>
      <c r="E24" s="98"/>
      <c r="F24" s="4" t="str">
        <f t="shared" si="0"/>
        <v/>
      </c>
      <c r="G24" s="98"/>
      <c r="H24" s="98"/>
      <c r="I24" s="98"/>
      <c r="J24" s="1" t="s">
        <v>15</v>
      </c>
      <c r="K24" s="99" t="e">
        <f t="shared" si="1"/>
        <v>#NUM!</v>
      </c>
      <c r="L24" s="99" t="e">
        <f t="shared" si="2"/>
        <v>#NUM!</v>
      </c>
      <c r="M24" s="99" t="e">
        <f t="shared" si="3"/>
        <v>#NUM!</v>
      </c>
      <c r="N24" s="99" t="e">
        <f t="shared" si="4"/>
        <v>#NUM!</v>
      </c>
      <c r="O24" s="99" t="e">
        <f t="shared" si="5"/>
        <v>#NUM!</v>
      </c>
      <c r="P24" s="99" t="e">
        <f t="shared" si="26"/>
        <v>#N/A</v>
      </c>
      <c r="Q24" s="99" t="e">
        <f t="shared" si="6"/>
        <v>#NUM!</v>
      </c>
      <c r="R24" s="99" t="e">
        <f t="shared" si="7"/>
        <v>#NUM!</v>
      </c>
      <c r="S24" s="99" t="e">
        <f t="shared" si="8"/>
        <v>#NUM!</v>
      </c>
      <c r="T24" s="99" t="e">
        <f t="shared" si="9"/>
        <v>#NUM!</v>
      </c>
      <c r="U24" s="99" t="e">
        <f t="shared" si="10"/>
        <v>#N/A</v>
      </c>
      <c r="V24" s="99" t="e">
        <f t="shared" si="11"/>
        <v>#NUM!</v>
      </c>
      <c r="W24" s="99" t="e">
        <f t="shared" si="12"/>
        <v>#NUM!</v>
      </c>
      <c r="X24" s="99" t="e">
        <f t="shared" si="13"/>
        <v>#NUM!</v>
      </c>
      <c r="Y24" s="99" t="e">
        <f t="shared" si="14"/>
        <v>#NUM!</v>
      </c>
      <c r="Z24" s="99" t="e">
        <f t="shared" si="15"/>
        <v>#N/A</v>
      </c>
      <c r="AA24" s="99" t="e">
        <f t="shared" si="16"/>
        <v>#NUM!</v>
      </c>
      <c r="AB24" s="99" t="e">
        <f t="shared" si="17"/>
        <v>#NUM!</v>
      </c>
      <c r="AC24" s="99" t="e">
        <f t="shared" si="18"/>
        <v>#NUM!</v>
      </c>
      <c r="AD24" s="99" t="e">
        <f t="shared" si="19"/>
        <v>#NUM!</v>
      </c>
      <c r="AE24" s="99" t="e">
        <f t="shared" si="20"/>
        <v>#NUM!</v>
      </c>
      <c r="AF24" s="99" t="e">
        <f t="shared" si="21"/>
        <v>#N/A</v>
      </c>
      <c r="AG24" s="99" t="e">
        <f t="shared" si="22"/>
        <v>#NUM!</v>
      </c>
      <c r="AH24" s="99" t="e">
        <f t="shared" si="23"/>
        <v>#NUM!</v>
      </c>
      <c r="AI24" s="99" t="e">
        <f t="shared" si="24"/>
        <v>#NUM!</v>
      </c>
      <c r="AJ24" s="99" t="e">
        <f t="shared" si="25"/>
        <v>#N/A</v>
      </c>
    </row>
    <row r="25" spans="1:36" ht="12.95" customHeight="1" x14ac:dyDescent="0.15">
      <c r="A25" s="98"/>
      <c r="B25" s="115"/>
      <c r="C25" s="115"/>
      <c r="D25" s="98"/>
      <c r="E25" s="98"/>
      <c r="F25" s="4" t="str">
        <f t="shared" si="0"/>
        <v/>
      </c>
      <c r="G25" s="98"/>
      <c r="H25" s="98"/>
      <c r="I25" s="98"/>
      <c r="J25" s="1" t="s">
        <v>15</v>
      </c>
      <c r="K25" s="99" t="e">
        <f t="shared" si="1"/>
        <v>#NUM!</v>
      </c>
      <c r="L25" s="99" t="e">
        <f t="shared" si="2"/>
        <v>#NUM!</v>
      </c>
      <c r="M25" s="99" t="e">
        <f t="shared" si="3"/>
        <v>#NUM!</v>
      </c>
      <c r="N25" s="99" t="e">
        <f t="shared" si="4"/>
        <v>#NUM!</v>
      </c>
      <c r="O25" s="99" t="e">
        <f t="shared" si="5"/>
        <v>#NUM!</v>
      </c>
      <c r="P25" s="99" t="e">
        <f t="shared" si="26"/>
        <v>#N/A</v>
      </c>
      <c r="Q25" s="99" t="e">
        <f t="shared" si="6"/>
        <v>#NUM!</v>
      </c>
      <c r="R25" s="99" t="e">
        <f t="shared" si="7"/>
        <v>#NUM!</v>
      </c>
      <c r="S25" s="99" t="e">
        <f t="shared" si="8"/>
        <v>#NUM!</v>
      </c>
      <c r="T25" s="99" t="e">
        <f t="shared" si="9"/>
        <v>#NUM!</v>
      </c>
      <c r="U25" s="99" t="e">
        <f t="shared" si="10"/>
        <v>#N/A</v>
      </c>
      <c r="V25" s="99" t="e">
        <f t="shared" si="11"/>
        <v>#NUM!</v>
      </c>
      <c r="W25" s="99" t="e">
        <f t="shared" si="12"/>
        <v>#NUM!</v>
      </c>
      <c r="X25" s="99" t="e">
        <f t="shared" si="13"/>
        <v>#NUM!</v>
      </c>
      <c r="Y25" s="99" t="e">
        <f t="shared" si="14"/>
        <v>#NUM!</v>
      </c>
      <c r="Z25" s="99" t="e">
        <f t="shared" si="15"/>
        <v>#N/A</v>
      </c>
      <c r="AA25" s="99" t="e">
        <f t="shared" si="16"/>
        <v>#NUM!</v>
      </c>
      <c r="AB25" s="99" t="e">
        <f t="shared" si="17"/>
        <v>#NUM!</v>
      </c>
      <c r="AC25" s="99" t="e">
        <f t="shared" si="18"/>
        <v>#NUM!</v>
      </c>
      <c r="AD25" s="99" t="e">
        <f t="shared" si="19"/>
        <v>#NUM!</v>
      </c>
      <c r="AE25" s="99" t="e">
        <f t="shared" si="20"/>
        <v>#NUM!</v>
      </c>
      <c r="AF25" s="99" t="e">
        <f t="shared" si="21"/>
        <v>#N/A</v>
      </c>
      <c r="AG25" s="99" t="e">
        <f t="shared" si="22"/>
        <v>#NUM!</v>
      </c>
      <c r="AH25" s="99" t="e">
        <f t="shared" si="23"/>
        <v>#NUM!</v>
      </c>
      <c r="AI25" s="99" t="e">
        <f t="shared" si="24"/>
        <v>#NUM!</v>
      </c>
      <c r="AJ25" s="99" t="e">
        <f t="shared" si="25"/>
        <v>#N/A</v>
      </c>
    </row>
    <row r="26" spans="1:36" ht="12.95" customHeight="1" x14ac:dyDescent="0.15">
      <c r="A26" s="98"/>
      <c r="B26" s="115"/>
      <c r="C26" s="115"/>
      <c r="D26" s="98"/>
      <c r="E26" s="98"/>
      <c r="F26" s="4" t="str">
        <f t="shared" si="0"/>
        <v/>
      </c>
      <c r="G26" s="98"/>
      <c r="H26" s="98"/>
      <c r="I26" s="98"/>
      <c r="J26" s="1" t="s">
        <v>15</v>
      </c>
      <c r="K26" s="99" t="e">
        <f t="shared" si="1"/>
        <v>#NUM!</v>
      </c>
      <c r="L26" s="99" t="e">
        <f t="shared" si="2"/>
        <v>#NUM!</v>
      </c>
      <c r="M26" s="99" t="e">
        <f t="shared" si="3"/>
        <v>#NUM!</v>
      </c>
      <c r="N26" s="99" t="e">
        <f t="shared" si="4"/>
        <v>#NUM!</v>
      </c>
      <c r="O26" s="99" t="e">
        <f t="shared" si="5"/>
        <v>#NUM!</v>
      </c>
      <c r="P26" s="99" t="e">
        <f t="shared" si="26"/>
        <v>#N/A</v>
      </c>
      <c r="Q26" s="99" t="e">
        <f t="shared" si="6"/>
        <v>#NUM!</v>
      </c>
      <c r="R26" s="99" t="e">
        <f t="shared" si="7"/>
        <v>#NUM!</v>
      </c>
      <c r="S26" s="99" t="e">
        <f t="shared" si="8"/>
        <v>#NUM!</v>
      </c>
      <c r="T26" s="99" t="e">
        <f t="shared" si="9"/>
        <v>#NUM!</v>
      </c>
      <c r="U26" s="99" t="e">
        <f t="shared" si="10"/>
        <v>#N/A</v>
      </c>
      <c r="V26" s="99" t="e">
        <f t="shared" si="11"/>
        <v>#NUM!</v>
      </c>
      <c r="W26" s="99" t="e">
        <f t="shared" si="12"/>
        <v>#NUM!</v>
      </c>
      <c r="X26" s="99" t="e">
        <f t="shared" si="13"/>
        <v>#NUM!</v>
      </c>
      <c r="Y26" s="99" t="e">
        <f t="shared" si="14"/>
        <v>#NUM!</v>
      </c>
      <c r="Z26" s="99" t="e">
        <f t="shared" si="15"/>
        <v>#N/A</v>
      </c>
      <c r="AA26" s="99" t="e">
        <f t="shared" si="16"/>
        <v>#NUM!</v>
      </c>
      <c r="AB26" s="99" t="e">
        <f t="shared" si="17"/>
        <v>#NUM!</v>
      </c>
      <c r="AC26" s="99" t="e">
        <f t="shared" si="18"/>
        <v>#NUM!</v>
      </c>
      <c r="AD26" s="99" t="e">
        <f t="shared" si="19"/>
        <v>#NUM!</v>
      </c>
      <c r="AE26" s="99" t="e">
        <f t="shared" si="20"/>
        <v>#NUM!</v>
      </c>
      <c r="AF26" s="99" t="e">
        <f t="shared" si="21"/>
        <v>#N/A</v>
      </c>
      <c r="AG26" s="99" t="e">
        <f t="shared" si="22"/>
        <v>#NUM!</v>
      </c>
      <c r="AH26" s="99" t="e">
        <f t="shared" si="23"/>
        <v>#NUM!</v>
      </c>
      <c r="AI26" s="99" t="e">
        <f t="shared" si="24"/>
        <v>#NUM!</v>
      </c>
      <c r="AJ26" s="99" t="e">
        <f t="shared" si="25"/>
        <v>#N/A</v>
      </c>
    </row>
    <row r="27" spans="1:36" ht="12.95" customHeight="1" x14ac:dyDescent="0.15">
      <c r="A27" s="98"/>
      <c r="B27" s="115"/>
      <c r="C27" s="115"/>
      <c r="D27" s="98"/>
      <c r="E27" s="98"/>
      <c r="F27" s="4" t="str">
        <f t="shared" si="0"/>
        <v/>
      </c>
      <c r="G27" s="98"/>
      <c r="H27" s="98"/>
      <c r="I27" s="98"/>
      <c r="J27" s="1" t="s">
        <v>15</v>
      </c>
      <c r="K27" s="99" t="e">
        <f t="shared" si="1"/>
        <v>#NUM!</v>
      </c>
      <c r="L27" s="99" t="e">
        <f t="shared" si="2"/>
        <v>#NUM!</v>
      </c>
      <c r="M27" s="99" t="e">
        <f t="shared" si="3"/>
        <v>#NUM!</v>
      </c>
      <c r="N27" s="99" t="e">
        <f t="shared" si="4"/>
        <v>#NUM!</v>
      </c>
      <c r="O27" s="99" t="e">
        <f t="shared" si="5"/>
        <v>#NUM!</v>
      </c>
      <c r="P27" s="99" t="e">
        <f t="shared" si="26"/>
        <v>#N/A</v>
      </c>
      <c r="Q27" s="99" t="e">
        <f t="shared" si="6"/>
        <v>#NUM!</v>
      </c>
      <c r="R27" s="99" t="e">
        <f t="shared" si="7"/>
        <v>#NUM!</v>
      </c>
      <c r="S27" s="99" t="e">
        <f t="shared" si="8"/>
        <v>#NUM!</v>
      </c>
      <c r="T27" s="99" t="e">
        <f t="shared" si="9"/>
        <v>#NUM!</v>
      </c>
      <c r="U27" s="99" t="e">
        <f t="shared" si="10"/>
        <v>#N/A</v>
      </c>
      <c r="V27" s="99" t="e">
        <f t="shared" si="11"/>
        <v>#NUM!</v>
      </c>
      <c r="W27" s="99" t="e">
        <f t="shared" si="12"/>
        <v>#NUM!</v>
      </c>
      <c r="X27" s="99" t="e">
        <f t="shared" si="13"/>
        <v>#NUM!</v>
      </c>
      <c r="Y27" s="99" t="e">
        <f t="shared" si="14"/>
        <v>#NUM!</v>
      </c>
      <c r="Z27" s="99" t="e">
        <f t="shared" si="15"/>
        <v>#N/A</v>
      </c>
      <c r="AA27" s="99" t="e">
        <f t="shared" si="16"/>
        <v>#NUM!</v>
      </c>
      <c r="AB27" s="99" t="e">
        <f t="shared" si="17"/>
        <v>#NUM!</v>
      </c>
      <c r="AC27" s="99" t="e">
        <f t="shared" si="18"/>
        <v>#NUM!</v>
      </c>
      <c r="AD27" s="99" t="e">
        <f t="shared" si="19"/>
        <v>#NUM!</v>
      </c>
      <c r="AE27" s="99" t="e">
        <f t="shared" si="20"/>
        <v>#NUM!</v>
      </c>
      <c r="AF27" s="99" t="e">
        <f t="shared" si="21"/>
        <v>#N/A</v>
      </c>
      <c r="AG27" s="99" t="e">
        <f t="shared" si="22"/>
        <v>#NUM!</v>
      </c>
      <c r="AH27" s="99" t="e">
        <f t="shared" si="23"/>
        <v>#NUM!</v>
      </c>
      <c r="AI27" s="99" t="e">
        <f t="shared" si="24"/>
        <v>#NUM!</v>
      </c>
      <c r="AJ27" s="99" t="e">
        <f t="shared" si="25"/>
        <v>#N/A</v>
      </c>
    </row>
    <row r="28" spans="1:36" ht="12.95" customHeight="1" x14ac:dyDescent="0.15">
      <c r="A28" s="98"/>
      <c r="B28" s="115"/>
      <c r="C28" s="115"/>
      <c r="D28" s="98"/>
      <c r="E28" s="98"/>
      <c r="F28" s="4" t="str">
        <f t="shared" si="0"/>
        <v/>
      </c>
      <c r="G28" s="98"/>
      <c r="H28" s="98"/>
      <c r="I28" s="98"/>
      <c r="J28" s="1" t="s">
        <v>15</v>
      </c>
      <c r="K28" s="99" t="e">
        <f t="shared" si="1"/>
        <v>#NUM!</v>
      </c>
      <c r="L28" s="99" t="e">
        <f t="shared" si="2"/>
        <v>#NUM!</v>
      </c>
      <c r="M28" s="99" t="e">
        <f t="shared" si="3"/>
        <v>#NUM!</v>
      </c>
      <c r="N28" s="99" t="e">
        <f t="shared" si="4"/>
        <v>#NUM!</v>
      </c>
      <c r="O28" s="99" t="e">
        <f t="shared" si="5"/>
        <v>#NUM!</v>
      </c>
      <c r="P28" s="99" t="e">
        <f t="shared" si="26"/>
        <v>#N/A</v>
      </c>
      <c r="Q28" s="99" t="e">
        <f t="shared" si="6"/>
        <v>#NUM!</v>
      </c>
      <c r="R28" s="99" t="e">
        <f t="shared" si="7"/>
        <v>#NUM!</v>
      </c>
      <c r="S28" s="99" t="e">
        <f t="shared" si="8"/>
        <v>#NUM!</v>
      </c>
      <c r="T28" s="99" t="e">
        <f t="shared" si="9"/>
        <v>#NUM!</v>
      </c>
      <c r="U28" s="99" t="e">
        <f t="shared" si="10"/>
        <v>#N/A</v>
      </c>
      <c r="V28" s="99" t="e">
        <f t="shared" si="11"/>
        <v>#NUM!</v>
      </c>
      <c r="W28" s="99" t="e">
        <f t="shared" si="12"/>
        <v>#NUM!</v>
      </c>
      <c r="X28" s="99" t="e">
        <f t="shared" si="13"/>
        <v>#NUM!</v>
      </c>
      <c r="Y28" s="99" t="e">
        <f t="shared" si="14"/>
        <v>#NUM!</v>
      </c>
      <c r="Z28" s="99" t="e">
        <f t="shared" si="15"/>
        <v>#N/A</v>
      </c>
      <c r="AA28" s="99" t="e">
        <f t="shared" si="16"/>
        <v>#NUM!</v>
      </c>
      <c r="AB28" s="99" t="e">
        <f t="shared" si="17"/>
        <v>#NUM!</v>
      </c>
      <c r="AC28" s="99" t="e">
        <f t="shared" si="18"/>
        <v>#NUM!</v>
      </c>
      <c r="AD28" s="99" t="e">
        <f t="shared" si="19"/>
        <v>#NUM!</v>
      </c>
      <c r="AE28" s="99" t="e">
        <f t="shared" si="20"/>
        <v>#NUM!</v>
      </c>
      <c r="AF28" s="99" t="e">
        <f t="shared" si="21"/>
        <v>#N/A</v>
      </c>
      <c r="AG28" s="99" t="e">
        <f t="shared" si="22"/>
        <v>#NUM!</v>
      </c>
      <c r="AH28" s="99" t="e">
        <f t="shared" si="23"/>
        <v>#NUM!</v>
      </c>
      <c r="AI28" s="99" t="e">
        <f t="shared" si="24"/>
        <v>#NUM!</v>
      </c>
      <c r="AJ28" s="99" t="e">
        <f t="shared" si="25"/>
        <v>#N/A</v>
      </c>
    </row>
    <row r="29" spans="1:36" ht="12.95" customHeight="1" x14ac:dyDescent="0.15">
      <c r="A29" s="98"/>
      <c r="B29" s="115"/>
      <c r="C29" s="115"/>
      <c r="D29" s="98"/>
      <c r="E29" s="98"/>
      <c r="F29" s="4" t="str">
        <f t="shared" si="0"/>
        <v/>
      </c>
      <c r="G29" s="98"/>
      <c r="H29" s="98"/>
      <c r="I29" s="98"/>
      <c r="J29" s="1" t="s">
        <v>15</v>
      </c>
      <c r="K29" s="99" t="e">
        <f t="shared" si="1"/>
        <v>#NUM!</v>
      </c>
      <c r="L29" s="99" t="e">
        <f t="shared" si="2"/>
        <v>#NUM!</v>
      </c>
      <c r="M29" s="99" t="e">
        <f t="shared" si="3"/>
        <v>#NUM!</v>
      </c>
      <c r="N29" s="99" t="e">
        <f t="shared" si="4"/>
        <v>#NUM!</v>
      </c>
      <c r="O29" s="99" t="e">
        <f t="shared" si="5"/>
        <v>#NUM!</v>
      </c>
      <c r="P29" s="99" t="e">
        <f t="shared" si="26"/>
        <v>#N/A</v>
      </c>
      <c r="Q29" s="99" t="e">
        <f t="shared" si="6"/>
        <v>#NUM!</v>
      </c>
      <c r="R29" s="99" t="e">
        <f t="shared" si="7"/>
        <v>#NUM!</v>
      </c>
      <c r="S29" s="99" t="e">
        <f t="shared" si="8"/>
        <v>#NUM!</v>
      </c>
      <c r="T29" s="99" t="e">
        <f t="shared" si="9"/>
        <v>#NUM!</v>
      </c>
      <c r="U29" s="99" t="e">
        <f t="shared" si="10"/>
        <v>#N/A</v>
      </c>
      <c r="V29" s="99" t="e">
        <f t="shared" si="11"/>
        <v>#NUM!</v>
      </c>
      <c r="W29" s="99" t="e">
        <f t="shared" si="12"/>
        <v>#NUM!</v>
      </c>
      <c r="X29" s="99" t="e">
        <f t="shared" si="13"/>
        <v>#NUM!</v>
      </c>
      <c r="Y29" s="99" t="e">
        <f t="shared" si="14"/>
        <v>#NUM!</v>
      </c>
      <c r="Z29" s="99" t="e">
        <f t="shared" si="15"/>
        <v>#N/A</v>
      </c>
      <c r="AA29" s="99" t="e">
        <f t="shared" si="16"/>
        <v>#NUM!</v>
      </c>
      <c r="AB29" s="99" t="e">
        <f t="shared" si="17"/>
        <v>#NUM!</v>
      </c>
      <c r="AC29" s="99" t="e">
        <f t="shared" si="18"/>
        <v>#NUM!</v>
      </c>
      <c r="AD29" s="99" t="e">
        <f t="shared" si="19"/>
        <v>#NUM!</v>
      </c>
      <c r="AE29" s="99" t="e">
        <f t="shared" si="20"/>
        <v>#NUM!</v>
      </c>
      <c r="AF29" s="99" t="e">
        <f t="shared" si="21"/>
        <v>#N/A</v>
      </c>
      <c r="AG29" s="99" t="e">
        <f t="shared" si="22"/>
        <v>#NUM!</v>
      </c>
      <c r="AH29" s="99" t="e">
        <f t="shared" si="23"/>
        <v>#NUM!</v>
      </c>
      <c r="AI29" s="99" t="e">
        <f t="shared" si="24"/>
        <v>#NUM!</v>
      </c>
      <c r="AJ29" s="99" t="e">
        <f t="shared" si="25"/>
        <v>#N/A</v>
      </c>
    </row>
    <row r="30" spans="1:36" ht="12.95" customHeight="1" x14ac:dyDescent="0.15">
      <c r="A30" s="98"/>
      <c r="B30" s="115"/>
      <c r="C30" s="115"/>
      <c r="D30" s="98"/>
      <c r="E30" s="98"/>
      <c r="F30" s="4" t="str">
        <f t="shared" si="0"/>
        <v/>
      </c>
      <c r="G30" s="98"/>
      <c r="H30" s="98"/>
      <c r="I30" s="98"/>
      <c r="J30" s="1" t="s">
        <v>15</v>
      </c>
      <c r="K30" s="99" t="e">
        <f t="shared" si="1"/>
        <v>#NUM!</v>
      </c>
      <c r="L30" s="99" t="e">
        <f t="shared" si="2"/>
        <v>#NUM!</v>
      </c>
      <c r="M30" s="99" t="e">
        <f t="shared" si="3"/>
        <v>#NUM!</v>
      </c>
      <c r="N30" s="99" t="e">
        <f t="shared" si="4"/>
        <v>#NUM!</v>
      </c>
      <c r="O30" s="99" t="e">
        <f t="shared" si="5"/>
        <v>#NUM!</v>
      </c>
      <c r="P30" s="99" t="e">
        <f t="shared" si="26"/>
        <v>#N/A</v>
      </c>
      <c r="Q30" s="99" t="e">
        <f t="shared" si="6"/>
        <v>#NUM!</v>
      </c>
      <c r="R30" s="99" t="e">
        <f t="shared" si="7"/>
        <v>#NUM!</v>
      </c>
      <c r="S30" s="99" t="e">
        <f t="shared" si="8"/>
        <v>#NUM!</v>
      </c>
      <c r="T30" s="99" t="e">
        <f t="shared" si="9"/>
        <v>#NUM!</v>
      </c>
      <c r="U30" s="99" t="e">
        <f t="shared" si="10"/>
        <v>#N/A</v>
      </c>
      <c r="V30" s="99" t="e">
        <f t="shared" si="11"/>
        <v>#NUM!</v>
      </c>
      <c r="W30" s="99" t="e">
        <f t="shared" si="12"/>
        <v>#NUM!</v>
      </c>
      <c r="X30" s="99" t="e">
        <f t="shared" si="13"/>
        <v>#NUM!</v>
      </c>
      <c r="Y30" s="99" t="e">
        <f t="shared" si="14"/>
        <v>#NUM!</v>
      </c>
      <c r="Z30" s="99" t="e">
        <f t="shared" si="15"/>
        <v>#N/A</v>
      </c>
      <c r="AA30" s="99" t="e">
        <f t="shared" si="16"/>
        <v>#NUM!</v>
      </c>
      <c r="AB30" s="99" t="e">
        <f t="shared" si="17"/>
        <v>#NUM!</v>
      </c>
      <c r="AC30" s="99" t="e">
        <f t="shared" si="18"/>
        <v>#NUM!</v>
      </c>
      <c r="AD30" s="99" t="e">
        <f t="shared" si="19"/>
        <v>#NUM!</v>
      </c>
      <c r="AE30" s="99" t="e">
        <f t="shared" si="20"/>
        <v>#NUM!</v>
      </c>
      <c r="AF30" s="99" t="e">
        <f t="shared" si="21"/>
        <v>#N/A</v>
      </c>
      <c r="AG30" s="99" t="e">
        <f t="shared" si="22"/>
        <v>#NUM!</v>
      </c>
      <c r="AH30" s="99" t="e">
        <f t="shared" si="23"/>
        <v>#NUM!</v>
      </c>
      <c r="AI30" s="99" t="e">
        <f t="shared" si="24"/>
        <v>#NUM!</v>
      </c>
      <c r="AJ30" s="99" t="e">
        <f t="shared" si="25"/>
        <v>#N/A</v>
      </c>
    </row>
    <row r="31" spans="1:36" ht="12.95" customHeight="1" x14ac:dyDescent="0.15">
      <c r="A31" s="98"/>
      <c r="B31" s="115"/>
      <c r="C31" s="115"/>
      <c r="D31" s="98"/>
      <c r="E31" s="98"/>
      <c r="F31" s="4" t="str">
        <f t="shared" si="0"/>
        <v/>
      </c>
      <c r="G31" s="98"/>
      <c r="H31" s="98"/>
      <c r="I31" s="98"/>
      <c r="J31" s="1" t="s">
        <v>15</v>
      </c>
      <c r="K31" s="99" t="e">
        <f t="shared" si="1"/>
        <v>#NUM!</v>
      </c>
      <c r="L31" s="99" t="e">
        <f t="shared" si="2"/>
        <v>#NUM!</v>
      </c>
      <c r="M31" s="99" t="e">
        <f t="shared" si="3"/>
        <v>#NUM!</v>
      </c>
      <c r="N31" s="99" t="e">
        <f t="shared" si="4"/>
        <v>#NUM!</v>
      </c>
      <c r="O31" s="99" t="e">
        <f t="shared" si="5"/>
        <v>#NUM!</v>
      </c>
      <c r="P31" s="99" t="e">
        <f t="shared" si="26"/>
        <v>#N/A</v>
      </c>
      <c r="Q31" s="99" t="e">
        <f t="shared" si="6"/>
        <v>#NUM!</v>
      </c>
      <c r="R31" s="99" t="e">
        <f t="shared" si="7"/>
        <v>#NUM!</v>
      </c>
      <c r="S31" s="99" t="e">
        <f t="shared" si="8"/>
        <v>#NUM!</v>
      </c>
      <c r="T31" s="99" t="e">
        <f t="shared" si="9"/>
        <v>#NUM!</v>
      </c>
      <c r="U31" s="99" t="e">
        <f t="shared" si="10"/>
        <v>#N/A</v>
      </c>
      <c r="V31" s="99" t="e">
        <f t="shared" si="11"/>
        <v>#NUM!</v>
      </c>
      <c r="W31" s="99" t="e">
        <f t="shared" si="12"/>
        <v>#NUM!</v>
      </c>
      <c r="X31" s="99" t="e">
        <f t="shared" si="13"/>
        <v>#NUM!</v>
      </c>
      <c r="Y31" s="99" t="e">
        <f t="shared" si="14"/>
        <v>#NUM!</v>
      </c>
      <c r="Z31" s="99" t="e">
        <f t="shared" si="15"/>
        <v>#N/A</v>
      </c>
      <c r="AA31" s="99" t="e">
        <f t="shared" si="16"/>
        <v>#NUM!</v>
      </c>
      <c r="AB31" s="99" t="e">
        <f t="shared" si="17"/>
        <v>#NUM!</v>
      </c>
      <c r="AC31" s="99" t="e">
        <f t="shared" si="18"/>
        <v>#NUM!</v>
      </c>
      <c r="AD31" s="99" t="e">
        <f t="shared" si="19"/>
        <v>#NUM!</v>
      </c>
      <c r="AE31" s="99" t="e">
        <f t="shared" si="20"/>
        <v>#NUM!</v>
      </c>
      <c r="AF31" s="99" t="e">
        <f t="shared" si="21"/>
        <v>#N/A</v>
      </c>
      <c r="AG31" s="99" t="e">
        <f t="shared" si="22"/>
        <v>#NUM!</v>
      </c>
      <c r="AH31" s="99" t="e">
        <f t="shared" si="23"/>
        <v>#NUM!</v>
      </c>
      <c r="AI31" s="99" t="e">
        <f t="shared" si="24"/>
        <v>#NUM!</v>
      </c>
      <c r="AJ31" s="99" t="e">
        <f t="shared" si="25"/>
        <v>#N/A</v>
      </c>
    </row>
    <row r="32" spans="1:36" ht="12.95" customHeight="1" x14ac:dyDescent="0.15">
      <c r="A32" s="98"/>
      <c r="B32" s="115"/>
      <c r="C32" s="115"/>
      <c r="D32" s="98"/>
      <c r="E32" s="98"/>
      <c r="F32" s="4" t="str">
        <f t="shared" si="0"/>
        <v/>
      </c>
      <c r="G32" s="98"/>
      <c r="H32" s="98"/>
      <c r="I32" s="98"/>
      <c r="J32" s="1" t="s">
        <v>15</v>
      </c>
      <c r="K32" s="99" t="e">
        <f t="shared" si="1"/>
        <v>#NUM!</v>
      </c>
      <c r="L32" s="99" t="e">
        <f t="shared" si="2"/>
        <v>#NUM!</v>
      </c>
      <c r="M32" s="99" t="e">
        <f t="shared" si="3"/>
        <v>#NUM!</v>
      </c>
      <c r="N32" s="99" t="e">
        <f t="shared" si="4"/>
        <v>#NUM!</v>
      </c>
      <c r="O32" s="99" t="e">
        <f t="shared" si="5"/>
        <v>#NUM!</v>
      </c>
      <c r="P32" s="99" t="e">
        <f t="shared" si="26"/>
        <v>#N/A</v>
      </c>
      <c r="Q32" s="99" t="e">
        <f t="shared" si="6"/>
        <v>#NUM!</v>
      </c>
      <c r="R32" s="99" t="e">
        <f t="shared" si="7"/>
        <v>#NUM!</v>
      </c>
      <c r="S32" s="99" t="e">
        <f t="shared" si="8"/>
        <v>#NUM!</v>
      </c>
      <c r="T32" s="99" t="e">
        <f t="shared" si="9"/>
        <v>#NUM!</v>
      </c>
      <c r="U32" s="99" t="e">
        <f t="shared" si="10"/>
        <v>#N/A</v>
      </c>
      <c r="V32" s="99" t="e">
        <f t="shared" si="11"/>
        <v>#NUM!</v>
      </c>
      <c r="W32" s="99" t="e">
        <f t="shared" si="12"/>
        <v>#NUM!</v>
      </c>
      <c r="X32" s="99" t="e">
        <f t="shared" si="13"/>
        <v>#NUM!</v>
      </c>
      <c r="Y32" s="99" t="e">
        <f t="shared" si="14"/>
        <v>#NUM!</v>
      </c>
      <c r="Z32" s="99" t="e">
        <f t="shared" si="15"/>
        <v>#N/A</v>
      </c>
      <c r="AA32" s="99" t="e">
        <f t="shared" si="16"/>
        <v>#NUM!</v>
      </c>
      <c r="AB32" s="99" t="e">
        <f t="shared" si="17"/>
        <v>#NUM!</v>
      </c>
      <c r="AC32" s="99" t="e">
        <f t="shared" si="18"/>
        <v>#NUM!</v>
      </c>
      <c r="AD32" s="99" t="e">
        <f t="shared" si="19"/>
        <v>#NUM!</v>
      </c>
      <c r="AE32" s="99" t="e">
        <f t="shared" si="20"/>
        <v>#NUM!</v>
      </c>
      <c r="AF32" s="99" t="e">
        <f t="shared" si="21"/>
        <v>#N/A</v>
      </c>
      <c r="AG32" s="99" t="e">
        <f t="shared" si="22"/>
        <v>#NUM!</v>
      </c>
      <c r="AH32" s="99" t="e">
        <f t="shared" si="23"/>
        <v>#NUM!</v>
      </c>
      <c r="AI32" s="99" t="e">
        <f t="shared" si="24"/>
        <v>#NUM!</v>
      </c>
      <c r="AJ32" s="99" t="e">
        <f t="shared" si="25"/>
        <v>#N/A</v>
      </c>
    </row>
    <row r="33" spans="1:36" ht="12.95" customHeight="1" x14ac:dyDescent="0.15">
      <c r="A33" s="98"/>
      <c r="B33" s="115"/>
      <c r="C33" s="115"/>
      <c r="D33" s="98"/>
      <c r="E33" s="98"/>
      <c r="F33" s="4" t="str">
        <f t="shared" si="0"/>
        <v/>
      </c>
      <c r="G33" s="98"/>
      <c r="H33" s="98"/>
      <c r="I33" s="98"/>
      <c r="J33" s="1" t="s">
        <v>15</v>
      </c>
      <c r="K33" s="99" t="e">
        <f t="shared" si="1"/>
        <v>#NUM!</v>
      </c>
      <c r="L33" s="99" t="e">
        <f t="shared" si="2"/>
        <v>#NUM!</v>
      </c>
      <c r="M33" s="99" t="e">
        <f t="shared" si="3"/>
        <v>#NUM!</v>
      </c>
      <c r="N33" s="99" t="e">
        <f t="shared" si="4"/>
        <v>#NUM!</v>
      </c>
      <c r="O33" s="99" t="e">
        <f t="shared" si="5"/>
        <v>#NUM!</v>
      </c>
      <c r="P33" s="99" t="e">
        <f t="shared" si="26"/>
        <v>#N/A</v>
      </c>
      <c r="Q33" s="99" t="e">
        <f t="shared" si="6"/>
        <v>#NUM!</v>
      </c>
      <c r="R33" s="99" t="e">
        <f t="shared" si="7"/>
        <v>#NUM!</v>
      </c>
      <c r="S33" s="99" t="e">
        <f t="shared" si="8"/>
        <v>#NUM!</v>
      </c>
      <c r="T33" s="99" t="e">
        <f t="shared" si="9"/>
        <v>#NUM!</v>
      </c>
      <c r="U33" s="99" t="e">
        <f t="shared" si="10"/>
        <v>#N/A</v>
      </c>
      <c r="V33" s="99" t="e">
        <f t="shared" si="11"/>
        <v>#NUM!</v>
      </c>
      <c r="W33" s="99" t="e">
        <f t="shared" si="12"/>
        <v>#NUM!</v>
      </c>
      <c r="X33" s="99" t="e">
        <f t="shared" si="13"/>
        <v>#NUM!</v>
      </c>
      <c r="Y33" s="99" t="e">
        <f t="shared" si="14"/>
        <v>#NUM!</v>
      </c>
      <c r="Z33" s="99" t="e">
        <f t="shared" si="15"/>
        <v>#N/A</v>
      </c>
      <c r="AA33" s="99" t="e">
        <f t="shared" si="16"/>
        <v>#NUM!</v>
      </c>
      <c r="AB33" s="99" t="e">
        <f t="shared" si="17"/>
        <v>#NUM!</v>
      </c>
      <c r="AC33" s="99" t="e">
        <f t="shared" si="18"/>
        <v>#NUM!</v>
      </c>
      <c r="AD33" s="99" t="e">
        <f t="shared" si="19"/>
        <v>#NUM!</v>
      </c>
      <c r="AE33" s="99" t="e">
        <f t="shared" si="20"/>
        <v>#NUM!</v>
      </c>
      <c r="AF33" s="99" t="e">
        <f t="shared" si="21"/>
        <v>#N/A</v>
      </c>
      <c r="AG33" s="99" t="e">
        <f t="shared" si="22"/>
        <v>#NUM!</v>
      </c>
      <c r="AH33" s="99" t="e">
        <f t="shared" si="23"/>
        <v>#NUM!</v>
      </c>
      <c r="AI33" s="99" t="e">
        <f t="shared" si="24"/>
        <v>#NUM!</v>
      </c>
      <c r="AJ33" s="99" t="e">
        <f t="shared" si="25"/>
        <v>#N/A</v>
      </c>
    </row>
    <row r="34" spans="1:36" ht="12.95" customHeight="1" x14ac:dyDescent="0.15">
      <c r="A34" s="98"/>
      <c r="B34" s="115"/>
      <c r="C34" s="115"/>
      <c r="D34" s="98"/>
      <c r="E34" s="98"/>
      <c r="F34" s="4" t="str">
        <f t="shared" si="0"/>
        <v/>
      </c>
      <c r="G34" s="98"/>
      <c r="H34" s="98"/>
      <c r="I34" s="98"/>
      <c r="K34" s="99" t="e">
        <f t="shared" si="1"/>
        <v>#NUM!</v>
      </c>
      <c r="L34" s="99" t="e">
        <f t="shared" si="2"/>
        <v>#NUM!</v>
      </c>
      <c r="M34" s="99" t="e">
        <f t="shared" si="3"/>
        <v>#NUM!</v>
      </c>
      <c r="N34" s="99" t="e">
        <f t="shared" si="4"/>
        <v>#NUM!</v>
      </c>
      <c r="O34" s="99" t="e">
        <f t="shared" si="5"/>
        <v>#NUM!</v>
      </c>
      <c r="P34" s="99" t="e">
        <f t="shared" si="26"/>
        <v>#N/A</v>
      </c>
      <c r="Q34" s="99" t="e">
        <f t="shared" si="6"/>
        <v>#NUM!</v>
      </c>
      <c r="R34" s="99" t="e">
        <f t="shared" si="7"/>
        <v>#NUM!</v>
      </c>
      <c r="S34" s="99" t="e">
        <f t="shared" si="8"/>
        <v>#NUM!</v>
      </c>
      <c r="T34" s="99" t="e">
        <f t="shared" si="9"/>
        <v>#NUM!</v>
      </c>
      <c r="U34" s="99" t="e">
        <f t="shared" si="10"/>
        <v>#N/A</v>
      </c>
      <c r="V34" s="99" t="e">
        <f t="shared" si="11"/>
        <v>#NUM!</v>
      </c>
      <c r="W34" s="99" t="e">
        <f t="shared" si="12"/>
        <v>#NUM!</v>
      </c>
      <c r="X34" s="99" t="e">
        <f t="shared" si="13"/>
        <v>#NUM!</v>
      </c>
      <c r="Y34" s="99" t="e">
        <f t="shared" si="14"/>
        <v>#NUM!</v>
      </c>
      <c r="Z34" s="99" t="e">
        <f t="shared" si="15"/>
        <v>#N/A</v>
      </c>
      <c r="AA34" s="99" t="e">
        <f t="shared" si="16"/>
        <v>#NUM!</v>
      </c>
      <c r="AB34" s="99" t="e">
        <f t="shared" si="17"/>
        <v>#NUM!</v>
      </c>
      <c r="AC34" s="99" t="e">
        <f t="shared" si="18"/>
        <v>#NUM!</v>
      </c>
      <c r="AD34" s="99" t="e">
        <f t="shared" si="19"/>
        <v>#NUM!</v>
      </c>
      <c r="AE34" s="99" t="e">
        <f t="shared" si="20"/>
        <v>#NUM!</v>
      </c>
      <c r="AF34" s="99" t="e">
        <f t="shared" si="21"/>
        <v>#N/A</v>
      </c>
      <c r="AG34" s="99" t="e">
        <f t="shared" si="22"/>
        <v>#NUM!</v>
      </c>
      <c r="AH34" s="99" t="e">
        <f t="shared" si="23"/>
        <v>#NUM!</v>
      </c>
      <c r="AI34" s="99" t="e">
        <f t="shared" si="24"/>
        <v>#NUM!</v>
      </c>
      <c r="AJ34" s="99" t="e">
        <f t="shared" si="25"/>
        <v>#N/A</v>
      </c>
    </row>
    <row r="35" spans="1:36" ht="12.95" customHeight="1" x14ac:dyDescent="0.15">
      <c r="A35" s="98"/>
      <c r="B35" s="115"/>
      <c r="C35" s="115"/>
      <c r="D35" s="98"/>
      <c r="E35" s="98"/>
      <c r="F35" s="4" t="str">
        <f t="shared" si="0"/>
        <v/>
      </c>
      <c r="G35" s="98"/>
      <c r="H35" s="98"/>
      <c r="I35" s="98"/>
      <c r="K35" s="99" t="e">
        <f t="shared" si="1"/>
        <v>#NUM!</v>
      </c>
      <c r="L35" s="99" t="e">
        <f t="shared" si="2"/>
        <v>#NUM!</v>
      </c>
      <c r="M35" s="99" t="e">
        <f t="shared" si="3"/>
        <v>#NUM!</v>
      </c>
      <c r="N35" s="99" t="e">
        <f t="shared" si="4"/>
        <v>#NUM!</v>
      </c>
      <c r="O35" s="99" t="e">
        <f t="shared" si="5"/>
        <v>#NUM!</v>
      </c>
      <c r="P35" s="99" t="e">
        <f t="shared" si="26"/>
        <v>#N/A</v>
      </c>
      <c r="Q35" s="99" t="e">
        <f t="shared" si="6"/>
        <v>#NUM!</v>
      </c>
      <c r="R35" s="99" t="e">
        <f t="shared" si="7"/>
        <v>#NUM!</v>
      </c>
      <c r="S35" s="99" t="e">
        <f t="shared" si="8"/>
        <v>#NUM!</v>
      </c>
      <c r="T35" s="99" t="e">
        <f t="shared" si="9"/>
        <v>#NUM!</v>
      </c>
      <c r="U35" s="99" t="e">
        <f t="shared" si="10"/>
        <v>#N/A</v>
      </c>
      <c r="V35" s="99" t="e">
        <f t="shared" si="11"/>
        <v>#NUM!</v>
      </c>
      <c r="W35" s="99" t="e">
        <f t="shared" si="12"/>
        <v>#NUM!</v>
      </c>
      <c r="X35" s="99" t="e">
        <f t="shared" si="13"/>
        <v>#NUM!</v>
      </c>
      <c r="Y35" s="99" t="e">
        <f t="shared" si="14"/>
        <v>#NUM!</v>
      </c>
      <c r="Z35" s="99" t="e">
        <f t="shared" si="15"/>
        <v>#N/A</v>
      </c>
      <c r="AA35" s="99" t="e">
        <f t="shared" si="16"/>
        <v>#NUM!</v>
      </c>
      <c r="AB35" s="99" t="e">
        <f t="shared" si="17"/>
        <v>#NUM!</v>
      </c>
      <c r="AC35" s="99" t="e">
        <f t="shared" si="18"/>
        <v>#NUM!</v>
      </c>
      <c r="AD35" s="99" t="e">
        <f t="shared" si="19"/>
        <v>#NUM!</v>
      </c>
      <c r="AE35" s="99" t="e">
        <f t="shared" si="20"/>
        <v>#NUM!</v>
      </c>
      <c r="AF35" s="99" t="e">
        <f t="shared" si="21"/>
        <v>#N/A</v>
      </c>
      <c r="AG35" s="99" t="e">
        <f t="shared" si="22"/>
        <v>#NUM!</v>
      </c>
      <c r="AH35" s="99" t="e">
        <f t="shared" si="23"/>
        <v>#NUM!</v>
      </c>
      <c r="AI35" s="99" t="e">
        <f t="shared" si="24"/>
        <v>#NUM!</v>
      </c>
      <c r="AJ35" s="99" t="e">
        <f t="shared" si="25"/>
        <v>#N/A</v>
      </c>
    </row>
    <row r="36" spans="1:36" ht="12.95" customHeight="1" x14ac:dyDescent="0.15">
      <c r="A36" s="98"/>
      <c r="B36" s="115"/>
      <c r="C36" s="115"/>
      <c r="D36" s="98"/>
      <c r="E36" s="98"/>
      <c r="F36" s="4" t="str">
        <f t="shared" si="0"/>
        <v/>
      </c>
      <c r="G36" s="98"/>
      <c r="H36" s="98"/>
      <c r="I36" s="98"/>
      <c r="K36" s="99" t="e">
        <f t="shared" si="1"/>
        <v>#NUM!</v>
      </c>
      <c r="L36" s="99" t="e">
        <f t="shared" si="2"/>
        <v>#NUM!</v>
      </c>
      <c r="M36" s="99" t="e">
        <f t="shared" si="3"/>
        <v>#NUM!</v>
      </c>
      <c r="N36" s="99" t="e">
        <f t="shared" si="4"/>
        <v>#NUM!</v>
      </c>
      <c r="O36" s="99" t="e">
        <f t="shared" si="5"/>
        <v>#NUM!</v>
      </c>
      <c r="P36" s="99" t="e">
        <f t="shared" si="26"/>
        <v>#N/A</v>
      </c>
      <c r="Q36" s="99" t="e">
        <f t="shared" si="6"/>
        <v>#NUM!</v>
      </c>
      <c r="R36" s="99" t="e">
        <f t="shared" si="7"/>
        <v>#NUM!</v>
      </c>
      <c r="S36" s="99" t="e">
        <f t="shared" si="8"/>
        <v>#NUM!</v>
      </c>
      <c r="T36" s="99" t="e">
        <f t="shared" si="9"/>
        <v>#NUM!</v>
      </c>
      <c r="U36" s="99" t="e">
        <f t="shared" si="10"/>
        <v>#N/A</v>
      </c>
      <c r="V36" s="99" t="e">
        <f t="shared" si="11"/>
        <v>#NUM!</v>
      </c>
      <c r="W36" s="99" t="e">
        <f t="shared" si="12"/>
        <v>#NUM!</v>
      </c>
      <c r="X36" s="99" t="e">
        <f t="shared" si="13"/>
        <v>#NUM!</v>
      </c>
      <c r="Y36" s="99" t="e">
        <f t="shared" si="14"/>
        <v>#NUM!</v>
      </c>
      <c r="Z36" s="99" t="e">
        <f t="shared" si="15"/>
        <v>#N/A</v>
      </c>
      <c r="AA36" s="99" t="e">
        <f t="shared" si="16"/>
        <v>#NUM!</v>
      </c>
      <c r="AB36" s="99" t="e">
        <f t="shared" si="17"/>
        <v>#NUM!</v>
      </c>
      <c r="AC36" s="99" t="e">
        <f t="shared" si="18"/>
        <v>#NUM!</v>
      </c>
      <c r="AD36" s="99" t="e">
        <f t="shared" si="19"/>
        <v>#NUM!</v>
      </c>
      <c r="AE36" s="99" t="e">
        <f t="shared" si="20"/>
        <v>#NUM!</v>
      </c>
      <c r="AF36" s="99" t="e">
        <f t="shared" si="21"/>
        <v>#N/A</v>
      </c>
      <c r="AG36" s="99" t="e">
        <f t="shared" si="22"/>
        <v>#NUM!</v>
      </c>
      <c r="AH36" s="99" t="e">
        <f t="shared" si="23"/>
        <v>#NUM!</v>
      </c>
      <c r="AI36" s="99" t="e">
        <f t="shared" si="24"/>
        <v>#NUM!</v>
      </c>
      <c r="AJ36" s="99" t="e">
        <f t="shared" si="25"/>
        <v>#N/A</v>
      </c>
    </row>
    <row r="37" spans="1:36" ht="12.95" customHeight="1" x14ac:dyDescent="0.15">
      <c r="A37" s="98"/>
      <c r="B37" s="115"/>
      <c r="C37" s="115"/>
      <c r="D37" s="98"/>
      <c r="E37" s="98"/>
      <c r="F37" s="4" t="str">
        <f t="shared" si="0"/>
        <v/>
      </c>
      <c r="G37" s="98"/>
      <c r="H37" s="98"/>
      <c r="I37" s="98"/>
      <c r="K37" s="99" t="e">
        <f t="shared" si="1"/>
        <v>#NUM!</v>
      </c>
      <c r="L37" s="99" t="e">
        <f t="shared" si="2"/>
        <v>#NUM!</v>
      </c>
      <c r="M37" s="99" t="e">
        <f t="shared" si="3"/>
        <v>#NUM!</v>
      </c>
      <c r="N37" s="99" t="e">
        <f t="shared" si="4"/>
        <v>#NUM!</v>
      </c>
      <c r="O37" s="99" t="e">
        <f t="shared" si="5"/>
        <v>#NUM!</v>
      </c>
      <c r="P37" s="99" t="e">
        <f t="shared" si="26"/>
        <v>#N/A</v>
      </c>
      <c r="Q37" s="99" t="e">
        <f t="shared" si="6"/>
        <v>#NUM!</v>
      </c>
      <c r="R37" s="99" t="e">
        <f t="shared" si="7"/>
        <v>#NUM!</v>
      </c>
      <c r="S37" s="99" t="e">
        <f t="shared" si="8"/>
        <v>#NUM!</v>
      </c>
      <c r="T37" s="99" t="e">
        <f t="shared" si="9"/>
        <v>#NUM!</v>
      </c>
      <c r="U37" s="99" t="e">
        <f t="shared" si="10"/>
        <v>#N/A</v>
      </c>
      <c r="V37" s="99" t="e">
        <f t="shared" si="11"/>
        <v>#NUM!</v>
      </c>
      <c r="W37" s="99" t="e">
        <f t="shared" si="12"/>
        <v>#NUM!</v>
      </c>
      <c r="X37" s="99" t="e">
        <f t="shared" si="13"/>
        <v>#NUM!</v>
      </c>
      <c r="Y37" s="99" t="e">
        <f t="shared" si="14"/>
        <v>#NUM!</v>
      </c>
      <c r="Z37" s="99" t="e">
        <f t="shared" si="15"/>
        <v>#N/A</v>
      </c>
      <c r="AA37" s="99" t="e">
        <f t="shared" si="16"/>
        <v>#NUM!</v>
      </c>
      <c r="AB37" s="99" t="e">
        <f t="shared" si="17"/>
        <v>#NUM!</v>
      </c>
      <c r="AC37" s="99" t="e">
        <f t="shared" si="18"/>
        <v>#NUM!</v>
      </c>
      <c r="AD37" s="99" t="e">
        <f t="shared" si="19"/>
        <v>#NUM!</v>
      </c>
      <c r="AE37" s="99" t="e">
        <f t="shared" si="20"/>
        <v>#NUM!</v>
      </c>
      <c r="AF37" s="99" t="e">
        <f t="shared" si="21"/>
        <v>#N/A</v>
      </c>
      <c r="AG37" s="99" t="e">
        <f t="shared" si="22"/>
        <v>#NUM!</v>
      </c>
      <c r="AH37" s="99" t="e">
        <f t="shared" si="23"/>
        <v>#NUM!</v>
      </c>
      <c r="AI37" s="99" t="e">
        <f t="shared" si="24"/>
        <v>#NUM!</v>
      </c>
      <c r="AJ37" s="99" t="e">
        <f t="shared" si="25"/>
        <v>#N/A</v>
      </c>
    </row>
    <row r="38" spans="1:36" ht="12.95" customHeight="1" x14ac:dyDescent="0.15">
      <c r="A38" s="98"/>
      <c r="B38" s="115"/>
      <c r="C38" s="115"/>
      <c r="D38" s="98"/>
      <c r="E38" s="98"/>
      <c r="F38" s="4" t="str">
        <f t="shared" si="0"/>
        <v/>
      </c>
      <c r="G38" s="98"/>
      <c r="H38" s="98"/>
      <c r="I38" s="98"/>
      <c r="K38" s="99" t="e">
        <f t="shared" si="1"/>
        <v>#NUM!</v>
      </c>
      <c r="L38" s="99" t="e">
        <f t="shared" si="2"/>
        <v>#NUM!</v>
      </c>
      <c r="M38" s="99" t="e">
        <f t="shared" si="3"/>
        <v>#NUM!</v>
      </c>
      <c r="N38" s="99" t="e">
        <f t="shared" si="4"/>
        <v>#NUM!</v>
      </c>
      <c r="O38" s="99" t="e">
        <f t="shared" si="5"/>
        <v>#NUM!</v>
      </c>
      <c r="P38" s="99" t="e">
        <f t="shared" si="26"/>
        <v>#N/A</v>
      </c>
      <c r="Q38" s="99" t="e">
        <f t="shared" si="6"/>
        <v>#NUM!</v>
      </c>
      <c r="R38" s="99" t="e">
        <f t="shared" si="7"/>
        <v>#NUM!</v>
      </c>
      <c r="S38" s="99" t="e">
        <f t="shared" si="8"/>
        <v>#NUM!</v>
      </c>
      <c r="T38" s="99" t="e">
        <f t="shared" si="9"/>
        <v>#NUM!</v>
      </c>
      <c r="U38" s="99" t="e">
        <f t="shared" si="10"/>
        <v>#N/A</v>
      </c>
      <c r="V38" s="99" t="e">
        <f t="shared" si="11"/>
        <v>#NUM!</v>
      </c>
      <c r="W38" s="99" t="e">
        <f t="shared" si="12"/>
        <v>#NUM!</v>
      </c>
      <c r="X38" s="99" t="e">
        <f t="shared" si="13"/>
        <v>#NUM!</v>
      </c>
      <c r="Y38" s="99" t="e">
        <f t="shared" si="14"/>
        <v>#NUM!</v>
      </c>
      <c r="Z38" s="99" t="e">
        <f t="shared" si="15"/>
        <v>#N/A</v>
      </c>
      <c r="AA38" s="99" t="e">
        <f t="shared" si="16"/>
        <v>#NUM!</v>
      </c>
      <c r="AB38" s="99" t="e">
        <f t="shared" si="17"/>
        <v>#NUM!</v>
      </c>
      <c r="AC38" s="99" t="e">
        <f t="shared" si="18"/>
        <v>#NUM!</v>
      </c>
      <c r="AD38" s="99" t="e">
        <f t="shared" si="19"/>
        <v>#NUM!</v>
      </c>
      <c r="AE38" s="99" t="e">
        <f t="shared" si="20"/>
        <v>#NUM!</v>
      </c>
      <c r="AF38" s="99" t="e">
        <f t="shared" si="21"/>
        <v>#N/A</v>
      </c>
      <c r="AG38" s="99" t="e">
        <f t="shared" si="22"/>
        <v>#NUM!</v>
      </c>
      <c r="AH38" s="99" t="e">
        <f t="shared" si="23"/>
        <v>#NUM!</v>
      </c>
      <c r="AI38" s="99" t="e">
        <f t="shared" si="24"/>
        <v>#NUM!</v>
      </c>
      <c r="AJ38" s="99" t="e">
        <f t="shared" si="25"/>
        <v>#N/A</v>
      </c>
    </row>
    <row r="39" spans="1:36" ht="12.95" customHeight="1" x14ac:dyDescent="0.15">
      <c r="A39" s="98"/>
      <c r="B39" s="115"/>
      <c r="C39" s="115"/>
      <c r="D39" s="98"/>
      <c r="E39" s="98"/>
      <c r="F39" s="4" t="str">
        <f t="shared" si="0"/>
        <v/>
      </c>
      <c r="G39" s="98"/>
      <c r="H39" s="98"/>
      <c r="I39" s="98"/>
      <c r="K39" s="99" t="e">
        <f t="shared" si="1"/>
        <v>#NUM!</v>
      </c>
      <c r="L39" s="99" t="e">
        <f t="shared" si="2"/>
        <v>#NUM!</v>
      </c>
      <c r="M39" s="99" t="e">
        <f t="shared" si="3"/>
        <v>#NUM!</v>
      </c>
      <c r="N39" s="99" t="e">
        <f t="shared" si="4"/>
        <v>#NUM!</v>
      </c>
      <c r="O39" s="99" t="e">
        <f t="shared" si="5"/>
        <v>#NUM!</v>
      </c>
      <c r="P39" s="99" t="e">
        <f t="shared" si="26"/>
        <v>#N/A</v>
      </c>
      <c r="Q39" s="99" t="e">
        <f t="shared" si="6"/>
        <v>#NUM!</v>
      </c>
      <c r="R39" s="99" t="e">
        <f t="shared" si="7"/>
        <v>#NUM!</v>
      </c>
      <c r="S39" s="99" t="e">
        <f t="shared" si="8"/>
        <v>#NUM!</v>
      </c>
      <c r="T39" s="99" t="e">
        <f t="shared" si="9"/>
        <v>#NUM!</v>
      </c>
      <c r="U39" s="99" t="e">
        <f t="shared" si="10"/>
        <v>#N/A</v>
      </c>
      <c r="V39" s="99" t="e">
        <f t="shared" si="11"/>
        <v>#NUM!</v>
      </c>
      <c r="W39" s="99" t="e">
        <f t="shared" si="12"/>
        <v>#NUM!</v>
      </c>
      <c r="X39" s="99" t="e">
        <f t="shared" si="13"/>
        <v>#NUM!</v>
      </c>
      <c r="Y39" s="99" t="e">
        <f t="shared" si="14"/>
        <v>#NUM!</v>
      </c>
      <c r="Z39" s="99" t="e">
        <f t="shared" si="15"/>
        <v>#N/A</v>
      </c>
      <c r="AA39" s="99" t="e">
        <f t="shared" si="16"/>
        <v>#NUM!</v>
      </c>
      <c r="AB39" s="99" t="e">
        <f t="shared" si="17"/>
        <v>#NUM!</v>
      </c>
      <c r="AC39" s="99" t="e">
        <f t="shared" si="18"/>
        <v>#NUM!</v>
      </c>
      <c r="AD39" s="99" t="e">
        <f t="shared" si="19"/>
        <v>#NUM!</v>
      </c>
      <c r="AE39" s="99" t="e">
        <f t="shared" si="20"/>
        <v>#NUM!</v>
      </c>
      <c r="AF39" s="99" t="e">
        <f t="shared" si="21"/>
        <v>#N/A</v>
      </c>
      <c r="AG39" s="99" t="e">
        <f t="shared" si="22"/>
        <v>#NUM!</v>
      </c>
      <c r="AH39" s="99" t="e">
        <f t="shared" si="23"/>
        <v>#NUM!</v>
      </c>
      <c r="AI39" s="99" t="e">
        <f t="shared" si="24"/>
        <v>#NUM!</v>
      </c>
      <c r="AJ39" s="99" t="e">
        <f t="shared" si="25"/>
        <v>#N/A</v>
      </c>
    </row>
    <row r="40" spans="1:36" ht="12.95" customHeight="1" x14ac:dyDescent="0.15">
      <c r="A40" s="98"/>
      <c r="B40" s="115"/>
      <c r="C40" s="115"/>
      <c r="D40" s="98"/>
      <c r="E40" s="98"/>
      <c r="F40" s="4" t="str">
        <f t="shared" si="0"/>
        <v/>
      </c>
      <c r="G40" s="98"/>
      <c r="H40" s="98"/>
      <c r="I40" s="98"/>
      <c r="K40" s="99" t="e">
        <f t="shared" si="1"/>
        <v>#NUM!</v>
      </c>
      <c r="L40" s="99" t="e">
        <f t="shared" si="2"/>
        <v>#NUM!</v>
      </c>
      <c r="M40" s="99" t="e">
        <f t="shared" si="3"/>
        <v>#NUM!</v>
      </c>
      <c r="N40" s="99" t="e">
        <f t="shared" si="4"/>
        <v>#NUM!</v>
      </c>
      <c r="O40" s="99" t="e">
        <f t="shared" si="5"/>
        <v>#NUM!</v>
      </c>
      <c r="P40" s="99" t="e">
        <f t="shared" si="26"/>
        <v>#N/A</v>
      </c>
      <c r="Q40" s="99" t="e">
        <f t="shared" si="6"/>
        <v>#NUM!</v>
      </c>
      <c r="R40" s="99" t="e">
        <f t="shared" si="7"/>
        <v>#NUM!</v>
      </c>
      <c r="S40" s="99" t="e">
        <f t="shared" si="8"/>
        <v>#NUM!</v>
      </c>
      <c r="T40" s="99" t="e">
        <f t="shared" si="9"/>
        <v>#NUM!</v>
      </c>
      <c r="U40" s="99" t="e">
        <f t="shared" si="10"/>
        <v>#N/A</v>
      </c>
      <c r="V40" s="99" t="e">
        <f t="shared" si="11"/>
        <v>#NUM!</v>
      </c>
      <c r="W40" s="99" t="e">
        <f t="shared" si="12"/>
        <v>#NUM!</v>
      </c>
      <c r="X40" s="99" t="e">
        <f t="shared" si="13"/>
        <v>#NUM!</v>
      </c>
      <c r="Y40" s="99" t="e">
        <f t="shared" si="14"/>
        <v>#NUM!</v>
      </c>
      <c r="Z40" s="99" t="e">
        <f t="shared" si="15"/>
        <v>#N/A</v>
      </c>
      <c r="AA40" s="99" t="e">
        <f t="shared" si="16"/>
        <v>#NUM!</v>
      </c>
      <c r="AB40" s="99" t="e">
        <f t="shared" si="17"/>
        <v>#NUM!</v>
      </c>
      <c r="AC40" s="99" t="e">
        <f t="shared" si="18"/>
        <v>#NUM!</v>
      </c>
      <c r="AD40" s="99" t="e">
        <f t="shared" si="19"/>
        <v>#NUM!</v>
      </c>
      <c r="AE40" s="99" t="e">
        <f t="shared" si="20"/>
        <v>#NUM!</v>
      </c>
      <c r="AF40" s="99" t="e">
        <f t="shared" si="21"/>
        <v>#N/A</v>
      </c>
      <c r="AG40" s="99" t="e">
        <f t="shared" si="22"/>
        <v>#NUM!</v>
      </c>
      <c r="AH40" s="99" t="e">
        <f t="shared" si="23"/>
        <v>#NUM!</v>
      </c>
      <c r="AI40" s="99" t="e">
        <f t="shared" si="24"/>
        <v>#NUM!</v>
      </c>
      <c r="AJ40" s="99" t="e">
        <f t="shared" si="25"/>
        <v>#N/A</v>
      </c>
    </row>
    <row r="41" spans="1:36" ht="12.95" customHeight="1" x14ac:dyDescent="0.15">
      <c r="A41" s="98"/>
      <c r="B41" s="115"/>
      <c r="C41" s="115"/>
      <c r="D41" s="98"/>
      <c r="E41" s="98"/>
      <c r="F41" s="4" t="str">
        <f t="shared" si="0"/>
        <v/>
      </c>
      <c r="G41" s="98"/>
      <c r="H41" s="98"/>
      <c r="I41" s="98"/>
      <c r="K41" s="99" t="e">
        <f t="shared" si="1"/>
        <v>#NUM!</v>
      </c>
      <c r="L41" s="99" t="e">
        <f t="shared" si="2"/>
        <v>#NUM!</v>
      </c>
      <c r="M41" s="99" t="e">
        <f t="shared" si="3"/>
        <v>#NUM!</v>
      </c>
      <c r="N41" s="99" t="e">
        <f t="shared" si="4"/>
        <v>#NUM!</v>
      </c>
      <c r="O41" s="99" t="e">
        <f t="shared" si="5"/>
        <v>#NUM!</v>
      </c>
      <c r="P41" s="99" t="e">
        <f t="shared" si="26"/>
        <v>#N/A</v>
      </c>
      <c r="Q41" s="99" t="e">
        <f t="shared" si="6"/>
        <v>#NUM!</v>
      </c>
      <c r="R41" s="99" t="e">
        <f t="shared" si="7"/>
        <v>#NUM!</v>
      </c>
      <c r="S41" s="99" t="e">
        <f t="shared" si="8"/>
        <v>#NUM!</v>
      </c>
      <c r="T41" s="99" t="e">
        <f t="shared" si="9"/>
        <v>#NUM!</v>
      </c>
      <c r="U41" s="99" t="e">
        <f t="shared" si="10"/>
        <v>#N/A</v>
      </c>
      <c r="V41" s="99" t="e">
        <f t="shared" si="11"/>
        <v>#NUM!</v>
      </c>
      <c r="W41" s="99" t="e">
        <f t="shared" si="12"/>
        <v>#NUM!</v>
      </c>
      <c r="X41" s="99" t="e">
        <f t="shared" si="13"/>
        <v>#NUM!</v>
      </c>
      <c r="Y41" s="99" t="e">
        <f t="shared" si="14"/>
        <v>#NUM!</v>
      </c>
      <c r="Z41" s="99" t="e">
        <f t="shared" si="15"/>
        <v>#N/A</v>
      </c>
      <c r="AA41" s="99" t="e">
        <f t="shared" si="16"/>
        <v>#NUM!</v>
      </c>
      <c r="AB41" s="99" t="e">
        <f t="shared" si="17"/>
        <v>#NUM!</v>
      </c>
      <c r="AC41" s="99" t="e">
        <f t="shared" si="18"/>
        <v>#NUM!</v>
      </c>
      <c r="AD41" s="99" t="e">
        <f t="shared" si="19"/>
        <v>#NUM!</v>
      </c>
      <c r="AE41" s="99" t="e">
        <f t="shared" si="20"/>
        <v>#NUM!</v>
      </c>
      <c r="AF41" s="99" t="e">
        <f t="shared" si="21"/>
        <v>#N/A</v>
      </c>
      <c r="AG41" s="99" t="e">
        <f t="shared" si="22"/>
        <v>#NUM!</v>
      </c>
      <c r="AH41" s="99" t="e">
        <f t="shared" si="23"/>
        <v>#NUM!</v>
      </c>
      <c r="AI41" s="99" t="e">
        <f t="shared" si="24"/>
        <v>#NUM!</v>
      </c>
      <c r="AJ41" s="99" t="e">
        <f t="shared" si="25"/>
        <v>#N/A</v>
      </c>
    </row>
    <row r="42" spans="1:36" ht="12.95" customHeight="1" x14ac:dyDescent="0.15">
      <c r="A42" s="98"/>
      <c r="B42" s="115"/>
      <c r="C42" s="115"/>
      <c r="D42" s="98"/>
      <c r="E42" s="98"/>
      <c r="F42" s="4" t="str">
        <f t="shared" si="0"/>
        <v/>
      </c>
      <c r="G42" s="98"/>
      <c r="H42" s="98"/>
      <c r="I42" s="98"/>
      <c r="K42" s="99" t="e">
        <f t="shared" si="1"/>
        <v>#NUM!</v>
      </c>
      <c r="L42" s="99" t="e">
        <f t="shared" si="2"/>
        <v>#NUM!</v>
      </c>
      <c r="M42" s="99" t="e">
        <f t="shared" si="3"/>
        <v>#NUM!</v>
      </c>
      <c r="N42" s="99" t="e">
        <f t="shared" si="4"/>
        <v>#NUM!</v>
      </c>
      <c r="O42" s="99" t="e">
        <f t="shared" si="5"/>
        <v>#NUM!</v>
      </c>
      <c r="P42" s="99" t="e">
        <f t="shared" si="26"/>
        <v>#N/A</v>
      </c>
      <c r="Q42" s="99" t="e">
        <f t="shared" si="6"/>
        <v>#NUM!</v>
      </c>
      <c r="R42" s="99" t="e">
        <f t="shared" si="7"/>
        <v>#NUM!</v>
      </c>
      <c r="S42" s="99" t="e">
        <f t="shared" si="8"/>
        <v>#NUM!</v>
      </c>
      <c r="T42" s="99" t="e">
        <f t="shared" si="9"/>
        <v>#NUM!</v>
      </c>
      <c r="U42" s="99" t="e">
        <f t="shared" si="10"/>
        <v>#N/A</v>
      </c>
      <c r="V42" s="99" t="e">
        <f t="shared" si="11"/>
        <v>#NUM!</v>
      </c>
      <c r="W42" s="99" t="e">
        <f t="shared" si="12"/>
        <v>#NUM!</v>
      </c>
      <c r="X42" s="99" t="e">
        <f t="shared" si="13"/>
        <v>#NUM!</v>
      </c>
      <c r="Y42" s="99" t="e">
        <f t="shared" si="14"/>
        <v>#NUM!</v>
      </c>
      <c r="Z42" s="99" t="e">
        <f t="shared" si="15"/>
        <v>#N/A</v>
      </c>
      <c r="AA42" s="99" t="e">
        <f t="shared" si="16"/>
        <v>#NUM!</v>
      </c>
      <c r="AB42" s="99" t="e">
        <f t="shared" si="17"/>
        <v>#NUM!</v>
      </c>
      <c r="AC42" s="99" t="e">
        <f t="shared" si="18"/>
        <v>#NUM!</v>
      </c>
      <c r="AD42" s="99" t="e">
        <f t="shared" si="19"/>
        <v>#NUM!</v>
      </c>
      <c r="AE42" s="99" t="e">
        <f t="shared" si="20"/>
        <v>#NUM!</v>
      </c>
      <c r="AF42" s="99" t="e">
        <f t="shared" si="21"/>
        <v>#N/A</v>
      </c>
      <c r="AG42" s="99" t="e">
        <f t="shared" si="22"/>
        <v>#NUM!</v>
      </c>
      <c r="AH42" s="99" t="e">
        <f t="shared" si="23"/>
        <v>#NUM!</v>
      </c>
      <c r="AI42" s="99" t="e">
        <f t="shared" si="24"/>
        <v>#NUM!</v>
      </c>
      <c r="AJ42" s="99" t="e">
        <f t="shared" si="25"/>
        <v>#N/A</v>
      </c>
    </row>
    <row r="43" spans="1:36" ht="12.95" customHeight="1" x14ac:dyDescent="0.15">
      <c r="A43" s="98"/>
      <c r="B43" s="115"/>
      <c r="C43" s="115"/>
      <c r="D43" s="98"/>
      <c r="E43" s="98"/>
      <c r="F43" s="4" t="str">
        <f t="shared" si="0"/>
        <v/>
      </c>
      <c r="G43" s="98"/>
      <c r="H43" s="98"/>
      <c r="I43" s="98"/>
      <c r="K43" s="99" t="e">
        <f t="shared" si="1"/>
        <v>#NUM!</v>
      </c>
      <c r="L43" s="99" t="e">
        <f t="shared" si="2"/>
        <v>#NUM!</v>
      </c>
      <c r="M43" s="99" t="e">
        <f t="shared" si="3"/>
        <v>#NUM!</v>
      </c>
      <c r="N43" s="99" t="e">
        <f t="shared" si="4"/>
        <v>#NUM!</v>
      </c>
      <c r="O43" s="99" t="e">
        <f t="shared" si="5"/>
        <v>#NUM!</v>
      </c>
      <c r="P43" s="99" t="e">
        <f t="shared" si="26"/>
        <v>#N/A</v>
      </c>
      <c r="Q43" s="99" t="e">
        <f t="shared" si="6"/>
        <v>#NUM!</v>
      </c>
      <c r="R43" s="99" t="e">
        <f t="shared" si="7"/>
        <v>#NUM!</v>
      </c>
      <c r="S43" s="99" t="e">
        <f t="shared" si="8"/>
        <v>#NUM!</v>
      </c>
      <c r="T43" s="99" t="e">
        <f t="shared" si="9"/>
        <v>#NUM!</v>
      </c>
      <c r="U43" s="99" t="e">
        <f t="shared" si="10"/>
        <v>#N/A</v>
      </c>
      <c r="V43" s="99" t="e">
        <f t="shared" si="11"/>
        <v>#NUM!</v>
      </c>
      <c r="W43" s="99" t="e">
        <f t="shared" si="12"/>
        <v>#NUM!</v>
      </c>
      <c r="X43" s="99" t="e">
        <f t="shared" si="13"/>
        <v>#NUM!</v>
      </c>
      <c r="Y43" s="99" t="e">
        <f t="shared" si="14"/>
        <v>#NUM!</v>
      </c>
      <c r="Z43" s="99" t="e">
        <f t="shared" si="15"/>
        <v>#N/A</v>
      </c>
      <c r="AA43" s="99" t="e">
        <f t="shared" si="16"/>
        <v>#NUM!</v>
      </c>
      <c r="AB43" s="99" t="e">
        <f t="shared" si="17"/>
        <v>#NUM!</v>
      </c>
      <c r="AC43" s="99" t="e">
        <f t="shared" si="18"/>
        <v>#NUM!</v>
      </c>
      <c r="AD43" s="99" t="e">
        <f t="shared" si="19"/>
        <v>#NUM!</v>
      </c>
      <c r="AE43" s="99" t="e">
        <f t="shared" si="20"/>
        <v>#NUM!</v>
      </c>
      <c r="AF43" s="99" t="e">
        <f t="shared" si="21"/>
        <v>#N/A</v>
      </c>
      <c r="AG43" s="99" t="e">
        <f t="shared" si="22"/>
        <v>#NUM!</v>
      </c>
      <c r="AH43" s="99" t="e">
        <f t="shared" si="23"/>
        <v>#NUM!</v>
      </c>
      <c r="AI43" s="99" t="e">
        <f t="shared" si="24"/>
        <v>#NUM!</v>
      </c>
      <c r="AJ43" s="9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8" t="s">
        <v>18</v>
      </c>
      <c r="D46" s="98" t="s">
        <v>19</v>
      </c>
      <c r="E46" s="98" t="s">
        <v>20</v>
      </c>
      <c r="F46" s="10"/>
      <c r="G46" s="5" t="s">
        <v>21</v>
      </c>
      <c r="H46" s="12"/>
      <c r="I46" s="112" t="s">
        <v>281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8.9000000000000021</v>
      </c>
      <c r="D50" s="16">
        <f>SUMIF(G4:G43,"*下層*",F4:F43)</f>
        <v>0</v>
      </c>
      <c r="E50" s="4">
        <f>SUM(F4:F43)</f>
        <v>8.9000000000000021</v>
      </c>
      <c r="F50" s="13"/>
      <c r="G50" s="17">
        <f>C50*100</f>
        <v>890.00000000000023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形状比＝85、Sr＝12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8" t="s">
        <v>18</v>
      </c>
      <c r="D53" s="98" t="s">
        <v>19</v>
      </c>
      <c r="E53" s="98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0.83</v>
      </c>
      <c r="D57" s="16">
        <f>SUMIF(H4:H43,"▲",F4:F43)</f>
        <v>0</v>
      </c>
      <c r="E57" s="16">
        <f>SUM(C57:D57)</f>
        <v>0.83</v>
      </c>
      <c r="F57" s="13"/>
      <c r="G57" s="19">
        <f>C57*100</f>
        <v>83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8" t="s">
        <v>18</v>
      </c>
      <c r="D60" s="98" t="s">
        <v>19</v>
      </c>
      <c r="E60" s="98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21.4</v>
      </c>
      <c r="D61" s="20" t="str">
        <f>IF(D47&gt;0,ROUND(D54/D47*100,1),"")</f>
        <v/>
      </c>
      <c r="E61" s="20">
        <f>ROUND(E54/E47*100,1)</f>
        <v>21.4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9.3000000000000007</v>
      </c>
      <c r="D62" s="20" t="str">
        <f>IF(D47&gt;0,ROUND(D57/D50*100,1),"")</f>
        <v/>
      </c>
      <c r="E62" s="20">
        <f>ROUND(E57/E50*100,1)</f>
        <v>9.3000000000000007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8" t="s">
        <v>18</v>
      </c>
      <c r="D65" s="98" t="s">
        <v>19</v>
      </c>
      <c r="E65" s="9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28</v>
      </c>
      <c r="D68" s="14" t="str">
        <f>IF(D66&gt;0,ROUND(SUMIFS(D4:D43,G4:G43,"*下層*",H4:H43,"")/D66,0),"")</f>
        <v/>
      </c>
      <c r="E68" s="14">
        <f>IF(E66&gt;0,ROUND(SUMIF(H4:H43,"",D4:D43)/E66,0),"")</f>
        <v>28</v>
      </c>
      <c r="F68" s="13"/>
      <c r="G68" s="15">
        <f>C68</f>
        <v>28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8.0700000000000021</v>
      </c>
      <c r="D69" s="16" t="str">
        <f>IF(D66&gt;0,D50-D57,"")</f>
        <v/>
      </c>
      <c r="E69" s="4">
        <f>SUM(C69:D69)</f>
        <v>8.0700000000000021</v>
      </c>
      <c r="F69" s="13"/>
      <c r="G69" s="17">
        <f>C69*100</f>
        <v>807.00000000000023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95" priority="16" stopIfTrue="1">
      <formula>AND(($H4="スギ"),(#REF!&lt;12))</formula>
    </cfRule>
  </conditionalFormatting>
  <conditionalFormatting sqref="L4:L43">
    <cfRule type="expression" dxfId="94" priority="15" stopIfTrue="1">
      <formula>AND(($H4="スギ"),(#REF!&lt;22),(#REF!&gt;=12))</formula>
    </cfRule>
  </conditionalFormatting>
  <conditionalFormatting sqref="M4:M43">
    <cfRule type="expression" dxfId="93" priority="14" stopIfTrue="1">
      <formula>AND(($H4="スギ"),(#REF!&lt;32),(#REF!&gt;=22))</formula>
    </cfRule>
  </conditionalFormatting>
  <conditionalFormatting sqref="N4:N43">
    <cfRule type="expression" dxfId="92" priority="13" stopIfTrue="1">
      <formula>AND(($H4="スギ"),(#REF!&lt;42),(#REF!&gt;=32))</formula>
    </cfRule>
  </conditionalFormatting>
  <conditionalFormatting sqref="U4:U43 Z4:AF43 AJ4:AJ43 O4:P43">
    <cfRule type="expression" dxfId="91" priority="12" stopIfTrue="1">
      <formula>AND(($H4="スギ"),(#REF!&gt;=42))</formula>
    </cfRule>
  </conditionalFormatting>
  <conditionalFormatting sqref="Q4:Q43 AA4:AA43">
    <cfRule type="expression" dxfId="90" priority="11" stopIfTrue="1">
      <formula>AND(($H4="ヒノキ"),(#REF!&lt;12))</formula>
    </cfRule>
  </conditionalFormatting>
  <conditionalFormatting sqref="R4:R43 AB4:AE43">
    <cfRule type="expression" dxfId="89" priority="10" stopIfTrue="1">
      <formula>AND(($H4="ヒノキ"),(#REF!&lt;22),(#REF!&gt;=12))</formula>
    </cfRule>
  </conditionalFormatting>
  <conditionalFormatting sqref="S4:S43">
    <cfRule type="expression" dxfId="88" priority="9" stopIfTrue="1">
      <formula>AND(($H4="ヒノキ"),(#REF!&lt;32),(#REF!&gt;=22))</formula>
    </cfRule>
  </conditionalFormatting>
  <conditionalFormatting sqref="T4:U43 Z4:AF43 AJ4:AJ43">
    <cfRule type="expression" dxfId="87" priority="8" stopIfTrue="1">
      <formula>AND(($H4="ヒノキ"),(#REF!&gt;=32))</formula>
    </cfRule>
  </conditionalFormatting>
  <conditionalFormatting sqref="V4:V43 AA4:AA43">
    <cfRule type="expression" dxfId="86" priority="7" stopIfTrue="1">
      <formula>AND(($H4="アカマツ"),(#REF!&lt;12))</formula>
    </cfRule>
  </conditionalFormatting>
  <conditionalFormatting sqref="W4:W43 AB4:AB43">
    <cfRule type="expression" dxfId="85" priority="6" stopIfTrue="1">
      <formula>AND(($H4="アカマツ"),(#REF!&lt;22),(#REF!&gt;=12))</formula>
    </cfRule>
  </conditionalFormatting>
  <conditionalFormatting sqref="X4:X43 AC4:AC43">
    <cfRule type="expression" dxfId="84" priority="5" stopIfTrue="1">
      <formula>AND(($H4="アカマツ"),(#REF!&lt;42),(#REF!&gt;=22))</formula>
    </cfRule>
  </conditionalFormatting>
  <conditionalFormatting sqref="Y4:AF43 AJ4:AJ43">
    <cfRule type="expression" dxfId="83" priority="4" stopIfTrue="1">
      <formula>AND(($H4="アカマツ"),(#REF!&gt;=42))</formula>
    </cfRule>
  </conditionalFormatting>
  <conditionalFormatting sqref="AG4:AG43">
    <cfRule type="expression" dxfId="82" priority="3" stopIfTrue="1">
      <formula>AND(($H4&lt;&gt;"スギ"),($H4&lt;&gt;"ヒノキ"),($H4&lt;&gt;"アカマツ"),(#REF!&lt;12))</formula>
    </cfRule>
  </conditionalFormatting>
  <conditionalFormatting sqref="AH4:AH43">
    <cfRule type="expression" dxfId="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28F07-085E-47B1-B8C6-2B4A6E060338}">
  <sheetPr>
    <tabColor rgb="FFFF0000"/>
  </sheetPr>
  <dimension ref="A1:U95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261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262</v>
      </c>
      <c r="E2" s="50" t="s">
        <v>263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289</v>
      </c>
      <c r="E3" s="23" t="s">
        <v>88</v>
      </c>
      <c r="F3" s="23"/>
      <c r="G3" s="23"/>
      <c r="H3" s="23"/>
      <c r="I3" s="23"/>
      <c r="J3" s="23"/>
    </row>
    <row r="5" spans="1:21" ht="14.25" x14ac:dyDescent="0.15">
      <c r="A5" s="134" t="str">
        <f>D1</f>
        <v>S-３３スギ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No.52</v>
      </c>
      <c r="E9" s="26" t="str">
        <f t="shared" si="0"/>
        <v>No.53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14</v>
      </c>
      <c r="D10" s="98">
        <f t="shared" ref="D10:J10" ca="1" si="1">IF(D$2&lt;&gt;"",INDIRECT(D$2&amp;"!C47"),"")</f>
        <v>13</v>
      </c>
      <c r="E10" s="98">
        <f t="shared" ca="1" si="1"/>
        <v>14</v>
      </c>
      <c r="F10" s="98" t="str">
        <f t="shared" ca="1" si="1"/>
        <v/>
      </c>
      <c r="G10" s="98" t="str">
        <f t="shared" ca="1" si="1"/>
        <v/>
      </c>
      <c r="H10" s="98" t="str">
        <f t="shared" ca="1" si="1"/>
        <v/>
      </c>
      <c r="I10" s="98" t="str">
        <f t="shared" ca="1" si="1"/>
        <v/>
      </c>
      <c r="J10" s="98" t="str">
        <f t="shared" ca="1" si="1"/>
        <v/>
      </c>
      <c r="K10" s="28">
        <f ca="1">C10*100</f>
        <v>1400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23</v>
      </c>
      <c r="D11" s="98">
        <f t="shared" ref="D11:J11" ca="1" si="2">IF(D$2&lt;&gt;"",INDIRECT(D$2&amp;"!C48"),"")</f>
        <v>24</v>
      </c>
      <c r="E11" s="98">
        <f t="shared" ca="1" si="2"/>
        <v>22</v>
      </c>
      <c r="F11" s="98" t="str">
        <f t="shared" ca="1" si="2"/>
        <v/>
      </c>
      <c r="G11" s="98" t="str">
        <f t="shared" ca="1" si="2"/>
        <v/>
      </c>
      <c r="H11" s="98" t="str">
        <f t="shared" ca="1" si="2"/>
        <v/>
      </c>
      <c r="I11" s="98" t="str">
        <f t="shared" ca="1" si="2"/>
        <v/>
      </c>
      <c r="J11" s="98" t="str">
        <f t="shared" ca="1" si="2"/>
        <v/>
      </c>
      <c r="K11" s="29">
        <f ca="1">C11</f>
        <v>23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26</v>
      </c>
      <c r="D12" s="98">
        <f t="shared" ref="D12:J12" ca="1" si="3">IF(D$2&lt;&gt;"",INDIRECT(D$2&amp;"!C49"),"")</f>
        <v>26</v>
      </c>
      <c r="E12" s="98">
        <f t="shared" ca="1" si="3"/>
        <v>26</v>
      </c>
      <c r="F12" s="98" t="str">
        <f t="shared" ca="1" si="3"/>
        <v/>
      </c>
      <c r="G12" s="98" t="str">
        <f t="shared" ca="1" si="3"/>
        <v/>
      </c>
      <c r="H12" s="98" t="str">
        <f t="shared" ca="1" si="3"/>
        <v/>
      </c>
      <c r="I12" s="98" t="str">
        <f t="shared" ca="1" si="3"/>
        <v/>
      </c>
      <c r="J12" s="98" t="str">
        <f t="shared" ca="1" si="3"/>
        <v/>
      </c>
      <c r="K12" s="29">
        <f ca="1">C12</f>
        <v>26</v>
      </c>
    </row>
    <row r="13" spans="1:21" ht="12.75" customHeight="1" x14ac:dyDescent="0.15">
      <c r="A13" s="108" t="s">
        <v>25</v>
      </c>
      <c r="B13" s="109"/>
      <c r="C13" s="4">
        <f ca="1">ROUND(AVERAGE(D13:J13),3)</f>
        <v>9.0649999999999995</v>
      </c>
      <c r="D13" s="30">
        <f t="shared" ref="D13:J13" ca="1" si="4">IF(D$2&lt;&gt;"",INDIRECT(D$2&amp;"!C50"),"")</f>
        <v>9.23</v>
      </c>
      <c r="E13" s="30">
        <f t="shared" ca="1" si="4"/>
        <v>8.9000000000000021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906.5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形状比＝88、Sr＝12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No.52</v>
      </c>
      <c r="E17" s="26" t="str">
        <f t="shared" si="5"/>
        <v>No.53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0</v>
      </c>
      <c r="D18" s="98">
        <f t="shared" ref="D18:J18" ca="1" si="6">IF(D$2&lt;&gt;"",INDIRECT(D$2&amp;"!D47"),"")</f>
        <v>0</v>
      </c>
      <c r="E18" s="98">
        <f t="shared" ca="1" si="6"/>
        <v>0</v>
      </c>
      <c r="F18" s="98" t="str">
        <f t="shared" ca="1" si="6"/>
        <v/>
      </c>
      <c r="G18" s="98" t="str">
        <f t="shared" ca="1" si="6"/>
        <v/>
      </c>
      <c r="H18" s="98" t="str">
        <f t="shared" ca="1" si="6"/>
        <v/>
      </c>
      <c r="I18" s="98" t="str">
        <f t="shared" ca="1" si="6"/>
        <v/>
      </c>
      <c r="J18" s="98" t="str">
        <f t="shared" ca="1" si="6"/>
        <v/>
      </c>
    </row>
    <row r="19" spans="1:21" ht="12.75" customHeight="1" x14ac:dyDescent="0.15">
      <c r="A19" s="108" t="s">
        <v>23</v>
      </c>
      <c r="B19" s="109"/>
      <c r="C19" s="14" t="str">
        <f ca="1">IF($C$18=0,"",ROUND(AVERAGE(D19:J19),0))</f>
        <v/>
      </c>
      <c r="D19" s="98" t="str">
        <f t="shared" ref="D19:J19" ca="1" si="7">IF(D$2&lt;&gt;"",INDIRECT(D$2&amp;"!D48"),"")</f>
        <v/>
      </c>
      <c r="E19" s="98" t="str">
        <f t="shared" ca="1" si="7"/>
        <v/>
      </c>
      <c r="F19" s="98" t="str">
        <f t="shared" ca="1" si="7"/>
        <v/>
      </c>
      <c r="G19" s="98" t="str">
        <f t="shared" ca="1" si="7"/>
        <v/>
      </c>
      <c r="H19" s="98" t="str">
        <f t="shared" ca="1" si="7"/>
        <v/>
      </c>
      <c r="I19" s="98" t="str">
        <f t="shared" ca="1" si="7"/>
        <v/>
      </c>
      <c r="J19" s="98" t="str">
        <f t="shared" ca="1" si="7"/>
        <v/>
      </c>
    </row>
    <row r="20" spans="1:21" ht="12.75" customHeight="1" x14ac:dyDescent="0.15">
      <c r="A20" s="108" t="s">
        <v>24</v>
      </c>
      <c r="B20" s="109"/>
      <c r="C20" s="14" t="str">
        <f ca="1">IF($C$18=0,"",ROUND(AVERAGE(D20:J20),0))</f>
        <v/>
      </c>
      <c r="D20" s="98" t="str">
        <f t="shared" ref="D20:J20" ca="1" si="8">IF(D$2&lt;&gt;"",INDIRECT(D$2&amp;"!D49"),"")</f>
        <v/>
      </c>
      <c r="E20" s="98" t="str">
        <f t="shared" ca="1" si="8"/>
        <v/>
      </c>
      <c r="F20" s="98" t="str">
        <f t="shared" ca="1" si="8"/>
        <v/>
      </c>
      <c r="G20" s="98" t="str">
        <f t="shared" ca="1" si="8"/>
        <v/>
      </c>
      <c r="H20" s="98" t="str">
        <f t="shared" ca="1" si="8"/>
        <v/>
      </c>
      <c r="I20" s="98" t="str">
        <f t="shared" ca="1" si="8"/>
        <v/>
      </c>
      <c r="J20" s="98" t="str">
        <f t="shared" ca="1" si="8"/>
        <v/>
      </c>
    </row>
    <row r="21" spans="1:21" ht="12.75" customHeight="1" x14ac:dyDescent="0.15">
      <c r="A21" s="108" t="s">
        <v>25</v>
      </c>
      <c r="B21" s="109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No.52</v>
      </c>
      <c r="E24" s="26" t="str">
        <f t="shared" si="10"/>
        <v>No.53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14</v>
      </c>
      <c r="D25" s="98">
        <f t="shared" ref="D25:J25" ca="1" si="11">IF(D$2&lt;&gt;"",INDIRECT(D$2&amp;"!E47"),"")</f>
        <v>13</v>
      </c>
      <c r="E25" s="98">
        <f t="shared" ca="1" si="11"/>
        <v>14</v>
      </c>
      <c r="F25" s="98" t="str">
        <f t="shared" ca="1" si="11"/>
        <v/>
      </c>
      <c r="G25" s="98" t="str">
        <f t="shared" ca="1" si="11"/>
        <v/>
      </c>
      <c r="H25" s="98" t="str">
        <f t="shared" ca="1" si="11"/>
        <v/>
      </c>
      <c r="I25" s="98" t="str">
        <f t="shared" ca="1" si="11"/>
        <v/>
      </c>
      <c r="J25" s="98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23</v>
      </c>
      <c r="D26" s="98">
        <f t="shared" ref="D26:J26" ca="1" si="12">IF(D$2&lt;&gt;"",INDIRECT(D$2&amp;"!E48"),"")</f>
        <v>24</v>
      </c>
      <c r="E26" s="98">
        <f t="shared" ca="1" si="12"/>
        <v>22</v>
      </c>
      <c r="F26" s="98" t="str">
        <f t="shared" ca="1" si="12"/>
        <v/>
      </c>
      <c r="G26" s="98" t="str">
        <f t="shared" ca="1" si="12"/>
        <v/>
      </c>
      <c r="H26" s="98" t="str">
        <f t="shared" ca="1" si="12"/>
        <v/>
      </c>
      <c r="I26" s="98" t="str">
        <f t="shared" ca="1" si="12"/>
        <v/>
      </c>
      <c r="J26" s="98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26</v>
      </c>
      <c r="D27" s="98">
        <f t="shared" ref="D27:J27" ca="1" si="13">IF(D$2&lt;&gt;"",INDIRECT(D$2&amp;"!E49"),"")</f>
        <v>26</v>
      </c>
      <c r="E27" s="98">
        <f t="shared" ca="1" si="13"/>
        <v>26</v>
      </c>
      <c r="F27" s="98" t="str">
        <f t="shared" ca="1" si="13"/>
        <v/>
      </c>
      <c r="G27" s="98" t="str">
        <f t="shared" ca="1" si="13"/>
        <v/>
      </c>
      <c r="H27" s="98" t="str">
        <f t="shared" ca="1" si="13"/>
        <v/>
      </c>
      <c r="I27" s="98" t="str">
        <f t="shared" ca="1" si="13"/>
        <v/>
      </c>
      <c r="J27" s="98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9.0649999999999995</v>
      </c>
      <c r="D28" s="30">
        <f t="shared" ref="D28:J28" ca="1" si="14">IF(D$2&lt;&gt;"",INDIRECT(D$2&amp;"!E50"),"")</f>
        <v>9.23</v>
      </c>
      <c r="E28" s="30">
        <f t="shared" ca="1" si="14"/>
        <v>8.9000000000000021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No.52</v>
      </c>
      <c r="E32" s="26" t="str">
        <f t="shared" si="15"/>
        <v>No.53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4</v>
      </c>
      <c r="D33" s="98">
        <f t="shared" ref="D33:J33" ca="1" si="16">IF(D$2&lt;&gt;"",INDIRECT(D$2&amp;"!C54"),"")</f>
        <v>4</v>
      </c>
      <c r="E33" s="98">
        <f t="shared" ca="1" si="16"/>
        <v>3</v>
      </c>
      <c r="F33" s="98" t="str">
        <f t="shared" ca="1" si="16"/>
        <v/>
      </c>
      <c r="G33" s="98" t="str">
        <f t="shared" ca="1" si="16"/>
        <v/>
      </c>
      <c r="H33" s="98" t="str">
        <f t="shared" ca="1" si="16"/>
        <v/>
      </c>
      <c r="I33" s="98" t="str">
        <f t="shared" ca="1" si="16"/>
        <v/>
      </c>
      <c r="J33" s="98" t="str">
        <f t="shared" ca="1" si="16"/>
        <v/>
      </c>
      <c r="K33" s="28">
        <f ca="1">C33*100</f>
        <v>400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19</v>
      </c>
      <c r="D34" s="98">
        <f t="shared" ref="D34:J34" ca="1" si="17">IF(D$2&lt;&gt;"",INDIRECT(D$2&amp;"!C55"),"")</f>
        <v>21</v>
      </c>
      <c r="E34" s="98">
        <f t="shared" ca="1" si="17"/>
        <v>17</v>
      </c>
      <c r="F34" s="98" t="str">
        <f t="shared" ca="1" si="17"/>
        <v/>
      </c>
      <c r="G34" s="98" t="str">
        <f t="shared" ca="1" si="17"/>
        <v/>
      </c>
      <c r="H34" s="98" t="str">
        <f t="shared" ca="1" si="17"/>
        <v/>
      </c>
      <c r="I34" s="98" t="str">
        <f t="shared" ca="1" si="17"/>
        <v/>
      </c>
      <c r="J34" s="98" t="str">
        <f t="shared" ca="1" si="17"/>
        <v/>
      </c>
      <c r="K34" s="29">
        <f ca="1">C34</f>
        <v>19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21</v>
      </c>
      <c r="D35" s="98">
        <f t="shared" ref="D35:J35" ca="1" si="18">IF(D$2&lt;&gt;"",INDIRECT(D$2&amp;"!C56"),"")</f>
        <v>21</v>
      </c>
      <c r="E35" s="98">
        <f t="shared" ca="1" si="18"/>
        <v>20</v>
      </c>
      <c r="F35" s="98" t="str">
        <f t="shared" ca="1" si="18"/>
        <v/>
      </c>
      <c r="G35" s="98" t="str">
        <f t="shared" ca="1" si="18"/>
        <v/>
      </c>
      <c r="H35" s="98" t="str">
        <f t="shared" ca="1" si="18"/>
        <v/>
      </c>
      <c r="I35" s="98" t="str">
        <f t="shared" ca="1" si="18"/>
        <v/>
      </c>
      <c r="J35" s="98" t="str">
        <f t="shared" ca="1" si="18"/>
        <v/>
      </c>
      <c r="K35" s="29">
        <f ca="1">C35</f>
        <v>21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1.18</v>
      </c>
      <c r="D36" s="30">
        <f t="shared" ref="D36:J36" ca="1" si="19">IF(D$2&lt;&gt;"",INDIRECT(D$2&amp;"!C57"),"")</f>
        <v>1.5299999999999998</v>
      </c>
      <c r="E36" s="30">
        <f t="shared" ca="1" si="19"/>
        <v>0.83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118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No.52</v>
      </c>
      <c r="E39" s="26" t="str">
        <f t="shared" si="20"/>
        <v>No.53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0</v>
      </c>
      <c r="D40" s="98">
        <f t="shared" ref="D40:J40" ca="1" si="21">IF(D$2&lt;&gt;"",INDIRECT(D$2&amp;"!D54"),"")</f>
        <v>0</v>
      </c>
      <c r="E40" s="98">
        <f t="shared" ca="1" si="21"/>
        <v>0</v>
      </c>
      <c r="F40" s="98" t="str">
        <f t="shared" ca="1" si="21"/>
        <v/>
      </c>
      <c r="G40" s="98" t="str">
        <f t="shared" ca="1" si="21"/>
        <v/>
      </c>
      <c r="H40" s="98" t="str">
        <f t="shared" ca="1" si="21"/>
        <v/>
      </c>
      <c r="I40" s="98" t="str">
        <f t="shared" ca="1" si="21"/>
        <v/>
      </c>
      <c r="J40" s="98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 t="str">
        <f ca="1">IF($C$18=0,"",ROUND(AVERAGE(D41:J41),0))</f>
        <v/>
      </c>
      <c r="D41" s="98" t="str">
        <f t="shared" ref="D41:J41" ca="1" si="22">IF(D$2&lt;&gt;"",INDIRECT(D$2&amp;"!D55"),"")</f>
        <v/>
      </c>
      <c r="E41" s="98" t="str">
        <f t="shared" ca="1" si="22"/>
        <v/>
      </c>
      <c r="F41" s="98" t="str">
        <f t="shared" ca="1" si="22"/>
        <v/>
      </c>
      <c r="G41" s="98" t="str">
        <f t="shared" ca="1" si="22"/>
        <v/>
      </c>
      <c r="H41" s="98" t="str">
        <f t="shared" ca="1" si="22"/>
        <v/>
      </c>
      <c r="I41" s="98" t="str">
        <f t="shared" ca="1" si="22"/>
        <v/>
      </c>
      <c r="J41" s="98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 t="str">
        <f ca="1">IF($C$18=0,"",ROUND(AVERAGE(D42:J42),0))</f>
        <v/>
      </c>
      <c r="D42" s="98" t="str">
        <f t="shared" ref="D42:J42" ca="1" si="23">IF(D$2&lt;&gt;"",INDIRECT(D$2&amp;"!D56"),"")</f>
        <v/>
      </c>
      <c r="E42" s="98" t="str">
        <f t="shared" ca="1" si="23"/>
        <v/>
      </c>
      <c r="F42" s="98" t="str">
        <f t="shared" ca="1" si="23"/>
        <v/>
      </c>
      <c r="G42" s="98" t="str">
        <f t="shared" ca="1" si="23"/>
        <v/>
      </c>
      <c r="H42" s="98" t="str">
        <f t="shared" ca="1" si="23"/>
        <v/>
      </c>
      <c r="I42" s="98" t="str">
        <f t="shared" ca="1" si="23"/>
        <v/>
      </c>
      <c r="J42" s="98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No.52</v>
      </c>
      <c r="E46" s="26" t="str">
        <f t="shared" si="25"/>
        <v>No.53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4</v>
      </c>
      <c r="D47" s="98">
        <f t="shared" ref="D47:J47" ca="1" si="26">IF(D$2&lt;&gt;"",INDIRECT(D$2&amp;"!E54"),"")</f>
        <v>4</v>
      </c>
      <c r="E47" s="98">
        <f t="shared" ca="1" si="26"/>
        <v>3</v>
      </c>
      <c r="F47" s="98" t="str">
        <f t="shared" ca="1" si="26"/>
        <v/>
      </c>
      <c r="G47" s="98" t="str">
        <f t="shared" ca="1" si="26"/>
        <v/>
      </c>
      <c r="H47" s="98" t="str">
        <f t="shared" ca="1" si="26"/>
        <v/>
      </c>
      <c r="I47" s="98" t="str">
        <f t="shared" ca="1" si="26"/>
        <v/>
      </c>
      <c r="J47" s="98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19</v>
      </c>
      <c r="D48" s="98">
        <f t="shared" ref="D48:J48" ca="1" si="27">IF(D$2&lt;&gt;"",INDIRECT(D$2&amp;"!E55"),"")</f>
        <v>21</v>
      </c>
      <c r="E48" s="98">
        <f t="shared" ca="1" si="27"/>
        <v>17</v>
      </c>
      <c r="F48" s="98" t="str">
        <f t="shared" ca="1" si="27"/>
        <v/>
      </c>
      <c r="G48" s="98" t="str">
        <f t="shared" ca="1" si="27"/>
        <v/>
      </c>
      <c r="H48" s="98" t="str">
        <f t="shared" ca="1" si="27"/>
        <v/>
      </c>
      <c r="I48" s="98" t="str">
        <f t="shared" ca="1" si="27"/>
        <v/>
      </c>
      <c r="J48" s="98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21</v>
      </c>
      <c r="D49" s="98">
        <f t="shared" ref="D49:J49" ca="1" si="28">IF(D$2&lt;&gt;"",INDIRECT(D$2&amp;"!E56"),"")</f>
        <v>21</v>
      </c>
      <c r="E49" s="98">
        <f t="shared" ca="1" si="28"/>
        <v>20</v>
      </c>
      <c r="F49" s="98" t="str">
        <f t="shared" ca="1" si="28"/>
        <v/>
      </c>
      <c r="G49" s="98" t="str">
        <f t="shared" ca="1" si="28"/>
        <v/>
      </c>
      <c r="H49" s="98" t="str">
        <f t="shared" ca="1" si="28"/>
        <v/>
      </c>
      <c r="I49" s="98" t="str">
        <f t="shared" ca="1" si="28"/>
        <v/>
      </c>
      <c r="J49" s="98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1.18</v>
      </c>
      <c r="D50" s="30">
        <f t="shared" ref="D50:J50" ca="1" si="29">IF(D$2&lt;&gt;"",INDIRECT(D$2&amp;"!E57"),"")</f>
        <v>1.5299999999999998</v>
      </c>
      <c r="E50" s="30">
        <f t="shared" ca="1" si="29"/>
        <v>0.83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28.6</v>
      </c>
      <c r="D54" s="14" t="str">
        <f ca="1">IF($C$18=0,"",ROUND((C40/C18*100),1))</f>
        <v/>
      </c>
      <c r="E54" s="35">
        <f ca="1">ROUND((C47/C25*100),1)</f>
        <v>28.6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13</v>
      </c>
      <c r="D55" s="14" t="str">
        <f ca="1">IF($C$18=0,"",ROUND((C43/C21)*100,1))</f>
        <v/>
      </c>
      <c r="E55" s="35">
        <f ca="1">ROUND((C50/C28)*100,1)</f>
        <v>13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No.52</v>
      </c>
      <c r="E59" s="26" t="str">
        <f t="shared" si="30"/>
        <v>No.53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10</v>
      </c>
      <c r="D60" s="98">
        <f t="shared" ref="D60:J60" ca="1" si="31">IF(D$2&lt;&gt;"",INDIRECT(D$2&amp;"!C66"),"")</f>
        <v>9</v>
      </c>
      <c r="E60" s="98">
        <f t="shared" ca="1" si="31"/>
        <v>11</v>
      </c>
      <c r="F60" s="98" t="str">
        <f t="shared" ca="1" si="31"/>
        <v/>
      </c>
      <c r="G60" s="98" t="str">
        <f t="shared" ca="1" si="31"/>
        <v/>
      </c>
      <c r="H60" s="98" t="str">
        <f t="shared" ca="1" si="31"/>
        <v/>
      </c>
      <c r="I60" s="98" t="str">
        <f t="shared" ca="1" si="31"/>
        <v/>
      </c>
      <c r="J60" s="98" t="str">
        <f t="shared" ca="1" si="31"/>
        <v/>
      </c>
      <c r="K60" s="28">
        <f ca="1">C60*100</f>
        <v>1000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25</v>
      </c>
      <c r="D61" s="98">
        <f t="shared" ref="D61:J61" ca="1" si="32">IF(D$2&lt;&gt;"",INDIRECT(D$2&amp;"!C67"),"")</f>
        <v>26</v>
      </c>
      <c r="E61" s="98">
        <f t="shared" ca="1" si="32"/>
        <v>23</v>
      </c>
      <c r="F61" s="98" t="str">
        <f t="shared" ca="1" si="32"/>
        <v/>
      </c>
      <c r="G61" s="98" t="str">
        <f t="shared" ca="1" si="32"/>
        <v/>
      </c>
      <c r="H61" s="98" t="str">
        <f t="shared" ca="1" si="32"/>
        <v/>
      </c>
      <c r="I61" s="98" t="str">
        <f t="shared" ca="1" si="32"/>
        <v/>
      </c>
      <c r="J61" s="98" t="str">
        <f t="shared" ca="1" si="32"/>
        <v/>
      </c>
      <c r="K61" s="29">
        <f ca="1">C61</f>
        <v>25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29</v>
      </c>
      <c r="D62" s="98">
        <f t="shared" ref="D62:J62" ca="1" si="33">IF(D$2&lt;&gt;"",INDIRECT(D$2&amp;"!C68"),"")</f>
        <v>29</v>
      </c>
      <c r="E62" s="98">
        <f t="shared" ca="1" si="33"/>
        <v>28</v>
      </c>
      <c r="F62" s="98" t="str">
        <f t="shared" ca="1" si="33"/>
        <v/>
      </c>
      <c r="G62" s="98" t="str">
        <f t="shared" ca="1" si="33"/>
        <v/>
      </c>
      <c r="H62" s="98" t="str">
        <f t="shared" ca="1" si="33"/>
        <v/>
      </c>
      <c r="I62" s="98" t="str">
        <f t="shared" ca="1" si="33"/>
        <v/>
      </c>
      <c r="J62" s="98" t="str">
        <f t="shared" ca="1" si="33"/>
        <v/>
      </c>
      <c r="K62" s="29">
        <f ca="1">C62</f>
        <v>29</v>
      </c>
    </row>
    <row r="63" spans="1:21" ht="12.75" customHeight="1" x14ac:dyDescent="0.15">
      <c r="A63" s="108" t="s">
        <v>25</v>
      </c>
      <c r="B63" s="109"/>
      <c r="C63" s="4">
        <f ca="1">ROUND(AVERAGE(D63:J63),3)</f>
        <v>7.8849999999999998</v>
      </c>
      <c r="D63" s="30">
        <f t="shared" ref="D63:J63" ca="1" si="34">IF(D$2&lt;&gt;"",INDIRECT(D$2&amp;"!C69"),"")</f>
        <v>7.7000000000000011</v>
      </c>
      <c r="E63" s="30">
        <f t="shared" ca="1" si="34"/>
        <v>8.0700000000000021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788.5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形状比＝86、Sr＝13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No.52</v>
      </c>
      <c r="E67" s="26" t="str">
        <f t="shared" si="35"/>
        <v>No.53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98">
        <f t="shared" ref="D68:J68" ca="1" si="36">IF(D$2&lt;&gt;"",INDIRECT(D$2&amp;"!D66"),"")</f>
        <v>0</v>
      </c>
      <c r="E68" s="98">
        <f t="shared" ca="1" si="36"/>
        <v>0</v>
      </c>
      <c r="F68" s="98" t="str">
        <f t="shared" ca="1" si="36"/>
        <v/>
      </c>
      <c r="G68" s="98" t="str">
        <f t="shared" ca="1" si="36"/>
        <v/>
      </c>
      <c r="H68" s="98" t="str">
        <f t="shared" ca="1" si="36"/>
        <v/>
      </c>
      <c r="I68" s="98" t="str">
        <f t="shared" ca="1" si="36"/>
        <v/>
      </c>
      <c r="J68" s="98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98" t="str">
        <f t="shared" ref="D69:J69" ca="1" si="37">IF(D$2&lt;&gt;"",INDIRECT(D$2&amp;"!D67"),"")</f>
        <v/>
      </c>
      <c r="E69" s="98" t="str">
        <f t="shared" ca="1" si="37"/>
        <v/>
      </c>
      <c r="F69" s="98" t="str">
        <f t="shared" ca="1" si="37"/>
        <v/>
      </c>
      <c r="G69" s="98" t="str">
        <f t="shared" ca="1" si="37"/>
        <v/>
      </c>
      <c r="H69" s="98" t="str">
        <f t="shared" ca="1" si="37"/>
        <v/>
      </c>
      <c r="I69" s="98" t="str">
        <f t="shared" ca="1" si="37"/>
        <v/>
      </c>
      <c r="J69" s="98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98" t="str">
        <f t="shared" ref="D70:J70" ca="1" si="38">IF(D$2&lt;&gt;"",INDIRECT(D$2&amp;"!D68"),"")</f>
        <v/>
      </c>
      <c r="E70" s="98" t="str">
        <f t="shared" ca="1" si="38"/>
        <v/>
      </c>
      <c r="F70" s="98" t="str">
        <f t="shared" ca="1" si="38"/>
        <v/>
      </c>
      <c r="G70" s="98" t="str">
        <f t="shared" ca="1" si="38"/>
        <v/>
      </c>
      <c r="H70" s="98" t="str">
        <f t="shared" ca="1" si="38"/>
        <v/>
      </c>
      <c r="I70" s="98" t="str">
        <f t="shared" ca="1" si="38"/>
        <v/>
      </c>
      <c r="J70" s="98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No.52</v>
      </c>
      <c r="E74" s="26" t="str">
        <f t="shared" si="40"/>
        <v>No.53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10</v>
      </c>
      <c r="D75" s="98">
        <f t="shared" ref="D75:J75" ca="1" si="41">IF(D$2&lt;&gt;"",INDIRECT(D$2&amp;"!E66"),"")</f>
        <v>9</v>
      </c>
      <c r="E75" s="98">
        <f t="shared" ca="1" si="41"/>
        <v>11</v>
      </c>
      <c r="F75" s="98" t="str">
        <f t="shared" ca="1" si="41"/>
        <v/>
      </c>
      <c r="G75" s="98" t="str">
        <f t="shared" ca="1" si="41"/>
        <v/>
      </c>
      <c r="H75" s="98" t="str">
        <f t="shared" ca="1" si="41"/>
        <v/>
      </c>
      <c r="I75" s="98" t="str">
        <f t="shared" ca="1" si="41"/>
        <v/>
      </c>
      <c r="J75" s="98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25</v>
      </c>
      <c r="D76" s="98">
        <f t="shared" ref="D76:J76" ca="1" si="42">IF(D$2&lt;&gt;"",INDIRECT(D$2&amp;"!E67"),"")</f>
        <v>26</v>
      </c>
      <c r="E76" s="98">
        <f t="shared" ca="1" si="42"/>
        <v>23</v>
      </c>
      <c r="F76" s="98" t="str">
        <f t="shared" ca="1" si="42"/>
        <v/>
      </c>
      <c r="G76" s="98" t="str">
        <f t="shared" ca="1" si="42"/>
        <v/>
      </c>
      <c r="H76" s="98" t="str">
        <f t="shared" ca="1" si="42"/>
        <v/>
      </c>
      <c r="I76" s="98" t="str">
        <f t="shared" ca="1" si="42"/>
        <v/>
      </c>
      <c r="J76" s="98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29</v>
      </c>
      <c r="D77" s="98">
        <f t="shared" ref="D77:J77" ca="1" si="43">IF(D$2&lt;&gt;"",INDIRECT(D$2&amp;"!E68"),"")</f>
        <v>29</v>
      </c>
      <c r="E77" s="98">
        <f t="shared" ca="1" si="43"/>
        <v>28</v>
      </c>
      <c r="F77" s="98" t="str">
        <f t="shared" ca="1" si="43"/>
        <v/>
      </c>
      <c r="G77" s="98" t="str">
        <f t="shared" ca="1" si="43"/>
        <v/>
      </c>
      <c r="H77" s="98" t="str">
        <f t="shared" ca="1" si="43"/>
        <v/>
      </c>
      <c r="I77" s="98" t="str">
        <f t="shared" ca="1" si="43"/>
        <v/>
      </c>
      <c r="J77" s="98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7.8849999999999998</v>
      </c>
      <c r="D78" s="30">
        <f t="shared" ref="D78:J78" ca="1" si="44">IF(D$2&lt;&gt;"",INDIRECT(D$2&amp;"!E69"),"")</f>
        <v>7.7000000000000011</v>
      </c>
      <c r="E78" s="30">
        <f t="shared" ca="1" si="44"/>
        <v>8.0700000000000021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344</v>
      </c>
    </row>
    <row r="93" spans="1:11" x14ac:dyDescent="0.15">
      <c r="B93" s="10" t="s">
        <v>345</v>
      </c>
    </row>
    <row r="95" spans="1:11" x14ac:dyDescent="0.15">
      <c r="B95" s="10" t="s">
        <v>346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AJ120"/>
  <sheetViews>
    <sheetView showGridLines="0" tabSelected="1" view="pageBreakPreview" topLeftCell="A25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264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281</v>
      </c>
      <c r="B4" s="115" t="s">
        <v>58</v>
      </c>
      <c r="C4" s="115"/>
      <c r="D4" s="77">
        <v>24</v>
      </c>
      <c r="E4" s="77">
        <v>20</v>
      </c>
      <c r="F4" s="4">
        <f t="shared" ref="F4:F43" si="0">IF(D4&gt;0,IF(B4="スギ",P4,IF(B4="ヒノキ",U4,IF(B4="アカマツ",Z4,IF(B4="カラマツ",AF4,AJ4)))),"")</f>
        <v>0.41</v>
      </c>
      <c r="G4" s="5" t="s">
        <v>65</v>
      </c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0.4</v>
      </c>
      <c r="L4" s="78">
        <f t="shared" ref="L4:L43" si="2">ROUND(10^(-5+0.73504+1.83346*LOG(D4)+1.06569*LOG(E4)),2)</f>
        <v>0.45</v>
      </c>
      <c r="M4" s="78">
        <f t="shared" ref="M4:M43" si="3">ROUND(10^(-5+0.71514+1.74357*LOG(D4)+1.17719*LOG(E4)),2)</f>
        <v>0.45</v>
      </c>
      <c r="N4" s="78">
        <f t="shared" ref="N4:N43" si="4">ROUND(10^(-5+0.82956+1.76381*LOG(D4)+1.06412*LOG(E4)),2)</f>
        <v>0.45</v>
      </c>
      <c r="O4" s="78">
        <f t="shared" ref="O4:O43" si="5">ROUND(10^(-5+0.88226+1.79204*LOG(D4)+0.99303*LOG(E4)),2)</f>
        <v>0.44</v>
      </c>
      <c r="P4" s="78">
        <f>HLOOKUP($D4,K$3:O$43,MATCH($A4,$A$3:$A$43,0),1)</f>
        <v>0.45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0.4</v>
      </c>
      <c r="R4" s="78">
        <f t="shared" ref="R4:R43" si="7">ROUND(10^(1.905709*LOG(D4)+1.011385*LOG(E4)-4.293729),2)</f>
        <v>0.45</v>
      </c>
      <c r="S4" s="78">
        <f t="shared" ref="S4:S43" si="8">ROUND(10^(1.771888*LOG(D4)+1.138415*LOG(E4)-4.271259),2)</f>
        <v>0.45</v>
      </c>
      <c r="T4" s="78">
        <f t="shared" ref="T4:T43" si="9">ROUND(10^(1.671519*LOG(D4)+1.363617*LOG(E4)-4.404407),2)</f>
        <v>0.48</v>
      </c>
      <c r="U4" s="78">
        <f t="shared" ref="U4:U43" si="10">HLOOKUP($D4,Q$3:T$43,MATCH($A4,$A$3:$A$43,0),1)</f>
        <v>0.45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0.46</v>
      </c>
      <c r="W4" s="78">
        <f t="shared" ref="W4:W43" si="12">ROUND(10^(-4.155639+1.847898*LOG(D4)+0.951955*LOG(E4)),2)</f>
        <v>0.43</v>
      </c>
      <c r="X4" s="78">
        <f t="shared" ref="X4:X43" si="13">ROUND(10^(-4.194535+1.804172*LOG(D4)+1.034248*LOG(E4)),2)</f>
        <v>0.44</v>
      </c>
      <c r="Y4" s="78">
        <f t="shared" ref="Y4:Y43" si="14">ROUND(10^(-4.42347+2.006485*LOG(D4)+0.967757*LOG(E4)),2)</f>
        <v>0.4</v>
      </c>
      <c r="Z4" s="78">
        <f t="shared" ref="Z4:Z43" si="15">HLOOKUP($D4,V$3:Y$43,MATCH($A4,$A$3:$A$43,0),1)</f>
        <v>0.44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0.39</v>
      </c>
      <c r="AB4" s="78">
        <f t="shared" ref="AB4:AB43" si="17">ROUND(10^(1.979213*LOG(D4)+0.998347*LOG(E4)-4.369281),2)</f>
        <v>0.46</v>
      </c>
      <c r="AC4" s="78">
        <f t="shared" ref="AC4:AC43" si="18">ROUND(10^(1.904401*LOG(D4)+1.062478*LOG(E4)-4.348104),2)</f>
        <v>0.46</v>
      </c>
      <c r="AD4" s="78">
        <f t="shared" ref="AD4:AD43" si="19">ROUND(10^(1.640825*LOG(D4)+1.080387*LOG(E4)-3.976731),2)</f>
        <v>0.49</v>
      </c>
      <c r="AE4" s="78">
        <f t="shared" ref="AE4:AE43" si="20">ROUND(10^(1.90887*LOG(D4)+1.088002*LOG(E4)-4.431495),2)</f>
        <v>0.42</v>
      </c>
      <c r="AF4" s="78">
        <f t="shared" ref="AF4:AF43" si="21">HLOOKUP($D4,AA$3:AE$43,MATCH($A4,$A$3:$A$43,0),1)</f>
        <v>0.46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0.38</v>
      </c>
      <c r="AH4" s="78">
        <f t="shared" ref="AH4:AH43" si="23">ROUND(10^(1.93813902*LOG(D4)+0.96697002*LOG(E4)-4.32216295),2)</f>
        <v>0.41</v>
      </c>
      <c r="AI4" s="78">
        <f t="shared" ref="AI4:AI43" si="24">ROUND(10^(1.82464098*LOG(D4)+0.97625989*LOG(E4)-4.15096808),2)</f>
        <v>0.43</v>
      </c>
      <c r="AJ4" s="78">
        <f t="shared" ref="AJ4:AJ43" si="25">HLOOKUP($D4,AG$3:AI$43,MATCH($A4,$A$3:$A$43,0),1)</f>
        <v>0.41</v>
      </c>
    </row>
    <row r="5" spans="1:36" ht="12.95" customHeight="1" x14ac:dyDescent="0.15">
      <c r="A5" s="77">
        <v>282</v>
      </c>
      <c r="B5" s="115" t="s">
        <v>58</v>
      </c>
      <c r="C5" s="115"/>
      <c r="D5" s="77">
        <v>20</v>
      </c>
      <c r="E5" s="77">
        <v>20</v>
      </c>
      <c r="F5" s="4">
        <f t="shared" si="0"/>
        <v>0.28999999999999998</v>
      </c>
      <c r="G5" s="5" t="s">
        <v>65</v>
      </c>
      <c r="H5" s="77" t="s">
        <v>62</v>
      </c>
      <c r="I5" s="77"/>
      <c r="J5" s="1" t="s">
        <v>15</v>
      </c>
      <c r="K5" s="78">
        <f t="shared" si="1"/>
        <v>0.28999999999999998</v>
      </c>
      <c r="L5" s="78">
        <f t="shared" si="2"/>
        <v>0.32</v>
      </c>
      <c r="M5" s="78">
        <f t="shared" si="3"/>
        <v>0.33</v>
      </c>
      <c r="N5" s="78">
        <f t="shared" si="4"/>
        <v>0.32</v>
      </c>
      <c r="O5" s="78">
        <f t="shared" si="5"/>
        <v>0.32</v>
      </c>
      <c r="P5" s="78">
        <f t="shared" ref="P5:P43" si="26">HLOOKUP($D5,K$3:O$43,MATCH(A5,$A$3:$A$43,0),1)</f>
        <v>0.32</v>
      </c>
      <c r="Q5" s="78">
        <f t="shared" si="6"/>
        <v>0.28999999999999998</v>
      </c>
      <c r="R5" s="78">
        <f t="shared" si="7"/>
        <v>0.32</v>
      </c>
      <c r="S5" s="78">
        <f t="shared" si="8"/>
        <v>0.33</v>
      </c>
      <c r="T5" s="78">
        <f t="shared" si="9"/>
        <v>0.35</v>
      </c>
      <c r="U5" s="78">
        <f t="shared" si="10"/>
        <v>0.32</v>
      </c>
      <c r="V5" s="78">
        <f t="shared" si="11"/>
        <v>0.32</v>
      </c>
      <c r="W5" s="78">
        <f t="shared" si="12"/>
        <v>0.31</v>
      </c>
      <c r="X5" s="78">
        <f t="shared" si="13"/>
        <v>0.32</v>
      </c>
      <c r="Y5" s="78">
        <f t="shared" si="14"/>
        <v>0.28000000000000003</v>
      </c>
      <c r="Z5" s="78">
        <f t="shared" si="15"/>
        <v>0.31</v>
      </c>
      <c r="AA5" s="78">
        <f t="shared" si="16"/>
        <v>0.28000000000000003</v>
      </c>
      <c r="AB5" s="78">
        <f t="shared" si="17"/>
        <v>0.32</v>
      </c>
      <c r="AC5" s="78">
        <f t="shared" si="18"/>
        <v>0.33</v>
      </c>
      <c r="AD5" s="78">
        <f t="shared" si="19"/>
        <v>0.37</v>
      </c>
      <c r="AE5" s="78">
        <f t="shared" si="20"/>
        <v>0.28999999999999998</v>
      </c>
      <c r="AF5" s="78">
        <f t="shared" si="21"/>
        <v>0.32</v>
      </c>
      <c r="AG5" s="78">
        <f t="shared" si="22"/>
        <v>0.27</v>
      </c>
      <c r="AH5" s="78">
        <f t="shared" si="23"/>
        <v>0.28999999999999998</v>
      </c>
      <c r="AI5" s="78">
        <f t="shared" si="24"/>
        <v>0.31</v>
      </c>
      <c r="AJ5" s="78">
        <f t="shared" si="25"/>
        <v>0.28999999999999998</v>
      </c>
    </row>
    <row r="6" spans="1:36" ht="12.95" customHeight="1" x14ac:dyDescent="0.15">
      <c r="A6" s="98">
        <v>283</v>
      </c>
      <c r="B6" s="115" t="s">
        <v>56</v>
      </c>
      <c r="C6" s="115"/>
      <c r="D6" s="77">
        <v>26</v>
      </c>
      <c r="E6" s="77">
        <v>19</v>
      </c>
      <c r="F6" s="4">
        <f t="shared" si="0"/>
        <v>0.45</v>
      </c>
      <c r="G6" s="5" t="s">
        <v>65</v>
      </c>
      <c r="H6" s="77"/>
      <c r="I6" s="77"/>
      <c r="J6" s="1" t="s">
        <v>15</v>
      </c>
      <c r="K6" s="78">
        <f t="shared" si="1"/>
        <v>0.44</v>
      </c>
      <c r="L6" s="78">
        <f t="shared" si="2"/>
        <v>0.49</v>
      </c>
      <c r="M6" s="78">
        <f t="shared" si="3"/>
        <v>0.49</v>
      </c>
      <c r="N6" s="78">
        <f t="shared" si="4"/>
        <v>0.49</v>
      </c>
      <c r="O6" s="78">
        <f t="shared" si="5"/>
        <v>0.49</v>
      </c>
      <c r="P6" s="78">
        <f t="shared" si="26"/>
        <v>0.49</v>
      </c>
      <c r="Q6" s="78">
        <f t="shared" si="6"/>
        <v>0.44</v>
      </c>
      <c r="R6" s="78">
        <f t="shared" si="7"/>
        <v>0.5</v>
      </c>
      <c r="S6" s="78">
        <f t="shared" si="8"/>
        <v>0.49</v>
      </c>
      <c r="T6" s="78">
        <f t="shared" si="9"/>
        <v>0.51</v>
      </c>
      <c r="U6" s="78">
        <f t="shared" si="10"/>
        <v>0.49</v>
      </c>
      <c r="V6" s="78">
        <f t="shared" si="11"/>
        <v>0.51</v>
      </c>
      <c r="W6" s="78">
        <f t="shared" si="12"/>
        <v>0.47</v>
      </c>
      <c r="X6" s="78">
        <f t="shared" si="13"/>
        <v>0.48</v>
      </c>
      <c r="Y6" s="78">
        <f t="shared" si="14"/>
        <v>0.45</v>
      </c>
      <c r="Z6" s="78">
        <f t="shared" si="15"/>
        <v>0.48</v>
      </c>
      <c r="AA6" s="78">
        <f t="shared" si="16"/>
        <v>0.42</v>
      </c>
      <c r="AB6" s="78">
        <f t="shared" si="17"/>
        <v>0.51</v>
      </c>
      <c r="AC6" s="78">
        <f t="shared" si="18"/>
        <v>0.51</v>
      </c>
      <c r="AD6" s="78">
        <f t="shared" si="19"/>
        <v>0.53</v>
      </c>
      <c r="AE6" s="78">
        <f t="shared" si="20"/>
        <v>0.46</v>
      </c>
      <c r="AF6" s="78">
        <f t="shared" si="21"/>
        <v>0.51</v>
      </c>
      <c r="AG6" s="78">
        <f t="shared" si="22"/>
        <v>0.42</v>
      </c>
      <c r="AH6" s="78">
        <f t="shared" si="23"/>
        <v>0.45</v>
      </c>
      <c r="AI6" s="78">
        <f t="shared" si="24"/>
        <v>0.48</v>
      </c>
      <c r="AJ6" s="78">
        <f t="shared" si="25"/>
        <v>0.45</v>
      </c>
    </row>
    <row r="7" spans="1:36" ht="12.95" customHeight="1" x14ac:dyDescent="0.15">
      <c r="A7" s="98">
        <v>284</v>
      </c>
      <c r="B7" s="115" t="s">
        <v>56</v>
      </c>
      <c r="C7" s="115"/>
      <c r="D7" s="77">
        <v>18</v>
      </c>
      <c r="E7" s="77">
        <v>17</v>
      </c>
      <c r="F7" s="4">
        <f t="shared" si="0"/>
        <v>0.2</v>
      </c>
      <c r="G7" s="5" t="s">
        <v>65</v>
      </c>
      <c r="H7" s="77" t="s">
        <v>62</v>
      </c>
      <c r="I7" s="77"/>
      <c r="J7" s="1" t="s">
        <v>15</v>
      </c>
      <c r="K7" s="78">
        <f t="shared" si="1"/>
        <v>0.21</v>
      </c>
      <c r="L7" s="78">
        <f t="shared" si="2"/>
        <v>0.22</v>
      </c>
      <c r="M7" s="78">
        <f t="shared" si="3"/>
        <v>0.23</v>
      </c>
      <c r="N7" s="78">
        <f t="shared" si="4"/>
        <v>0.23</v>
      </c>
      <c r="O7" s="78">
        <f t="shared" si="5"/>
        <v>0.23</v>
      </c>
      <c r="P7" s="78">
        <f t="shared" si="26"/>
        <v>0.22</v>
      </c>
      <c r="Q7" s="78">
        <f t="shared" si="6"/>
        <v>0.2</v>
      </c>
      <c r="R7" s="78">
        <f t="shared" si="7"/>
        <v>0.22</v>
      </c>
      <c r="S7" s="78">
        <f t="shared" si="8"/>
        <v>0.23</v>
      </c>
      <c r="T7" s="78">
        <f t="shared" si="9"/>
        <v>0.24</v>
      </c>
      <c r="U7" s="78">
        <f t="shared" si="10"/>
        <v>0.22</v>
      </c>
      <c r="V7" s="78">
        <f t="shared" si="11"/>
        <v>0.23</v>
      </c>
      <c r="W7" s="78">
        <f t="shared" si="12"/>
        <v>0.22</v>
      </c>
      <c r="X7" s="78">
        <f t="shared" si="13"/>
        <v>0.22</v>
      </c>
      <c r="Y7" s="78">
        <f t="shared" si="14"/>
        <v>0.19</v>
      </c>
      <c r="Z7" s="78">
        <f t="shared" si="15"/>
        <v>0.22</v>
      </c>
      <c r="AA7" s="78">
        <f t="shared" si="16"/>
        <v>0.2</v>
      </c>
      <c r="AB7" s="78">
        <f t="shared" si="17"/>
        <v>0.22</v>
      </c>
      <c r="AC7" s="78">
        <f t="shared" si="18"/>
        <v>0.22</v>
      </c>
      <c r="AD7" s="78">
        <f t="shared" si="19"/>
        <v>0.26</v>
      </c>
      <c r="AE7" s="78">
        <f t="shared" si="20"/>
        <v>0.2</v>
      </c>
      <c r="AF7" s="78">
        <f t="shared" si="21"/>
        <v>0.22</v>
      </c>
      <c r="AG7" s="78">
        <f t="shared" si="22"/>
        <v>0.19</v>
      </c>
      <c r="AH7" s="78">
        <f t="shared" si="23"/>
        <v>0.2</v>
      </c>
      <c r="AI7" s="78">
        <f t="shared" si="24"/>
        <v>0.22</v>
      </c>
      <c r="AJ7" s="78">
        <f t="shared" si="25"/>
        <v>0.2</v>
      </c>
    </row>
    <row r="8" spans="1:36" ht="12.95" customHeight="1" x14ac:dyDescent="0.15">
      <c r="A8" s="98">
        <v>285</v>
      </c>
      <c r="B8" s="115" t="s">
        <v>64</v>
      </c>
      <c r="C8" s="115"/>
      <c r="D8" s="77">
        <v>14</v>
      </c>
      <c r="E8" s="77">
        <v>15</v>
      </c>
      <c r="F8" s="4">
        <f t="shared" si="0"/>
        <v>0.11</v>
      </c>
      <c r="G8" s="5"/>
      <c r="H8" s="98" t="s">
        <v>62</v>
      </c>
      <c r="I8" s="77"/>
      <c r="J8" s="1" t="s">
        <v>15</v>
      </c>
      <c r="K8" s="78">
        <f t="shared" si="1"/>
        <v>0.12</v>
      </c>
      <c r="L8" s="78">
        <f t="shared" si="2"/>
        <v>0.12</v>
      </c>
      <c r="M8" s="78">
        <f t="shared" si="3"/>
        <v>0.13</v>
      </c>
      <c r="N8" s="78">
        <f t="shared" si="4"/>
        <v>0.13</v>
      </c>
      <c r="O8" s="78">
        <f t="shared" si="5"/>
        <v>0.13</v>
      </c>
      <c r="P8" s="78">
        <f t="shared" si="26"/>
        <v>0.12</v>
      </c>
      <c r="Q8" s="78">
        <f t="shared" si="6"/>
        <v>0.11</v>
      </c>
      <c r="R8" s="78">
        <f t="shared" si="7"/>
        <v>0.12</v>
      </c>
      <c r="S8" s="78">
        <f t="shared" si="8"/>
        <v>0.13</v>
      </c>
      <c r="T8" s="78">
        <f t="shared" si="9"/>
        <v>0.13</v>
      </c>
      <c r="U8" s="78">
        <f t="shared" si="10"/>
        <v>0.12</v>
      </c>
      <c r="V8" s="78">
        <f t="shared" si="11"/>
        <v>0.12</v>
      </c>
      <c r="W8" s="78">
        <f t="shared" si="12"/>
        <v>0.12</v>
      </c>
      <c r="X8" s="78">
        <f t="shared" si="13"/>
        <v>0.12</v>
      </c>
      <c r="Y8" s="78">
        <f t="shared" si="14"/>
        <v>0.1</v>
      </c>
      <c r="Z8" s="78">
        <f t="shared" si="15"/>
        <v>0.12</v>
      </c>
      <c r="AA8" s="78">
        <f t="shared" si="16"/>
        <v>0.11</v>
      </c>
      <c r="AB8" s="78">
        <f t="shared" si="17"/>
        <v>0.12</v>
      </c>
      <c r="AC8" s="78">
        <f t="shared" si="18"/>
        <v>0.12</v>
      </c>
      <c r="AD8" s="78">
        <f t="shared" si="19"/>
        <v>0.15</v>
      </c>
      <c r="AE8" s="78">
        <f t="shared" si="20"/>
        <v>0.11</v>
      </c>
      <c r="AF8" s="78">
        <f t="shared" si="21"/>
        <v>0.12</v>
      </c>
      <c r="AG8" s="78">
        <f t="shared" si="22"/>
        <v>0.1</v>
      </c>
      <c r="AH8" s="78">
        <f t="shared" si="23"/>
        <v>0.11</v>
      </c>
      <c r="AI8" s="78">
        <f t="shared" si="24"/>
        <v>0.12</v>
      </c>
      <c r="AJ8" s="78">
        <f t="shared" si="25"/>
        <v>0.11</v>
      </c>
    </row>
    <row r="9" spans="1:36" ht="12.95" customHeight="1" x14ac:dyDescent="0.15">
      <c r="A9" s="98">
        <v>286</v>
      </c>
      <c r="B9" s="115" t="s">
        <v>64</v>
      </c>
      <c r="C9" s="115"/>
      <c r="D9" s="77">
        <v>20</v>
      </c>
      <c r="E9" s="77">
        <v>18</v>
      </c>
      <c r="F9" s="4">
        <f t="shared" si="0"/>
        <v>0.26</v>
      </c>
      <c r="G9" s="5"/>
      <c r="H9" s="77"/>
      <c r="I9" s="77"/>
      <c r="J9" s="1" t="s">
        <v>15</v>
      </c>
      <c r="K9" s="78">
        <f t="shared" si="1"/>
        <v>0.26</v>
      </c>
      <c r="L9" s="78">
        <f t="shared" si="2"/>
        <v>0.28999999999999998</v>
      </c>
      <c r="M9" s="78">
        <f t="shared" si="3"/>
        <v>0.28999999999999998</v>
      </c>
      <c r="N9" s="78">
        <f t="shared" si="4"/>
        <v>0.28999999999999998</v>
      </c>
      <c r="O9" s="78">
        <f t="shared" si="5"/>
        <v>0.28999999999999998</v>
      </c>
      <c r="P9" s="78">
        <f t="shared" si="26"/>
        <v>0.28999999999999998</v>
      </c>
      <c r="Q9" s="78">
        <f t="shared" si="6"/>
        <v>0.26</v>
      </c>
      <c r="R9" s="78">
        <f t="shared" si="7"/>
        <v>0.28999999999999998</v>
      </c>
      <c r="S9" s="78">
        <f t="shared" si="8"/>
        <v>0.28999999999999998</v>
      </c>
      <c r="T9" s="78">
        <f t="shared" si="9"/>
        <v>0.3</v>
      </c>
      <c r="U9" s="78">
        <f t="shared" si="10"/>
        <v>0.28999999999999998</v>
      </c>
      <c r="V9" s="78">
        <f t="shared" si="11"/>
        <v>0.28999999999999998</v>
      </c>
      <c r="W9" s="78">
        <f t="shared" si="12"/>
        <v>0.28000000000000003</v>
      </c>
      <c r="X9" s="78">
        <f t="shared" si="13"/>
        <v>0.28000000000000003</v>
      </c>
      <c r="Y9" s="78">
        <f t="shared" si="14"/>
        <v>0.25</v>
      </c>
      <c r="Z9" s="78">
        <f t="shared" si="15"/>
        <v>0.28000000000000003</v>
      </c>
      <c r="AA9" s="78">
        <f t="shared" si="16"/>
        <v>0.25</v>
      </c>
      <c r="AB9" s="78">
        <f t="shared" si="17"/>
        <v>0.28999999999999998</v>
      </c>
      <c r="AC9" s="78">
        <f t="shared" si="18"/>
        <v>0.28999999999999998</v>
      </c>
      <c r="AD9" s="78">
        <f t="shared" si="19"/>
        <v>0.33</v>
      </c>
      <c r="AE9" s="78">
        <f t="shared" si="20"/>
        <v>0.26</v>
      </c>
      <c r="AF9" s="78">
        <f t="shared" si="21"/>
        <v>0.28999999999999998</v>
      </c>
      <c r="AG9" s="78">
        <f t="shared" si="22"/>
        <v>0.24</v>
      </c>
      <c r="AH9" s="78">
        <f t="shared" si="23"/>
        <v>0.26</v>
      </c>
      <c r="AI9" s="78">
        <f t="shared" si="24"/>
        <v>0.28000000000000003</v>
      </c>
      <c r="AJ9" s="78">
        <f t="shared" si="25"/>
        <v>0.26</v>
      </c>
    </row>
    <row r="10" spans="1:36" ht="12.95" customHeight="1" x14ac:dyDescent="0.15">
      <c r="A10" s="98">
        <v>287</v>
      </c>
      <c r="B10" s="115" t="s">
        <v>270</v>
      </c>
      <c r="C10" s="115"/>
      <c r="D10" s="77">
        <v>8</v>
      </c>
      <c r="E10" s="77">
        <v>8</v>
      </c>
      <c r="F10" s="4">
        <f t="shared" si="0"/>
        <v>0.02</v>
      </c>
      <c r="G10" s="5" t="s">
        <v>65</v>
      </c>
      <c r="H10" s="77" t="s">
        <v>62</v>
      </c>
      <c r="I10" s="77"/>
      <c r="J10" s="1" t="s">
        <v>15</v>
      </c>
      <c r="K10" s="78">
        <f t="shared" si="1"/>
        <v>0.02</v>
      </c>
      <c r="L10" s="78">
        <f t="shared" si="2"/>
        <v>0.02</v>
      </c>
      <c r="M10" s="78">
        <f t="shared" si="3"/>
        <v>0.02</v>
      </c>
      <c r="N10" s="78">
        <f t="shared" si="4"/>
        <v>0.02</v>
      </c>
      <c r="O10" s="78">
        <f t="shared" si="5"/>
        <v>0.02</v>
      </c>
      <c r="P10" s="78">
        <f t="shared" si="26"/>
        <v>0.02</v>
      </c>
      <c r="Q10" s="78">
        <f t="shared" si="6"/>
        <v>0.02</v>
      </c>
      <c r="R10" s="78">
        <f t="shared" si="7"/>
        <v>0.02</v>
      </c>
      <c r="S10" s="78">
        <f t="shared" si="8"/>
        <v>0.02</v>
      </c>
      <c r="T10" s="78">
        <f t="shared" si="9"/>
        <v>0.02</v>
      </c>
      <c r="U10" s="78">
        <f t="shared" si="10"/>
        <v>0.02</v>
      </c>
      <c r="V10" s="78">
        <f t="shared" si="11"/>
        <v>0.02</v>
      </c>
      <c r="W10" s="78">
        <f t="shared" si="12"/>
        <v>0.02</v>
      </c>
      <c r="X10" s="78">
        <f t="shared" si="13"/>
        <v>0.02</v>
      </c>
      <c r="Y10" s="78">
        <f t="shared" si="14"/>
        <v>0.02</v>
      </c>
      <c r="Z10" s="78">
        <f t="shared" si="15"/>
        <v>0.02</v>
      </c>
      <c r="AA10" s="78">
        <f t="shared" si="16"/>
        <v>0.02</v>
      </c>
      <c r="AB10" s="78">
        <f t="shared" si="17"/>
        <v>0.02</v>
      </c>
      <c r="AC10" s="78">
        <f t="shared" si="18"/>
        <v>0.02</v>
      </c>
      <c r="AD10" s="78">
        <f t="shared" si="19"/>
        <v>0.03</v>
      </c>
      <c r="AE10" s="78">
        <f t="shared" si="20"/>
        <v>0.02</v>
      </c>
      <c r="AF10" s="78">
        <f t="shared" si="21"/>
        <v>0.02</v>
      </c>
      <c r="AG10" s="78">
        <f t="shared" si="22"/>
        <v>0.02</v>
      </c>
      <c r="AH10" s="78">
        <f t="shared" si="23"/>
        <v>0.02</v>
      </c>
      <c r="AI10" s="78">
        <f t="shared" si="24"/>
        <v>0.02</v>
      </c>
      <c r="AJ10" s="78">
        <f t="shared" si="25"/>
        <v>0.02</v>
      </c>
    </row>
    <row r="11" spans="1:36" ht="12.95" customHeight="1" x14ac:dyDescent="0.15">
      <c r="A11" s="98">
        <v>288</v>
      </c>
      <c r="B11" s="115" t="s">
        <v>270</v>
      </c>
      <c r="C11" s="115"/>
      <c r="D11" s="77">
        <v>8</v>
      </c>
      <c r="E11" s="77">
        <v>8</v>
      </c>
      <c r="F11" s="4">
        <f t="shared" si="0"/>
        <v>0.02</v>
      </c>
      <c r="G11" s="5" t="s">
        <v>65</v>
      </c>
      <c r="H11" s="77" t="s">
        <v>62</v>
      </c>
      <c r="I11" s="77"/>
      <c r="J11" s="1" t="s">
        <v>15</v>
      </c>
      <c r="K11" s="78">
        <f t="shared" si="1"/>
        <v>0.02</v>
      </c>
      <c r="L11" s="78">
        <f t="shared" si="2"/>
        <v>0.02</v>
      </c>
      <c r="M11" s="78">
        <f t="shared" si="3"/>
        <v>0.02</v>
      </c>
      <c r="N11" s="78">
        <f t="shared" si="4"/>
        <v>0.02</v>
      </c>
      <c r="O11" s="78">
        <f t="shared" si="5"/>
        <v>0.02</v>
      </c>
      <c r="P11" s="78">
        <f t="shared" si="26"/>
        <v>0.02</v>
      </c>
      <c r="Q11" s="78">
        <f t="shared" si="6"/>
        <v>0.02</v>
      </c>
      <c r="R11" s="78">
        <f t="shared" si="7"/>
        <v>0.02</v>
      </c>
      <c r="S11" s="78">
        <f t="shared" si="8"/>
        <v>0.02</v>
      </c>
      <c r="T11" s="78">
        <f t="shared" si="9"/>
        <v>0.02</v>
      </c>
      <c r="U11" s="78">
        <f t="shared" si="10"/>
        <v>0.02</v>
      </c>
      <c r="V11" s="78">
        <f t="shared" si="11"/>
        <v>0.02</v>
      </c>
      <c r="W11" s="78">
        <f t="shared" si="12"/>
        <v>0.02</v>
      </c>
      <c r="X11" s="78">
        <f t="shared" si="13"/>
        <v>0.02</v>
      </c>
      <c r="Y11" s="78">
        <f t="shared" si="14"/>
        <v>0.02</v>
      </c>
      <c r="Z11" s="78">
        <f t="shared" si="15"/>
        <v>0.02</v>
      </c>
      <c r="AA11" s="78">
        <f t="shared" si="16"/>
        <v>0.02</v>
      </c>
      <c r="AB11" s="78">
        <f t="shared" si="17"/>
        <v>0.02</v>
      </c>
      <c r="AC11" s="78">
        <f t="shared" si="18"/>
        <v>0.02</v>
      </c>
      <c r="AD11" s="78">
        <f t="shared" si="19"/>
        <v>0.03</v>
      </c>
      <c r="AE11" s="78">
        <f t="shared" si="20"/>
        <v>0.02</v>
      </c>
      <c r="AF11" s="78">
        <f t="shared" si="21"/>
        <v>0.02</v>
      </c>
      <c r="AG11" s="78">
        <f t="shared" si="22"/>
        <v>0.02</v>
      </c>
      <c r="AH11" s="78">
        <f t="shared" si="23"/>
        <v>0.02</v>
      </c>
      <c r="AI11" s="78">
        <f t="shared" si="24"/>
        <v>0.02</v>
      </c>
      <c r="AJ11" s="78">
        <f t="shared" si="25"/>
        <v>0.02</v>
      </c>
    </row>
    <row r="12" spans="1:36" ht="12.95" customHeight="1" x14ac:dyDescent="0.15">
      <c r="A12" s="98">
        <v>289</v>
      </c>
      <c r="B12" s="115" t="s">
        <v>56</v>
      </c>
      <c r="C12" s="115"/>
      <c r="D12" s="77">
        <v>8</v>
      </c>
      <c r="E12" s="77">
        <v>9</v>
      </c>
      <c r="F12" s="4">
        <f t="shared" si="0"/>
        <v>0.02</v>
      </c>
      <c r="G12" s="5"/>
      <c r="H12" s="77" t="s">
        <v>62</v>
      </c>
      <c r="I12" s="77"/>
      <c r="J12" s="1" t="s">
        <v>15</v>
      </c>
      <c r="K12" s="78">
        <f t="shared" si="1"/>
        <v>0.03</v>
      </c>
      <c r="L12" s="78">
        <f t="shared" si="2"/>
        <v>0.03</v>
      </c>
      <c r="M12" s="78">
        <f t="shared" si="3"/>
        <v>0.03</v>
      </c>
      <c r="N12" s="78">
        <f t="shared" si="4"/>
        <v>0.03</v>
      </c>
      <c r="O12" s="78">
        <f t="shared" si="5"/>
        <v>0.03</v>
      </c>
      <c r="P12" s="78">
        <f t="shared" si="26"/>
        <v>0.03</v>
      </c>
      <c r="Q12" s="78">
        <f t="shared" si="6"/>
        <v>0.03</v>
      </c>
      <c r="R12" s="78">
        <f t="shared" si="7"/>
        <v>0.02</v>
      </c>
      <c r="S12" s="78">
        <f t="shared" si="8"/>
        <v>0.03</v>
      </c>
      <c r="T12" s="78">
        <f t="shared" si="9"/>
        <v>0.03</v>
      </c>
      <c r="U12" s="78">
        <f t="shared" si="10"/>
        <v>0.03</v>
      </c>
      <c r="V12" s="78">
        <f t="shared" si="11"/>
        <v>0.03</v>
      </c>
      <c r="W12" s="78">
        <f t="shared" si="12"/>
        <v>0.03</v>
      </c>
      <c r="X12" s="78">
        <f t="shared" si="13"/>
        <v>0.03</v>
      </c>
      <c r="Y12" s="78">
        <f t="shared" si="14"/>
        <v>0.02</v>
      </c>
      <c r="Z12" s="78">
        <f t="shared" si="15"/>
        <v>0.03</v>
      </c>
      <c r="AA12" s="78">
        <f t="shared" si="16"/>
        <v>0.02</v>
      </c>
      <c r="AB12" s="78">
        <f t="shared" si="17"/>
        <v>0.02</v>
      </c>
      <c r="AC12" s="78">
        <f t="shared" si="18"/>
        <v>0.02</v>
      </c>
      <c r="AD12" s="78">
        <f t="shared" si="19"/>
        <v>0.03</v>
      </c>
      <c r="AE12" s="78">
        <f t="shared" si="20"/>
        <v>0.02</v>
      </c>
      <c r="AF12" s="78">
        <f t="shared" si="21"/>
        <v>0.02</v>
      </c>
      <c r="AG12" s="78">
        <f t="shared" si="22"/>
        <v>0.02</v>
      </c>
      <c r="AH12" s="78">
        <f t="shared" si="23"/>
        <v>0.02</v>
      </c>
      <c r="AI12" s="78">
        <f t="shared" si="24"/>
        <v>0.03</v>
      </c>
      <c r="AJ12" s="78">
        <f t="shared" si="25"/>
        <v>0.02</v>
      </c>
    </row>
    <row r="13" spans="1:36" ht="12.95" customHeight="1" x14ac:dyDescent="0.15">
      <c r="A13" s="98">
        <v>290</v>
      </c>
      <c r="B13" s="115" t="s">
        <v>58</v>
      </c>
      <c r="C13" s="115"/>
      <c r="D13" s="77">
        <v>18</v>
      </c>
      <c r="E13" s="77">
        <v>21</v>
      </c>
      <c r="F13" s="4">
        <f t="shared" si="0"/>
        <v>0.25</v>
      </c>
      <c r="G13" s="5" t="s">
        <v>65</v>
      </c>
      <c r="H13" s="77" t="s">
        <v>62</v>
      </c>
      <c r="I13" s="77"/>
      <c r="J13" s="1" t="s">
        <v>15</v>
      </c>
      <c r="K13" s="78">
        <f t="shared" si="1"/>
        <v>0.26</v>
      </c>
      <c r="L13" s="78">
        <f t="shared" si="2"/>
        <v>0.28000000000000003</v>
      </c>
      <c r="M13" s="78">
        <f t="shared" si="3"/>
        <v>0.28999999999999998</v>
      </c>
      <c r="N13" s="78">
        <f t="shared" si="4"/>
        <v>0.28000000000000003</v>
      </c>
      <c r="O13" s="78">
        <f t="shared" si="5"/>
        <v>0.28000000000000003</v>
      </c>
      <c r="P13" s="78">
        <f t="shared" si="26"/>
        <v>0.28000000000000003</v>
      </c>
      <c r="Q13" s="78">
        <f t="shared" si="6"/>
        <v>0.25</v>
      </c>
      <c r="R13" s="78">
        <f t="shared" si="7"/>
        <v>0.27</v>
      </c>
      <c r="S13" s="78">
        <f t="shared" si="8"/>
        <v>0.28999999999999998</v>
      </c>
      <c r="T13" s="78">
        <f t="shared" si="9"/>
        <v>0.31</v>
      </c>
      <c r="U13" s="78">
        <f t="shared" si="10"/>
        <v>0.27</v>
      </c>
      <c r="V13" s="78">
        <f t="shared" si="11"/>
        <v>0.28000000000000003</v>
      </c>
      <c r="W13" s="78">
        <f t="shared" si="12"/>
        <v>0.26</v>
      </c>
      <c r="X13" s="78">
        <f t="shared" si="13"/>
        <v>0.27</v>
      </c>
      <c r="Y13" s="78">
        <f t="shared" si="14"/>
        <v>0.24</v>
      </c>
      <c r="Z13" s="78">
        <f t="shared" si="15"/>
        <v>0.26</v>
      </c>
      <c r="AA13" s="78">
        <f t="shared" si="16"/>
        <v>0.24</v>
      </c>
      <c r="AB13" s="78">
        <f t="shared" si="17"/>
        <v>0.27</v>
      </c>
      <c r="AC13" s="78">
        <f t="shared" si="18"/>
        <v>0.28000000000000003</v>
      </c>
      <c r="AD13" s="78">
        <f t="shared" si="19"/>
        <v>0.32</v>
      </c>
      <c r="AE13" s="78">
        <f t="shared" si="20"/>
        <v>0.25</v>
      </c>
      <c r="AF13" s="78">
        <f t="shared" si="21"/>
        <v>0.27</v>
      </c>
      <c r="AG13" s="78">
        <f t="shared" si="22"/>
        <v>0.23</v>
      </c>
      <c r="AH13" s="78">
        <f t="shared" si="23"/>
        <v>0.25</v>
      </c>
      <c r="AI13" s="78">
        <f t="shared" si="24"/>
        <v>0.27</v>
      </c>
      <c r="AJ13" s="78">
        <f t="shared" si="25"/>
        <v>0.25</v>
      </c>
    </row>
    <row r="14" spans="1:36" ht="12.95" customHeight="1" x14ac:dyDescent="0.15">
      <c r="A14" s="98">
        <v>291</v>
      </c>
      <c r="B14" s="115" t="s">
        <v>58</v>
      </c>
      <c r="C14" s="115"/>
      <c r="D14" s="77">
        <v>18</v>
      </c>
      <c r="E14" s="77">
        <v>20</v>
      </c>
      <c r="F14" s="4">
        <f t="shared" si="0"/>
        <v>0.23</v>
      </c>
      <c r="G14" s="5" t="s">
        <v>65</v>
      </c>
      <c r="H14" s="77" t="s">
        <v>62</v>
      </c>
      <c r="I14" s="77"/>
      <c r="J14" s="1" t="s">
        <v>15</v>
      </c>
      <c r="K14" s="78">
        <f t="shared" si="1"/>
        <v>0.24</v>
      </c>
      <c r="L14" s="78">
        <f t="shared" si="2"/>
        <v>0.26</v>
      </c>
      <c r="M14" s="78">
        <f t="shared" si="3"/>
        <v>0.27</v>
      </c>
      <c r="N14" s="78">
        <f t="shared" si="4"/>
        <v>0.27</v>
      </c>
      <c r="O14" s="78">
        <f t="shared" si="5"/>
        <v>0.27</v>
      </c>
      <c r="P14" s="78">
        <f t="shared" si="26"/>
        <v>0.26</v>
      </c>
      <c r="Q14" s="78">
        <f t="shared" si="6"/>
        <v>0.24</v>
      </c>
      <c r="R14" s="78">
        <f t="shared" si="7"/>
        <v>0.26</v>
      </c>
      <c r="S14" s="78">
        <f t="shared" si="8"/>
        <v>0.27</v>
      </c>
      <c r="T14" s="78">
        <f t="shared" si="9"/>
        <v>0.28999999999999998</v>
      </c>
      <c r="U14" s="78">
        <f t="shared" si="10"/>
        <v>0.26</v>
      </c>
      <c r="V14" s="78">
        <f t="shared" si="11"/>
        <v>0.26</v>
      </c>
      <c r="W14" s="78">
        <f t="shared" si="12"/>
        <v>0.25</v>
      </c>
      <c r="X14" s="78">
        <f t="shared" si="13"/>
        <v>0.26</v>
      </c>
      <c r="Y14" s="78">
        <f t="shared" si="14"/>
        <v>0.23</v>
      </c>
      <c r="Z14" s="78">
        <f t="shared" si="15"/>
        <v>0.25</v>
      </c>
      <c r="AA14" s="78">
        <f t="shared" si="16"/>
        <v>0.23</v>
      </c>
      <c r="AB14" s="78">
        <f t="shared" si="17"/>
        <v>0.26</v>
      </c>
      <c r="AC14" s="78">
        <f t="shared" si="18"/>
        <v>0.27</v>
      </c>
      <c r="AD14" s="78">
        <f t="shared" si="19"/>
        <v>0.31</v>
      </c>
      <c r="AE14" s="78">
        <f t="shared" si="20"/>
        <v>0.24</v>
      </c>
      <c r="AF14" s="78">
        <f t="shared" si="21"/>
        <v>0.26</v>
      </c>
      <c r="AG14" s="78">
        <f t="shared" si="22"/>
        <v>0.22</v>
      </c>
      <c r="AH14" s="78">
        <f t="shared" si="23"/>
        <v>0.23</v>
      </c>
      <c r="AI14" s="78">
        <f t="shared" si="24"/>
        <v>0.26</v>
      </c>
      <c r="AJ14" s="78">
        <f t="shared" si="25"/>
        <v>0.23</v>
      </c>
    </row>
    <row r="15" spans="1:36" ht="12.95" customHeight="1" x14ac:dyDescent="0.15">
      <c r="A15" s="77"/>
      <c r="B15" s="115"/>
      <c r="C15" s="115"/>
      <c r="D15" s="77"/>
      <c r="E15" s="77"/>
      <c r="F15" s="4" t="str">
        <f t="shared" si="0"/>
        <v/>
      </c>
      <c r="G15" s="5"/>
      <c r="H15" s="77"/>
      <c r="I15" s="77"/>
      <c r="J15" s="1" t="s">
        <v>15</v>
      </c>
      <c r="K15" s="78" t="e">
        <f t="shared" si="1"/>
        <v>#NUM!</v>
      </c>
      <c r="L15" s="78" t="e">
        <f t="shared" si="2"/>
        <v>#NUM!</v>
      </c>
      <c r="M15" s="78" t="e">
        <f t="shared" si="3"/>
        <v>#NUM!</v>
      </c>
      <c r="N15" s="78" t="e">
        <f t="shared" si="4"/>
        <v>#NUM!</v>
      </c>
      <c r="O15" s="78" t="e">
        <f t="shared" si="5"/>
        <v>#NUM!</v>
      </c>
      <c r="P15" s="78" t="e">
        <f t="shared" si="26"/>
        <v>#N/A</v>
      </c>
      <c r="Q15" s="78" t="e">
        <f t="shared" si="6"/>
        <v>#NUM!</v>
      </c>
      <c r="R15" s="78" t="e">
        <f t="shared" si="7"/>
        <v>#NUM!</v>
      </c>
      <c r="S15" s="78" t="e">
        <f t="shared" si="8"/>
        <v>#NUM!</v>
      </c>
      <c r="T15" s="78" t="e">
        <f t="shared" si="9"/>
        <v>#NUM!</v>
      </c>
      <c r="U15" s="78" t="e">
        <f t="shared" si="10"/>
        <v>#N/A</v>
      </c>
      <c r="V15" s="78" t="e">
        <f t="shared" si="11"/>
        <v>#NUM!</v>
      </c>
      <c r="W15" s="78" t="e">
        <f t="shared" si="12"/>
        <v>#NUM!</v>
      </c>
      <c r="X15" s="78" t="e">
        <f t="shared" si="13"/>
        <v>#NUM!</v>
      </c>
      <c r="Y15" s="78" t="e">
        <f t="shared" si="14"/>
        <v>#NUM!</v>
      </c>
      <c r="Z15" s="78" t="e">
        <f t="shared" si="15"/>
        <v>#N/A</v>
      </c>
      <c r="AA15" s="78" t="e">
        <f t="shared" si="16"/>
        <v>#NUM!</v>
      </c>
      <c r="AB15" s="78" t="e">
        <f t="shared" si="17"/>
        <v>#NUM!</v>
      </c>
      <c r="AC15" s="78" t="e">
        <f t="shared" si="18"/>
        <v>#NUM!</v>
      </c>
      <c r="AD15" s="78" t="e">
        <f t="shared" si="19"/>
        <v>#NUM!</v>
      </c>
      <c r="AE15" s="78" t="e">
        <f t="shared" si="20"/>
        <v>#NUM!</v>
      </c>
      <c r="AF15" s="78" t="e">
        <f t="shared" si="21"/>
        <v>#N/A</v>
      </c>
      <c r="AG15" s="78" t="e">
        <f t="shared" si="22"/>
        <v>#NUM!</v>
      </c>
      <c r="AH15" s="78" t="e">
        <f t="shared" si="23"/>
        <v>#NUM!</v>
      </c>
      <c r="AI15" s="78" t="e">
        <f t="shared" si="24"/>
        <v>#NUM!</v>
      </c>
      <c r="AJ15" s="78" t="e">
        <f t="shared" si="25"/>
        <v>#N/A</v>
      </c>
    </row>
    <row r="16" spans="1:36" ht="12.95" customHeight="1" x14ac:dyDescent="0.15">
      <c r="A16" s="77"/>
      <c r="B16" s="115"/>
      <c r="C16" s="115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115"/>
      <c r="C17" s="115"/>
      <c r="D17" s="77"/>
      <c r="E17" s="77"/>
      <c r="F17" s="4" t="str">
        <f t="shared" si="0"/>
        <v/>
      </c>
      <c r="G17" s="77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6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282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17</v>
      </c>
      <c r="D49" s="14" t="str">
        <f>IF(D47&gt;0,ROUND(SUMIF(G4:G43,"*下層*",D4:D43)/D47,0),"")</f>
        <v/>
      </c>
      <c r="E49" s="14">
        <f>ROUND(SUM(D4:D43)/E47,0)</f>
        <v>17</v>
      </c>
      <c r="F49" s="13"/>
      <c r="G49" s="15">
        <f>C49</f>
        <v>17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2.2600000000000002</v>
      </c>
      <c r="D50" s="16">
        <f>SUMIF(G4:G43,"*下層*",F4:F43)</f>
        <v>0</v>
      </c>
      <c r="E50" s="4">
        <f>SUM(F4:F43)</f>
        <v>2.2600000000000002</v>
      </c>
      <c r="F50" s="13"/>
      <c r="G50" s="17">
        <f>C50*100</f>
        <v>226.00000000000003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形状比＝94、Sr＝19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8</v>
      </c>
      <c r="D54" s="14">
        <f>COUNTIF(H4:H43,"▲")</f>
        <v>0</v>
      </c>
      <c r="E54" s="14">
        <f>COUNTA(H4:H43)</f>
        <v>8</v>
      </c>
      <c r="F54" s="10"/>
      <c r="G54" s="15">
        <f>C54*100</f>
        <v>800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1.1400000000000001</v>
      </c>
      <c r="D57" s="16">
        <f>SUMIF(H4:H43,"▲",F4:F43)</f>
        <v>0</v>
      </c>
      <c r="E57" s="16">
        <f>SUM(C57:D57)</f>
        <v>1.1400000000000001</v>
      </c>
      <c r="F57" s="13"/>
      <c r="G57" s="19">
        <f>C57*100</f>
        <v>114.00000000000001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50.4</v>
      </c>
      <c r="D62" s="20" t="str">
        <f>IF(D47&gt;0,ROUND(D57/D50*100,1),"")</f>
        <v/>
      </c>
      <c r="E62" s="20">
        <f>ROUND(E57/E50*100,1)</f>
        <v>50.4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1.1200000000000001</v>
      </c>
      <c r="D69" s="16" t="str">
        <f>IF(D66&gt;0,D50-D57,"")</f>
        <v/>
      </c>
      <c r="E69" s="4">
        <f>SUM(C69:D69)</f>
        <v>1.1200000000000001</v>
      </c>
      <c r="F69" s="13"/>
      <c r="G69" s="17">
        <f>C69*100</f>
        <v>112.00000000000001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B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9" priority="16" stopIfTrue="1">
      <formula>AND(($H4="スギ"),(#REF!&lt;12))</formula>
    </cfRule>
  </conditionalFormatting>
  <conditionalFormatting sqref="L4:L43">
    <cfRule type="expression" dxfId="78" priority="15" stopIfTrue="1">
      <formula>AND(($H4="スギ"),(#REF!&lt;22),(#REF!&gt;=12))</formula>
    </cfRule>
  </conditionalFormatting>
  <conditionalFormatting sqref="M4:M43">
    <cfRule type="expression" dxfId="77" priority="14" stopIfTrue="1">
      <formula>AND(($H4="スギ"),(#REF!&lt;32),(#REF!&gt;=22))</formula>
    </cfRule>
  </conditionalFormatting>
  <conditionalFormatting sqref="N4:N43">
    <cfRule type="expression" dxfId="76" priority="13" stopIfTrue="1">
      <formula>AND(($H4="スギ"),(#REF!&lt;42),(#REF!&gt;=32))</formula>
    </cfRule>
  </conditionalFormatting>
  <conditionalFormatting sqref="U4:U43 Z4:AF43 AJ4:AJ43 O4:P43">
    <cfRule type="expression" dxfId="75" priority="12" stopIfTrue="1">
      <formula>AND(($H4="スギ"),(#REF!&gt;=42))</formula>
    </cfRule>
  </conditionalFormatting>
  <conditionalFormatting sqref="Q4:Q43 AA4:AA43">
    <cfRule type="expression" dxfId="74" priority="11" stopIfTrue="1">
      <formula>AND(($H4="ヒノキ"),(#REF!&lt;12))</formula>
    </cfRule>
  </conditionalFormatting>
  <conditionalFormatting sqref="R4:R43 AB4:AE43">
    <cfRule type="expression" dxfId="73" priority="10" stopIfTrue="1">
      <formula>AND(($H4="ヒノキ"),(#REF!&lt;22),(#REF!&gt;=12))</formula>
    </cfRule>
  </conditionalFormatting>
  <conditionalFormatting sqref="S4:S43">
    <cfRule type="expression" dxfId="72" priority="9" stopIfTrue="1">
      <formula>AND(($H4="ヒノキ"),(#REF!&lt;32),(#REF!&gt;=22))</formula>
    </cfRule>
  </conditionalFormatting>
  <conditionalFormatting sqref="T4:U43 Z4:AF43 AJ4:AJ43">
    <cfRule type="expression" dxfId="71" priority="8" stopIfTrue="1">
      <formula>AND(($H4="ヒノキ"),(#REF!&gt;=32))</formula>
    </cfRule>
  </conditionalFormatting>
  <conditionalFormatting sqref="V4:V43 AA4:AA43">
    <cfRule type="expression" dxfId="70" priority="7" stopIfTrue="1">
      <formula>AND(($H4="アカマツ"),(#REF!&lt;12))</formula>
    </cfRule>
  </conditionalFormatting>
  <conditionalFormatting sqref="W4:W43 AB4:AB43">
    <cfRule type="expression" dxfId="69" priority="6" stopIfTrue="1">
      <formula>AND(($H4="アカマツ"),(#REF!&lt;22),(#REF!&gt;=12))</formula>
    </cfRule>
  </conditionalFormatting>
  <conditionalFormatting sqref="X4:X43 AC4:AC43">
    <cfRule type="expression" dxfId="68" priority="5" stopIfTrue="1">
      <formula>AND(($H4="アカマツ"),(#REF!&lt;42),(#REF!&gt;=22))</formula>
    </cfRule>
  </conditionalFormatting>
  <conditionalFormatting sqref="Y4:AF43 AJ4:AJ43">
    <cfRule type="expression" dxfId="67" priority="4" stopIfTrue="1">
      <formula>AND(($H4="アカマツ"),(#REF!&gt;=42))</formula>
    </cfRule>
  </conditionalFormatting>
  <conditionalFormatting sqref="AG4:AG43">
    <cfRule type="expression" dxfId="66" priority="3" stopIfTrue="1">
      <formula>AND(($H4&lt;&gt;"スギ"),($H4&lt;&gt;"ヒノキ"),($H4&lt;&gt;"アカマツ"),(#REF!&lt;12))</formula>
    </cfRule>
  </conditionalFormatting>
  <conditionalFormatting sqref="AH4:AH43">
    <cfRule type="expression" dxfId="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9BD3A-A936-47D9-95B9-85F278DB0D03}">
  <sheetPr>
    <tabColor rgb="FFFF66FF"/>
  </sheetPr>
  <dimension ref="A1:AJ120"/>
  <sheetViews>
    <sheetView showGridLines="0" tabSelected="1" view="pageBreakPreview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265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100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9">
        <v>0</v>
      </c>
      <c r="L3" s="99">
        <v>12</v>
      </c>
      <c r="M3" s="99">
        <v>22</v>
      </c>
      <c r="N3" s="99">
        <v>32</v>
      </c>
      <c r="O3" s="99">
        <v>42</v>
      </c>
      <c r="P3" s="99" t="s">
        <v>14</v>
      </c>
      <c r="Q3" s="99">
        <v>0</v>
      </c>
      <c r="R3" s="99">
        <v>12</v>
      </c>
      <c r="S3" s="99">
        <v>22</v>
      </c>
      <c r="T3" s="99">
        <v>32</v>
      </c>
      <c r="U3" s="99" t="s">
        <v>14</v>
      </c>
      <c r="V3" s="99">
        <v>0</v>
      </c>
      <c r="W3" s="99">
        <v>12</v>
      </c>
      <c r="X3" s="99">
        <v>22</v>
      </c>
      <c r="Y3" s="99">
        <v>42</v>
      </c>
      <c r="Z3" s="99" t="s">
        <v>14</v>
      </c>
      <c r="AA3" s="99">
        <v>0</v>
      </c>
      <c r="AB3" s="99">
        <v>12</v>
      </c>
      <c r="AC3" s="99">
        <v>22</v>
      </c>
      <c r="AD3" s="99">
        <v>32</v>
      </c>
      <c r="AE3" s="99">
        <v>42</v>
      </c>
      <c r="AF3" s="99" t="s">
        <v>14</v>
      </c>
      <c r="AG3" s="99">
        <v>0</v>
      </c>
      <c r="AH3" s="99">
        <v>12</v>
      </c>
      <c r="AI3" s="99">
        <v>42</v>
      </c>
      <c r="AJ3" s="99" t="s">
        <v>14</v>
      </c>
    </row>
    <row r="4" spans="1:36" ht="12.95" customHeight="1" x14ac:dyDescent="0.15">
      <c r="A4" s="98">
        <v>301</v>
      </c>
      <c r="B4" s="115" t="s">
        <v>53</v>
      </c>
      <c r="C4" s="115"/>
      <c r="D4" s="98">
        <v>34</v>
      </c>
      <c r="E4" s="98">
        <v>22</v>
      </c>
      <c r="F4" s="4">
        <f t="shared" ref="F4:F43" si="0">IF(D4&gt;0,IF(B4="スギ",P4,IF(B4="ヒノキ",U4,IF(B4="アカマツ",Z4,IF(B4="カラマツ",AF4,AJ4)))),"")</f>
        <v>0.91</v>
      </c>
      <c r="G4" s="5"/>
      <c r="H4" s="98"/>
      <c r="I4" s="98" t="s">
        <v>91</v>
      </c>
      <c r="J4" s="1" t="s">
        <v>15</v>
      </c>
      <c r="K4" s="99">
        <f t="shared" ref="K4:K43" si="1">IF(ROUND(10^(-5+0.8769+1.7454*LOG(D4)+1.014*LOG(E4)),2)&gt;=0.01,ROUND(10^(-5+0.8769+1.7454*LOG(D4)+1.014*LOG(E4)),2),ROUND(10^(-5+0.8769+1.7454*LOG(D4)+1.014*LOG(E4)),3))</f>
        <v>0.82</v>
      </c>
      <c r="L4" s="99">
        <f t="shared" ref="L4:L43" si="2">ROUND(10^(-5+0.73504+1.83346*LOG(D4)+1.06569*LOG(E4)),2)</f>
        <v>0.94</v>
      </c>
      <c r="M4" s="99">
        <f t="shared" ref="M4:M43" si="3">ROUND(10^(-5+0.71514+1.74357*LOG(D4)+1.17719*LOG(E4)),2)</f>
        <v>0.92</v>
      </c>
      <c r="N4" s="99">
        <f t="shared" ref="N4:N43" si="4">ROUND(10^(-5+0.82956+1.76381*LOG(D4)+1.06412*LOG(E4)),2)</f>
        <v>0.91</v>
      </c>
      <c r="O4" s="99">
        <f t="shared" ref="O4:O43" si="5">ROUND(10^(-5+0.88226+1.79204*LOG(D4)+0.99303*LOG(E4)),2)</f>
        <v>0.91</v>
      </c>
      <c r="P4" s="99">
        <f>HLOOKUP($D4,K$3:O$43,MATCH($A4,$A$3:$A$43,0),1)</f>
        <v>0.91</v>
      </c>
      <c r="Q4" s="99">
        <f t="shared" ref="Q4:Q43" si="6">IF(ROUND(10^(1.810672*LOG(D4)+0.982833*LOG(E4)-4.173533),2)&gt;=0.01,ROUND(10^(1.810672*LOG(D4)+0.982833*LOG(E4)-4.173533),2),ROUND(10^(1.810672*LOG(D4)+0.982833*LOG(E4)-4.173533),3))</f>
        <v>0.83</v>
      </c>
      <c r="R4" s="99">
        <f t="shared" ref="R4:R43" si="7">ROUND(10^(1.905709*LOG(D4)+1.011385*LOG(E4)-4.293729),2)</f>
        <v>0.96</v>
      </c>
      <c r="S4" s="99">
        <f t="shared" ref="S4:S43" si="8">ROUND(10^(1.771888*LOG(D4)+1.138415*LOG(E4)-4.271259),2)</f>
        <v>0.93</v>
      </c>
      <c r="T4" s="99">
        <f t="shared" ref="T4:T43" si="9">ROUND(10^(1.671519*LOG(D4)+1.363617*LOG(E4)-4.404407),2)</f>
        <v>0.97</v>
      </c>
      <c r="U4" s="99">
        <f t="shared" ref="U4:U43" si="10">HLOOKUP($D4,Q$3:T$43,MATCH($A4,$A$3:$A$43,0),1)</f>
        <v>0.97</v>
      </c>
      <c r="V4" s="99">
        <f t="shared" ref="V4:V43" si="11">IF(ROUND(10^(-4.249503+1.946501*LOG(D4)+0.942682*LOG(E4)),2)&gt;=0.01,ROUND(10^(-4.249503+1.946501*LOG(D4)+0.942682*LOG(E4)),2),ROUND(10^(-4.249503+1.946501*LOG(D4)+0.942682*LOG(E4)),3))</f>
        <v>0.99</v>
      </c>
      <c r="W4" s="99">
        <f t="shared" ref="W4:W43" si="12">ROUND(10^(-4.155639+1.847898*LOG(D4)+0.951955*LOG(E4)),2)</f>
        <v>0.9</v>
      </c>
      <c r="X4" s="99">
        <f t="shared" ref="X4:X43" si="13">ROUND(10^(-4.194535+1.804172*LOG(D4)+1.034248*LOG(E4)),2)</f>
        <v>0.91</v>
      </c>
      <c r="Y4" s="99">
        <f t="shared" ref="Y4:Y43" si="14">ROUND(10^(-4.42347+2.006485*LOG(D4)+0.967757*LOG(E4)),2)</f>
        <v>0.89</v>
      </c>
      <c r="Z4" s="99">
        <f t="shared" ref="Z4:Z43" si="15">HLOOKUP($D4,V$3:Y$43,MATCH($A4,$A$3:$A$43,0),1)</f>
        <v>0.91</v>
      </c>
      <c r="AA4" s="99">
        <f t="shared" ref="AA4:AA43" si="16">IF(ROUND(10^(1.80389*LOG(D4)+0.962587*LOG(E4)-4.155099),2)&gt;=0.01,ROUND(10^(1.80389*LOG(D4)+0.962587*LOG(E4)-4.155099),2),ROUND(10^(1.80389*LOG(D4)+0.962587*LOG(E4)-4.155099),3))</f>
        <v>0.79</v>
      </c>
      <c r="AB4" s="99">
        <f t="shared" ref="AB4:AB43" si="17">ROUND(10^(1.979213*LOG(D4)+0.998347*LOG(E4)-4.369281),2)</f>
        <v>1</v>
      </c>
      <c r="AC4" s="99">
        <f t="shared" ref="AC4:AC43" si="18">ROUND(10^(1.904401*LOG(D4)+1.062478*LOG(E4)-4.348104),2)</f>
        <v>0.99</v>
      </c>
      <c r="AD4" s="99">
        <f t="shared" ref="AD4:AD43" si="19">ROUND(10^(1.640825*LOG(D4)+1.080387*LOG(E4)-3.976731),2)</f>
        <v>0.97</v>
      </c>
      <c r="AE4" s="99">
        <f t="shared" ref="AE4:AE43" si="20">ROUND(10^(1.90887*LOG(D4)+1.088002*LOG(E4)-4.431495),2)</f>
        <v>0.9</v>
      </c>
      <c r="AF4" s="99">
        <f t="shared" ref="AF4:AF43" si="21">HLOOKUP($D4,AA$3:AE$43,MATCH($A4,$A$3:$A$43,0),1)</f>
        <v>0.97</v>
      </c>
      <c r="AG4" s="99">
        <f t="shared" ref="AG4:AG43" si="22">IF(ROUND(10^(1.94019664*LOG(D4)+0.84689666*LOG(E4)-4.20067295),2)&gt;=0.01,ROUND(10^(1.94019664*LOG(D4)+0.84689666*LOG(E4)-4.20067295),2),ROUND(10^(1.94019664*LOG(D4)+0.84689666*LOG(E4)-4.20067295),3))</f>
        <v>0.81</v>
      </c>
      <c r="AH4" s="99">
        <f t="shared" ref="AH4:AH43" si="23">ROUND(10^(1.93813902*LOG(D4)+0.96697002*LOG(E4)-4.32216295),2)</f>
        <v>0.88</v>
      </c>
      <c r="AI4" s="99">
        <f t="shared" ref="AI4:AI43" si="24">ROUND(10^(1.82464098*LOG(D4)+0.97625989*LOG(E4)-4.15096808),2)</f>
        <v>0.9</v>
      </c>
      <c r="AJ4" s="99">
        <f t="shared" ref="AJ4:AJ43" si="25">HLOOKUP($D4,AG$3:AI$43,MATCH($A4,$A$3:$A$43,0),1)</f>
        <v>0.88</v>
      </c>
    </row>
    <row r="5" spans="1:36" ht="12.95" customHeight="1" x14ac:dyDescent="0.15">
      <c r="A5" s="98">
        <v>302</v>
      </c>
      <c r="B5" s="115" t="s">
        <v>53</v>
      </c>
      <c r="C5" s="115"/>
      <c r="D5" s="98">
        <v>26</v>
      </c>
      <c r="E5" s="98">
        <v>21</v>
      </c>
      <c r="F5" s="4">
        <f t="shared" si="0"/>
        <v>0.53</v>
      </c>
      <c r="G5" s="5"/>
      <c r="H5" s="98"/>
      <c r="I5" s="5"/>
      <c r="J5" s="1" t="s">
        <v>15</v>
      </c>
      <c r="K5" s="99">
        <f t="shared" si="1"/>
        <v>0.49</v>
      </c>
      <c r="L5" s="99">
        <f t="shared" si="2"/>
        <v>0.55000000000000004</v>
      </c>
      <c r="M5" s="99">
        <f t="shared" si="3"/>
        <v>0.55000000000000004</v>
      </c>
      <c r="N5" s="99">
        <f t="shared" si="4"/>
        <v>0.54</v>
      </c>
      <c r="O5" s="99">
        <f t="shared" si="5"/>
        <v>0.54</v>
      </c>
      <c r="P5" s="99">
        <f t="shared" ref="P5:P43" si="26">HLOOKUP($D5,K$3:O$43,MATCH(A5,$A$3:$A$43,0),1)</f>
        <v>0.55000000000000004</v>
      </c>
      <c r="Q5" s="99">
        <f t="shared" si="6"/>
        <v>0.49</v>
      </c>
      <c r="R5" s="99">
        <f t="shared" si="7"/>
        <v>0.55000000000000004</v>
      </c>
      <c r="S5" s="99">
        <f t="shared" si="8"/>
        <v>0.55000000000000004</v>
      </c>
      <c r="T5" s="99">
        <f t="shared" si="9"/>
        <v>0.57999999999999996</v>
      </c>
      <c r="U5" s="99">
        <f t="shared" si="10"/>
        <v>0.55000000000000004</v>
      </c>
      <c r="V5" s="99">
        <f t="shared" si="11"/>
        <v>0.56000000000000005</v>
      </c>
      <c r="W5" s="99">
        <f t="shared" si="12"/>
        <v>0.52</v>
      </c>
      <c r="X5" s="99">
        <f t="shared" si="13"/>
        <v>0.53</v>
      </c>
      <c r="Y5" s="99">
        <f t="shared" si="14"/>
        <v>0.5</v>
      </c>
      <c r="Z5" s="99">
        <f t="shared" si="15"/>
        <v>0.53</v>
      </c>
      <c r="AA5" s="99">
        <f t="shared" si="16"/>
        <v>0.47</v>
      </c>
      <c r="AB5" s="99">
        <f t="shared" si="17"/>
        <v>0.56000000000000005</v>
      </c>
      <c r="AC5" s="99">
        <f t="shared" si="18"/>
        <v>0.56000000000000005</v>
      </c>
      <c r="AD5" s="99">
        <f t="shared" si="19"/>
        <v>0.59</v>
      </c>
      <c r="AE5" s="99">
        <f t="shared" si="20"/>
        <v>0.51</v>
      </c>
      <c r="AF5" s="99">
        <f t="shared" si="21"/>
        <v>0.56000000000000005</v>
      </c>
      <c r="AG5" s="99">
        <f t="shared" si="22"/>
        <v>0.46</v>
      </c>
      <c r="AH5" s="99">
        <f t="shared" si="23"/>
        <v>0.5</v>
      </c>
      <c r="AI5" s="99">
        <f t="shared" si="24"/>
        <v>0.53</v>
      </c>
      <c r="AJ5" s="99">
        <f t="shared" si="25"/>
        <v>0.5</v>
      </c>
    </row>
    <row r="6" spans="1:36" ht="12.95" customHeight="1" x14ac:dyDescent="0.15">
      <c r="A6" s="98">
        <v>303</v>
      </c>
      <c r="B6" s="115" t="s">
        <v>53</v>
      </c>
      <c r="C6" s="115"/>
      <c r="D6" s="98">
        <v>32</v>
      </c>
      <c r="E6" s="98">
        <v>22</v>
      </c>
      <c r="F6" s="4">
        <f t="shared" si="0"/>
        <v>0.81</v>
      </c>
      <c r="G6" s="5"/>
      <c r="H6" s="98" t="s">
        <v>62</v>
      </c>
      <c r="I6" s="5" t="s">
        <v>92</v>
      </c>
      <c r="J6" s="1" t="s">
        <v>15</v>
      </c>
      <c r="K6" s="99">
        <f t="shared" si="1"/>
        <v>0.73</v>
      </c>
      <c r="L6" s="99">
        <f t="shared" si="2"/>
        <v>0.84</v>
      </c>
      <c r="M6" s="99">
        <f t="shared" si="3"/>
        <v>0.83</v>
      </c>
      <c r="N6" s="99">
        <f t="shared" si="4"/>
        <v>0.82</v>
      </c>
      <c r="O6" s="99">
        <f t="shared" si="5"/>
        <v>0.82</v>
      </c>
      <c r="P6" s="99">
        <f t="shared" si="26"/>
        <v>0.82</v>
      </c>
      <c r="Q6" s="99">
        <f t="shared" si="6"/>
        <v>0.74</v>
      </c>
      <c r="R6" s="99">
        <f t="shared" si="7"/>
        <v>0.86</v>
      </c>
      <c r="S6" s="99">
        <f t="shared" si="8"/>
        <v>0.84</v>
      </c>
      <c r="T6" s="99">
        <f t="shared" si="9"/>
        <v>0.88</v>
      </c>
      <c r="U6" s="99">
        <f t="shared" si="10"/>
        <v>0.88</v>
      </c>
      <c r="V6" s="99">
        <f t="shared" si="11"/>
        <v>0.88</v>
      </c>
      <c r="W6" s="99">
        <f t="shared" si="12"/>
        <v>0.8</v>
      </c>
      <c r="X6" s="99">
        <f t="shared" si="13"/>
        <v>0.81</v>
      </c>
      <c r="Y6" s="99">
        <f t="shared" si="14"/>
        <v>0.79</v>
      </c>
      <c r="Z6" s="99">
        <f t="shared" si="15"/>
        <v>0.81</v>
      </c>
      <c r="AA6" s="99">
        <f t="shared" si="16"/>
        <v>0.71</v>
      </c>
      <c r="AB6" s="99">
        <f t="shared" si="17"/>
        <v>0.89</v>
      </c>
      <c r="AC6" s="99">
        <f t="shared" si="18"/>
        <v>0.88</v>
      </c>
      <c r="AD6" s="99">
        <f t="shared" si="19"/>
        <v>0.88</v>
      </c>
      <c r="AE6" s="99">
        <f t="shared" si="20"/>
        <v>0.8</v>
      </c>
      <c r="AF6" s="99">
        <f t="shared" si="21"/>
        <v>0.88</v>
      </c>
      <c r="AG6" s="99">
        <f t="shared" si="22"/>
        <v>0.72</v>
      </c>
      <c r="AH6" s="99">
        <f t="shared" si="23"/>
        <v>0.78</v>
      </c>
      <c r="AI6" s="99">
        <f t="shared" si="24"/>
        <v>0.81</v>
      </c>
      <c r="AJ6" s="99">
        <f t="shared" si="25"/>
        <v>0.78</v>
      </c>
    </row>
    <row r="7" spans="1:36" ht="12.95" customHeight="1" x14ac:dyDescent="0.15">
      <c r="A7" s="98">
        <v>304</v>
      </c>
      <c r="B7" s="115" t="s">
        <v>53</v>
      </c>
      <c r="C7" s="115"/>
      <c r="D7" s="98">
        <v>22</v>
      </c>
      <c r="E7" s="98">
        <v>18</v>
      </c>
      <c r="F7" s="4">
        <f t="shared" si="0"/>
        <v>0.34</v>
      </c>
      <c r="G7" s="5" t="s">
        <v>68</v>
      </c>
      <c r="H7" s="98" t="s">
        <v>62</v>
      </c>
      <c r="I7" s="5" t="s">
        <v>68</v>
      </c>
      <c r="J7" s="1" t="s">
        <v>15</v>
      </c>
      <c r="K7" s="99">
        <f t="shared" si="1"/>
        <v>0.31</v>
      </c>
      <c r="L7" s="99">
        <f t="shared" si="2"/>
        <v>0.34</v>
      </c>
      <c r="M7" s="99">
        <f t="shared" si="3"/>
        <v>0.34</v>
      </c>
      <c r="N7" s="99">
        <f t="shared" si="4"/>
        <v>0.34</v>
      </c>
      <c r="O7" s="99">
        <f t="shared" si="5"/>
        <v>0.34</v>
      </c>
      <c r="P7" s="99">
        <f t="shared" si="26"/>
        <v>0.34</v>
      </c>
      <c r="Q7" s="99">
        <f t="shared" si="6"/>
        <v>0.31</v>
      </c>
      <c r="R7" s="99">
        <f t="shared" si="7"/>
        <v>0.34</v>
      </c>
      <c r="S7" s="99">
        <f t="shared" si="8"/>
        <v>0.34</v>
      </c>
      <c r="T7" s="99">
        <f t="shared" si="9"/>
        <v>0.36</v>
      </c>
      <c r="U7" s="99">
        <f t="shared" si="10"/>
        <v>0.34</v>
      </c>
      <c r="V7" s="99">
        <f t="shared" si="11"/>
        <v>0.35</v>
      </c>
      <c r="W7" s="99">
        <f t="shared" si="12"/>
        <v>0.33</v>
      </c>
      <c r="X7" s="99">
        <f t="shared" si="13"/>
        <v>0.34</v>
      </c>
      <c r="Y7" s="99">
        <f t="shared" si="14"/>
        <v>0.31</v>
      </c>
      <c r="Z7" s="99">
        <f t="shared" si="15"/>
        <v>0.34</v>
      </c>
      <c r="AA7" s="99">
        <f t="shared" si="16"/>
        <v>0.3</v>
      </c>
      <c r="AB7" s="99">
        <f t="shared" si="17"/>
        <v>0.35</v>
      </c>
      <c r="AC7" s="99">
        <f t="shared" si="18"/>
        <v>0.35</v>
      </c>
      <c r="AD7" s="99">
        <f t="shared" si="19"/>
        <v>0.38</v>
      </c>
      <c r="AE7" s="99">
        <f t="shared" si="20"/>
        <v>0.31</v>
      </c>
      <c r="AF7" s="99">
        <f t="shared" si="21"/>
        <v>0.35</v>
      </c>
      <c r="AG7" s="99">
        <f t="shared" si="22"/>
        <v>0.28999999999999998</v>
      </c>
      <c r="AH7" s="99">
        <f t="shared" si="23"/>
        <v>0.31</v>
      </c>
      <c r="AI7" s="99">
        <f t="shared" si="24"/>
        <v>0.33</v>
      </c>
      <c r="AJ7" s="99">
        <f t="shared" si="25"/>
        <v>0.31</v>
      </c>
    </row>
    <row r="8" spans="1:36" ht="12.95" customHeight="1" x14ac:dyDescent="0.15">
      <c r="A8" s="98">
        <v>305</v>
      </c>
      <c r="B8" s="115" t="s">
        <v>53</v>
      </c>
      <c r="C8" s="115"/>
      <c r="D8" s="98">
        <v>34</v>
      </c>
      <c r="E8" s="98">
        <v>22</v>
      </c>
      <c r="F8" s="4">
        <f t="shared" si="0"/>
        <v>0.91</v>
      </c>
      <c r="G8" s="5" t="s">
        <v>59</v>
      </c>
      <c r="H8" s="98"/>
      <c r="I8" s="5"/>
      <c r="J8" s="1" t="s">
        <v>15</v>
      </c>
      <c r="K8" s="99">
        <f t="shared" si="1"/>
        <v>0.82</v>
      </c>
      <c r="L8" s="99">
        <f t="shared" si="2"/>
        <v>0.94</v>
      </c>
      <c r="M8" s="99">
        <f t="shared" si="3"/>
        <v>0.92</v>
      </c>
      <c r="N8" s="99">
        <f t="shared" si="4"/>
        <v>0.91</v>
      </c>
      <c r="O8" s="99">
        <f t="shared" si="5"/>
        <v>0.91</v>
      </c>
      <c r="P8" s="99">
        <f t="shared" si="26"/>
        <v>0.91</v>
      </c>
      <c r="Q8" s="99">
        <f t="shared" si="6"/>
        <v>0.83</v>
      </c>
      <c r="R8" s="99">
        <f t="shared" si="7"/>
        <v>0.96</v>
      </c>
      <c r="S8" s="99">
        <f t="shared" si="8"/>
        <v>0.93</v>
      </c>
      <c r="T8" s="99">
        <f t="shared" si="9"/>
        <v>0.97</v>
      </c>
      <c r="U8" s="99">
        <f t="shared" si="10"/>
        <v>0.97</v>
      </c>
      <c r="V8" s="99">
        <f t="shared" si="11"/>
        <v>0.99</v>
      </c>
      <c r="W8" s="99">
        <f t="shared" si="12"/>
        <v>0.9</v>
      </c>
      <c r="X8" s="99">
        <f t="shared" si="13"/>
        <v>0.91</v>
      </c>
      <c r="Y8" s="99">
        <f t="shared" si="14"/>
        <v>0.89</v>
      </c>
      <c r="Z8" s="99">
        <f t="shared" si="15"/>
        <v>0.91</v>
      </c>
      <c r="AA8" s="99">
        <f t="shared" si="16"/>
        <v>0.79</v>
      </c>
      <c r="AB8" s="99">
        <f t="shared" si="17"/>
        <v>1</v>
      </c>
      <c r="AC8" s="99">
        <f t="shared" si="18"/>
        <v>0.99</v>
      </c>
      <c r="AD8" s="99">
        <f t="shared" si="19"/>
        <v>0.97</v>
      </c>
      <c r="AE8" s="99">
        <f t="shared" si="20"/>
        <v>0.9</v>
      </c>
      <c r="AF8" s="99">
        <f t="shared" si="21"/>
        <v>0.97</v>
      </c>
      <c r="AG8" s="99">
        <f t="shared" si="22"/>
        <v>0.81</v>
      </c>
      <c r="AH8" s="99">
        <f t="shared" si="23"/>
        <v>0.88</v>
      </c>
      <c r="AI8" s="99">
        <f t="shared" si="24"/>
        <v>0.9</v>
      </c>
      <c r="AJ8" s="99">
        <f t="shared" si="25"/>
        <v>0.88</v>
      </c>
    </row>
    <row r="9" spans="1:36" ht="12.95" customHeight="1" x14ac:dyDescent="0.15">
      <c r="A9" s="98">
        <v>306</v>
      </c>
      <c r="B9" s="115" t="s">
        <v>53</v>
      </c>
      <c r="C9" s="115"/>
      <c r="D9" s="98">
        <v>24</v>
      </c>
      <c r="E9" s="98">
        <v>20</v>
      </c>
      <c r="F9" s="4">
        <f t="shared" si="0"/>
        <v>0.44</v>
      </c>
      <c r="G9" s="5" t="s">
        <v>67</v>
      </c>
      <c r="H9" s="98" t="s">
        <v>62</v>
      </c>
      <c r="I9" s="5" t="s">
        <v>67</v>
      </c>
      <c r="J9" s="1" t="s">
        <v>15</v>
      </c>
      <c r="K9" s="99">
        <f t="shared" si="1"/>
        <v>0.4</v>
      </c>
      <c r="L9" s="99">
        <f t="shared" si="2"/>
        <v>0.45</v>
      </c>
      <c r="M9" s="99">
        <f t="shared" si="3"/>
        <v>0.45</v>
      </c>
      <c r="N9" s="99">
        <f t="shared" si="4"/>
        <v>0.45</v>
      </c>
      <c r="O9" s="99">
        <f t="shared" si="5"/>
        <v>0.44</v>
      </c>
      <c r="P9" s="99">
        <f t="shared" si="26"/>
        <v>0.45</v>
      </c>
      <c r="Q9" s="99">
        <f t="shared" si="6"/>
        <v>0.4</v>
      </c>
      <c r="R9" s="99">
        <f t="shared" si="7"/>
        <v>0.45</v>
      </c>
      <c r="S9" s="99">
        <f t="shared" si="8"/>
        <v>0.45</v>
      </c>
      <c r="T9" s="99">
        <f t="shared" si="9"/>
        <v>0.48</v>
      </c>
      <c r="U9" s="99">
        <f t="shared" si="10"/>
        <v>0.45</v>
      </c>
      <c r="V9" s="99">
        <f t="shared" si="11"/>
        <v>0.46</v>
      </c>
      <c r="W9" s="99">
        <f t="shared" si="12"/>
        <v>0.43</v>
      </c>
      <c r="X9" s="99">
        <f t="shared" si="13"/>
        <v>0.44</v>
      </c>
      <c r="Y9" s="99">
        <f t="shared" si="14"/>
        <v>0.4</v>
      </c>
      <c r="Z9" s="99">
        <f t="shared" si="15"/>
        <v>0.44</v>
      </c>
      <c r="AA9" s="99">
        <f t="shared" si="16"/>
        <v>0.39</v>
      </c>
      <c r="AB9" s="99">
        <f t="shared" si="17"/>
        <v>0.46</v>
      </c>
      <c r="AC9" s="99">
        <f t="shared" si="18"/>
        <v>0.46</v>
      </c>
      <c r="AD9" s="99">
        <f t="shared" si="19"/>
        <v>0.49</v>
      </c>
      <c r="AE9" s="99">
        <f t="shared" si="20"/>
        <v>0.42</v>
      </c>
      <c r="AF9" s="99">
        <f t="shared" si="21"/>
        <v>0.46</v>
      </c>
      <c r="AG9" s="99">
        <f t="shared" si="22"/>
        <v>0.38</v>
      </c>
      <c r="AH9" s="99">
        <f t="shared" si="23"/>
        <v>0.41</v>
      </c>
      <c r="AI9" s="99">
        <f t="shared" si="24"/>
        <v>0.43</v>
      </c>
      <c r="AJ9" s="99">
        <f t="shared" si="25"/>
        <v>0.41</v>
      </c>
    </row>
    <row r="10" spans="1:36" ht="12.95" customHeight="1" x14ac:dyDescent="0.15">
      <c r="A10" s="98">
        <v>307</v>
      </c>
      <c r="B10" s="115" t="s">
        <v>53</v>
      </c>
      <c r="C10" s="115"/>
      <c r="D10" s="98">
        <v>14</v>
      </c>
      <c r="E10" s="98">
        <v>14</v>
      </c>
      <c r="F10" s="4">
        <f t="shared" si="0"/>
        <v>0.11</v>
      </c>
      <c r="G10" s="5" t="s">
        <v>67</v>
      </c>
      <c r="H10" s="98" t="s">
        <v>62</v>
      </c>
      <c r="I10" s="5" t="s">
        <v>67</v>
      </c>
      <c r="J10" s="1" t="s">
        <v>15</v>
      </c>
      <c r="K10" s="99">
        <f t="shared" si="1"/>
        <v>0.11</v>
      </c>
      <c r="L10" s="99">
        <f t="shared" si="2"/>
        <v>0.11</v>
      </c>
      <c r="M10" s="99">
        <f t="shared" si="3"/>
        <v>0.12</v>
      </c>
      <c r="N10" s="99">
        <f t="shared" si="4"/>
        <v>0.12</v>
      </c>
      <c r="O10" s="99">
        <f t="shared" si="5"/>
        <v>0.12</v>
      </c>
      <c r="P10" s="99">
        <f t="shared" si="26"/>
        <v>0.11</v>
      </c>
      <c r="Q10" s="99">
        <f t="shared" si="6"/>
        <v>0.11</v>
      </c>
      <c r="R10" s="99">
        <f t="shared" si="7"/>
        <v>0.11</v>
      </c>
      <c r="S10" s="99">
        <f t="shared" si="8"/>
        <v>0.12</v>
      </c>
      <c r="T10" s="99">
        <f t="shared" si="9"/>
        <v>0.12</v>
      </c>
      <c r="U10" s="99">
        <f t="shared" si="10"/>
        <v>0.11</v>
      </c>
      <c r="V10" s="99">
        <f t="shared" si="11"/>
        <v>0.12</v>
      </c>
      <c r="W10" s="99">
        <f t="shared" si="12"/>
        <v>0.11</v>
      </c>
      <c r="X10" s="99">
        <f t="shared" si="13"/>
        <v>0.11</v>
      </c>
      <c r="Y10" s="99">
        <f t="shared" si="14"/>
        <v>0.1</v>
      </c>
      <c r="Z10" s="99">
        <f t="shared" si="15"/>
        <v>0.11</v>
      </c>
      <c r="AA10" s="99">
        <f t="shared" si="16"/>
        <v>0.1</v>
      </c>
      <c r="AB10" s="99">
        <f t="shared" si="17"/>
        <v>0.11</v>
      </c>
      <c r="AC10" s="99">
        <f t="shared" si="18"/>
        <v>0.11</v>
      </c>
      <c r="AD10" s="99">
        <f t="shared" si="19"/>
        <v>0.14000000000000001</v>
      </c>
      <c r="AE10" s="99">
        <f t="shared" si="20"/>
        <v>0.1</v>
      </c>
      <c r="AF10" s="99">
        <f t="shared" si="21"/>
        <v>0.11</v>
      </c>
      <c r="AG10" s="99">
        <f t="shared" si="22"/>
        <v>0.1</v>
      </c>
      <c r="AH10" s="99">
        <f t="shared" si="23"/>
        <v>0.1</v>
      </c>
      <c r="AI10" s="99">
        <f t="shared" si="24"/>
        <v>0.11</v>
      </c>
      <c r="AJ10" s="99">
        <f t="shared" si="25"/>
        <v>0.1</v>
      </c>
    </row>
    <row r="11" spans="1:36" ht="12.95" customHeight="1" x14ac:dyDescent="0.15">
      <c r="A11" s="98">
        <v>308</v>
      </c>
      <c r="B11" s="115" t="s">
        <v>53</v>
      </c>
      <c r="C11" s="115"/>
      <c r="D11" s="98">
        <v>18</v>
      </c>
      <c r="E11" s="98">
        <v>11</v>
      </c>
      <c r="F11" s="4">
        <f t="shared" si="0"/>
        <v>0.14000000000000001</v>
      </c>
      <c r="G11" s="5" t="s">
        <v>68</v>
      </c>
      <c r="H11" s="98" t="s">
        <v>62</v>
      </c>
      <c r="I11" s="5" t="s">
        <v>68</v>
      </c>
      <c r="J11" s="1" t="s">
        <v>15</v>
      </c>
      <c r="K11" s="99">
        <f t="shared" si="1"/>
        <v>0.13</v>
      </c>
      <c r="L11" s="99">
        <f t="shared" si="2"/>
        <v>0.14000000000000001</v>
      </c>
      <c r="M11" s="99">
        <f t="shared" si="3"/>
        <v>0.13</v>
      </c>
      <c r="N11" s="99">
        <f t="shared" si="4"/>
        <v>0.14000000000000001</v>
      </c>
      <c r="O11" s="99">
        <f t="shared" si="5"/>
        <v>0.15</v>
      </c>
      <c r="P11" s="99">
        <f t="shared" si="26"/>
        <v>0.14000000000000001</v>
      </c>
      <c r="Q11" s="99">
        <f t="shared" si="6"/>
        <v>0.13</v>
      </c>
      <c r="R11" s="99">
        <f t="shared" si="7"/>
        <v>0.14000000000000001</v>
      </c>
      <c r="S11" s="99">
        <f t="shared" si="8"/>
        <v>0.14000000000000001</v>
      </c>
      <c r="T11" s="99">
        <f t="shared" si="9"/>
        <v>0.13</v>
      </c>
      <c r="U11" s="99">
        <f t="shared" si="10"/>
        <v>0.14000000000000001</v>
      </c>
      <c r="V11" s="99">
        <f t="shared" si="11"/>
        <v>0.15</v>
      </c>
      <c r="W11" s="99">
        <f t="shared" si="12"/>
        <v>0.14000000000000001</v>
      </c>
      <c r="X11" s="99">
        <f t="shared" si="13"/>
        <v>0.14000000000000001</v>
      </c>
      <c r="Y11" s="99">
        <f t="shared" si="14"/>
        <v>0.13</v>
      </c>
      <c r="Z11" s="99">
        <f t="shared" si="15"/>
        <v>0.14000000000000001</v>
      </c>
      <c r="AA11" s="99">
        <f t="shared" si="16"/>
        <v>0.13</v>
      </c>
      <c r="AB11" s="99">
        <f t="shared" si="17"/>
        <v>0.14000000000000001</v>
      </c>
      <c r="AC11" s="99">
        <f t="shared" si="18"/>
        <v>0.14000000000000001</v>
      </c>
      <c r="AD11" s="99">
        <f t="shared" si="19"/>
        <v>0.16</v>
      </c>
      <c r="AE11" s="99">
        <f t="shared" si="20"/>
        <v>0.13</v>
      </c>
      <c r="AF11" s="99">
        <f t="shared" si="21"/>
        <v>0.14000000000000001</v>
      </c>
      <c r="AG11" s="99">
        <f t="shared" si="22"/>
        <v>0.13</v>
      </c>
      <c r="AH11" s="99">
        <f t="shared" si="23"/>
        <v>0.13</v>
      </c>
      <c r="AI11" s="99">
        <f t="shared" si="24"/>
        <v>0.14000000000000001</v>
      </c>
      <c r="AJ11" s="99">
        <f t="shared" si="25"/>
        <v>0.13</v>
      </c>
    </row>
    <row r="12" spans="1:36" ht="12.95" customHeight="1" x14ac:dyDescent="0.15">
      <c r="A12" s="98">
        <v>309</v>
      </c>
      <c r="B12" s="115" t="s">
        <v>53</v>
      </c>
      <c r="C12" s="115"/>
      <c r="D12" s="98">
        <v>38</v>
      </c>
      <c r="E12" s="98">
        <v>23</v>
      </c>
      <c r="F12" s="4">
        <f t="shared" si="0"/>
        <v>1.1599999999999999</v>
      </c>
      <c r="G12" s="5"/>
      <c r="H12" s="98"/>
      <c r="I12" s="5"/>
      <c r="J12" s="1" t="s">
        <v>15</v>
      </c>
      <c r="K12" s="99">
        <f t="shared" si="1"/>
        <v>1.04</v>
      </c>
      <c r="L12" s="99">
        <f t="shared" si="2"/>
        <v>1.21</v>
      </c>
      <c r="M12" s="99">
        <f t="shared" si="3"/>
        <v>1.18</v>
      </c>
      <c r="N12" s="99">
        <f t="shared" si="4"/>
        <v>1.1599999999999999</v>
      </c>
      <c r="O12" s="99">
        <f t="shared" si="5"/>
        <v>1.1599999999999999</v>
      </c>
      <c r="P12" s="99">
        <f t="shared" si="26"/>
        <v>1.1599999999999999</v>
      </c>
      <c r="Q12" s="99">
        <f t="shared" si="6"/>
        <v>1.06</v>
      </c>
      <c r="R12" s="99">
        <f t="shared" si="7"/>
        <v>1.24</v>
      </c>
      <c r="S12" s="99">
        <f t="shared" si="8"/>
        <v>1.2</v>
      </c>
      <c r="T12" s="99">
        <f t="shared" si="9"/>
        <v>1.24</v>
      </c>
      <c r="U12" s="99">
        <f t="shared" si="10"/>
        <v>1.24</v>
      </c>
      <c r="V12" s="99">
        <f t="shared" si="11"/>
        <v>1.29</v>
      </c>
      <c r="W12" s="99">
        <f t="shared" si="12"/>
        <v>1.1499999999999999</v>
      </c>
      <c r="X12" s="99">
        <f t="shared" si="13"/>
        <v>1.1599999999999999</v>
      </c>
      <c r="Y12" s="99">
        <f t="shared" si="14"/>
        <v>1.1599999999999999</v>
      </c>
      <c r="Z12" s="99">
        <f t="shared" si="15"/>
        <v>1.1599999999999999</v>
      </c>
      <c r="AA12" s="99">
        <f t="shared" si="16"/>
        <v>1.01</v>
      </c>
      <c r="AB12" s="99">
        <f t="shared" si="17"/>
        <v>1.31</v>
      </c>
      <c r="AC12" s="99">
        <f t="shared" si="18"/>
        <v>1.28</v>
      </c>
      <c r="AD12" s="99">
        <f t="shared" si="19"/>
        <v>1.22</v>
      </c>
      <c r="AE12" s="99">
        <f t="shared" si="20"/>
        <v>1.1599999999999999</v>
      </c>
      <c r="AF12" s="99">
        <f t="shared" si="21"/>
        <v>1.22</v>
      </c>
      <c r="AG12" s="99">
        <f t="shared" si="22"/>
        <v>1.04</v>
      </c>
      <c r="AH12" s="99">
        <f t="shared" si="23"/>
        <v>1.1399999999999999</v>
      </c>
      <c r="AI12" s="99">
        <f t="shared" si="24"/>
        <v>1.1499999999999999</v>
      </c>
      <c r="AJ12" s="99">
        <f t="shared" si="25"/>
        <v>1.1399999999999999</v>
      </c>
    </row>
    <row r="13" spans="1:36" ht="12.95" customHeight="1" x14ac:dyDescent="0.15">
      <c r="A13" s="98">
        <v>310</v>
      </c>
      <c r="B13" s="115" t="s">
        <v>53</v>
      </c>
      <c r="C13" s="115"/>
      <c r="D13" s="98">
        <v>26</v>
      </c>
      <c r="E13" s="98">
        <v>22</v>
      </c>
      <c r="F13" s="4">
        <f t="shared" si="0"/>
        <v>0.56000000000000005</v>
      </c>
      <c r="G13" s="5" t="s">
        <v>67</v>
      </c>
      <c r="H13" s="98" t="s">
        <v>62</v>
      </c>
      <c r="I13" s="5" t="s">
        <v>67</v>
      </c>
      <c r="J13" s="1" t="s">
        <v>15</v>
      </c>
      <c r="K13" s="99">
        <f t="shared" si="1"/>
        <v>0.51</v>
      </c>
      <c r="L13" s="99">
        <f t="shared" si="2"/>
        <v>0.57999999999999996</v>
      </c>
      <c r="M13" s="99">
        <f t="shared" si="3"/>
        <v>0.57999999999999996</v>
      </c>
      <c r="N13" s="99">
        <f t="shared" si="4"/>
        <v>0.56999999999999995</v>
      </c>
      <c r="O13" s="99">
        <f t="shared" si="5"/>
        <v>0.56000000000000005</v>
      </c>
      <c r="P13" s="99">
        <f t="shared" si="26"/>
        <v>0.57999999999999996</v>
      </c>
      <c r="Q13" s="99">
        <f t="shared" si="6"/>
        <v>0.51</v>
      </c>
      <c r="R13" s="99">
        <f t="shared" si="7"/>
        <v>0.57999999999999996</v>
      </c>
      <c r="S13" s="99">
        <f t="shared" si="8"/>
        <v>0.57999999999999996</v>
      </c>
      <c r="T13" s="99">
        <f t="shared" si="9"/>
        <v>0.62</v>
      </c>
      <c r="U13" s="99">
        <f t="shared" si="10"/>
        <v>0.57999999999999996</v>
      </c>
      <c r="V13" s="99">
        <f t="shared" si="11"/>
        <v>0.59</v>
      </c>
      <c r="W13" s="99">
        <f t="shared" si="12"/>
        <v>0.55000000000000004</v>
      </c>
      <c r="X13" s="99">
        <f t="shared" si="13"/>
        <v>0.56000000000000005</v>
      </c>
      <c r="Y13" s="99">
        <f t="shared" si="14"/>
        <v>0.52</v>
      </c>
      <c r="Z13" s="99">
        <f t="shared" si="15"/>
        <v>0.56000000000000005</v>
      </c>
      <c r="AA13" s="99">
        <f t="shared" si="16"/>
        <v>0.49</v>
      </c>
      <c r="AB13" s="99">
        <f t="shared" si="17"/>
        <v>0.59</v>
      </c>
      <c r="AC13" s="99">
        <f t="shared" si="18"/>
        <v>0.59</v>
      </c>
      <c r="AD13" s="99">
        <f t="shared" si="19"/>
        <v>0.62</v>
      </c>
      <c r="AE13" s="99">
        <f t="shared" si="20"/>
        <v>0.54</v>
      </c>
      <c r="AF13" s="99">
        <f t="shared" si="21"/>
        <v>0.59</v>
      </c>
      <c r="AG13" s="99">
        <f t="shared" si="22"/>
        <v>0.48</v>
      </c>
      <c r="AH13" s="99">
        <f t="shared" si="23"/>
        <v>0.52</v>
      </c>
      <c r="AI13" s="99">
        <f t="shared" si="24"/>
        <v>0.55000000000000004</v>
      </c>
      <c r="AJ13" s="99">
        <f t="shared" si="25"/>
        <v>0.52</v>
      </c>
    </row>
    <row r="14" spans="1:36" ht="12.95" customHeight="1" x14ac:dyDescent="0.15">
      <c r="A14" s="98">
        <v>311</v>
      </c>
      <c r="B14" s="115" t="s">
        <v>53</v>
      </c>
      <c r="C14" s="115"/>
      <c r="D14" s="98">
        <v>10</v>
      </c>
      <c r="E14" s="98">
        <v>12</v>
      </c>
      <c r="F14" s="4">
        <f t="shared" si="0"/>
        <v>0.05</v>
      </c>
      <c r="G14" s="5"/>
      <c r="H14" s="98" t="s">
        <v>62</v>
      </c>
      <c r="I14" s="5"/>
      <c r="J14" s="1" t="s">
        <v>15</v>
      </c>
      <c r="K14" s="99">
        <f t="shared" si="1"/>
        <v>0.05</v>
      </c>
      <c r="L14" s="99">
        <f t="shared" si="2"/>
        <v>0.05</v>
      </c>
      <c r="M14" s="99">
        <f t="shared" si="3"/>
        <v>0.05</v>
      </c>
      <c r="N14" s="99">
        <f t="shared" si="4"/>
        <v>0.06</v>
      </c>
      <c r="O14" s="99">
        <f t="shared" si="5"/>
        <v>0.06</v>
      </c>
      <c r="P14" s="99">
        <f t="shared" si="26"/>
        <v>0.05</v>
      </c>
      <c r="Q14" s="99">
        <f t="shared" si="6"/>
        <v>0.05</v>
      </c>
      <c r="R14" s="99">
        <f t="shared" si="7"/>
        <v>0.05</v>
      </c>
      <c r="S14" s="99">
        <f t="shared" si="8"/>
        <v>0.05</v>
      </c>
      <c r="T14" s="99">
        <f t="shared" si="9"/>
        <v>0.05</v>
      </c>
      <c r="U14" s="99">
        <f t="shared" si="10"/>
        <v>0.05</v>
      </c>
      <c r="V14" s="99">
        <f t="shared" si="11"/>
        <v>0.05</v>
      </c>
      <c r="W14" s="99">
        <f t="shared" si="12"/>
        <v>0.05</v>
      </c>
      <c r="X14" s="99">
        <f t="shared" si="13"/>
        <v>0.05</v>
      </c>
      <c r="Y14" s="99">
        <f t="shared" si="14"/>
        <v>0.04</v>
      </c>
      <c r="Z14" s="99">
        <f t="shared" si="15"/>
        <v>0.05</v>
      </c>
      <c r="AA14" s="99">
        <f t="shared" si="16"/>
        <v>0.05</v>
      </c>
      <c r="AB14" s="99">
        <f t="shared" si="17"/>
        <v>0.05</v>
      </c>
      <c r="AC14" s="99">
        <f t="shared" si="18"/>
        <v>0.05</v>
      </c>
      <c r="AD14" s="99">
        <f t="shared" si="19"/>
        <v>7.0000000000000007E-2</v>
      </c>
      <c r="AE14" s="99">
        <f t="shared" si="20"/>
        <v>0.04</v>
      </c>
      <c r="AF14" s="99">
        <f t="shared" si="21"/>
        <v>0.05</v>
      </c>
      <c r="AG14" s="99">
        <f t="shared" si="22"/>
        <v>0.05</v>
      </c>
      <c r="AH14" s="99">
        <f t="shared" si="23"/>
        <v>0.05</v>
      </c>
      <c r="AI14" s="99">
        <f t="shared" si="24"/>
        <v>0.05</v>
      </c>
      <c r="AJ14" s="99">
        <f t="shared" si="25"/>
        <v>0.05</v>
      </c>
    </row>
    <row r="15" spans="1:36" ht="12.95" customHeight="1" x14ac:dyDescent="0.15">
      <c r="A15" s="98">
        <v>312</v>
      </c>
      <c r="B15" s="115" t="s">
        <v>80</v>
      </c>
      <c r="C15" s="115"/>
      <c r="D15" s="98">
        <v>8</v>
      </c>
      <c r="E15" s="98">
        <v>7</v>
      </c>
      <c r="F15" s="4">
        <f t="shared" si="0"/>
        <v>0.02</v>
      </c>
      <c r="G15" s="98" t="s">
        <v>90</v>
      </c>
      <c r="H15" s="98" t="s">
        <v>52</v>
      </c>
      <c r="I15" s="98"/>
      <c r="J15" s="1" t="s">
        <v>15</v>
      </c>
      <c r="K15" s="99">
        <f t="shared" si="1"/>
        <v>0.02</v>
      </c>
      <c r="L15" s="99">
        <f t="shared" si="2"/>
        <v>0.02</v>
      </c>
      <c r="M15" s="99">
        <f t="shared" si="3"/>
        <v>0.02</v>
      </c>
      <c r="N15" s="99">
        <f t="shared" si="4"/>
        <v>0.02</v>
      </c>
      <c r="O15" s="99">
        <f t="shared" si="5"/>
        <v>0.02</v>
      </c>
      <c r="P15" s="99">
        <f t="shared" si="26"/>
        <v>0.02</v>
      </c>
      <c r="Q15" s="99">
        <f t="shared" si="6"/>
        <v>0.02</v>
      </c>
      <c r="R15" s="99">
        <f t="shared" si="7"/>
        <v>0.02</v>
      </c>
      <c r="S15" s="99">
        <f t="shared" si="8"/>
        <v>0.02</v>
      </c>
      <c r="T15" s="99">
        <f t="shared" si="9"/>
        <v>0.02</v>
      </c>
      <c r="U15" s="99">
        <f t="shared" si="10"/>
        <v>0.02</v>
      </c>
      <c r="V15" s="99">
        <f t="shared" si="11"/>
        <v>0.02</v>
      </c>
      <c r="W15" s="99">
        <f t="shared" si="12"/>
        <v>0.02</v>
      </c>
      <c r="X15" s="99">
        <f t="shared" si="13"/>
        <v>0.02</v>
      </c>
      <c r="Y15" s="99">
        <f t="shared" si="14"/>
        <v>0.02</v>
      </c>
      <c r="Z15" s="99">
        <f t="shared" si="15"/>
        <v>0.02</v>
      </c>
      <c r="AA15" s="99">
        <f t="shared" si="16"/>
        <v>0.02</v>
      </c>
      <c r="AB15" s="99">
        <f t="shared" si="17"/>
        <v>0.02</v>
      </c>
      <c r="AC15" s="99">
        <f t="shared" si="18"/>
        <v>0.02</v>
      </c>
      <c r="AD15" s="99">
        <f t="shared" si="19"/>
        <v>0.03</v>
      </c>
      <c r="AE15" s="99">
        <f t="shared" si="20"/>
        <v>0.02</v>
      </c>
      <c r="AF15" s="99">
        <f t="shared" si="21"/>
        <v>0.02</v>
      </c>
      <c r="AG15" s="99">
        <f t="shared" si="22"/>
        <v>0.02</v>
      </c>
      <c r="AH15" s="99">
        <f t="shared" si="23"/>
        <v>0.02</v>
      </c>
      <c r="AI15" s="99">
        <f t="shared" si="24"/>
        <v>0.02</v>
      </c>
      <c r="AJ15" s="99">
        <f t="shared" si="25"/>
        <v>0.02</v>
      </c>
    </row>
    <row r="16" spans="1:36" ht="12.95" customHeight="1" x14ac:dyDescent="0.15">
      <c r="A16" s="98">
        <v>313</v>
      </c>
      <c r="B16" s="115" t="s">
        <v>80</v>
      </c>
      <c r="C16" s="115"/>
      <c r="D16" s="98">
        <v>8</v>
      </c>
      <c r="E16" s="98">
        <v>5</v>
      </c>
      <c r="F16" s="4">
        <f t="shared" si="0"/>
        <v>0.01</v>
      </c>
      <c r="G16" s="104" t="s">
        <v>90</v>
      </c>
      <c r="H16" s="104" t="s">
        <v>52</v>
      </c>
      <c r="I16" s="98"/>
      <c r="J16" s="1" t="s">
        <v>15</v>
      </c>
      <c r="K16" s="99">
        <f t="shared" si="1"/>
        <v>0.01</v>
      </c>
      <c r="L16" s="99">
        <f t="shared" si="2"/>
        <v>0.01</v>
      </c>
      <c r="M16" s="99">
        <f t="shared" si="3"/>
        <v>0.01</v>
      </c>
      <c r="N16" s="99">
        <f t="shared" si="4"/>
        <v>0.01</v>
      </c>
      <c r="O16" s="99">
        <f t="shared" si="5"/>
        <v>0.02</v>
      </c>
      <c r="P16" s="99">
        <f t="shared" si="26"/>
        <v>0.01</v>
      </c>
      <c r="Q16" s="99">
        <f t="shared" si="6"/>
        <v>0.01</v>
      </c>
      <c r="R16" s="99">
        <f t="shared" si="7"/>
        <v>0.01</v>
      </c>
      <c r="S16" s="99">
        <f t="shared" si="8"/>
        <v>0.01</v>
      </c>
      <c r="T16" s="99">
        <f t="shared" si="9"/>
        <v>0.01</v>
      </c>
      <c r="U16" s="99">
        <f t="shared" si="10"/>
        <v>0.01</v>
      </c>
      <c r="V16" s="99">
        <f t="shared" si="11"/>
        <v>0.01</v>
      </c>
      <c r="W16" s="99">
        <f t="shared" si="12"/>
        <v>0.02</v>
      </c>
      <c r="X16" s="99">
        <f t="shared" si="13"/>
        <v>0.01</v>
      </c>
      <c r="Y16" s="99">
        <f t="shared" si="14"/>
        <v>0.01</v>
      </c>
      <c r="Z16" s="99">
        <f t="shared" si="15"/>
        <v>0.01</v>
      </c>
      <c r="AA16" s="99">
        <f t="shared" si="16"/>
        <v>0.01</v>
      </c>
      <c r="AB16" s="99">
        <f t="shared" si="17"/>
        <v>0.01</v>
      </c>
      <c r="AC16" s="99">
        <f t="shared" si="18"/>
        <v>0.01</v>
      </c>
      <c r="AD16" s="99">
        <f t="shared" si="19"/>
        <v>0.02</v>
      </c>
      <c r="AE16" s="99">
        <f t="shared" si="20"/>
        <v>0.01</v>
      </c>
      <c r="AF16" s="99">
        <f t="shared" si="21"/>
        <v>0.01</v>
      </c>
      <c r="AG16" s="99">
        <f t="shared" si="22"/>
        <v>0.01</v>
      </c>
      <c r="AH16" s="99">
        <f t="shared" si="23"/>
        <v>0.01</v>
      </c>
      <c r="AI16" s="99">
        <f t="shared" si="24"/>
        <v>0.02</v>
      </c>
      <c r="AJ16" s="99">
        <f t="shared" si="25"/>
        <v>0.01</v>
      </c>
    </row>
    <row r="17" spans="1:36" ht="12.95" customHeight="1" x14ac:dyDescent="0.15">
      <c r="A17" s="98">
        <v>314</v>
      </c>
      <c r="B17" s="115" t="s">
        <v>55</v>
      </c>
      <c r="C17" s="115"/>
      <c r="D17" s="98">
        <v>8</v>
      </c>
      <c r="E17" s="98">
        <v>6</v>
      </c>
      <c r="F17" s="4">
        <f t="shared" si="0"/>
        <v>0.02</v>
      </c>
      <c r="G17" s="104" t="s">
        <v>90</v>
      </c>
      <c r="H17" s="104" t="s">
        <v>52</v>
      </c>
      <c r="I17" s="98"/>
      <c r="J17" s="1" t="s">
        <v>15</v>
      </c>
      <c r="K17" s="99">
        <f t="shared" si="1"/>
        <v>0.02</v>
      </c>
      <c r="L17" s="99">
        <f t="shared" si="2"/>
        <v>0.02</v>
      </c>
      <c r="M17" s="99">
        <f t="shared" si="3"/>
        <v>0.02</v>
      </c>
      <c r="N17" s="99">
        <f t="shared" si="4"/>
        <v>0.02</v>
      </c>
      <c r="O17" s="99">
        <f t="shared" si="5"/>
        <v>0.02</v>
      </c>
      <c r="P17" s="99">
        <f t="shared" si="26"/>
        <v>0.02</v>
      </c>
      <c r="Q17" s="99">
        <f t="shared" si="6"/>
        <v>0.02</v>
      </c>
      <c r="R17" s="99">
        <f t="shared" si="7"/>
        <v>0.02</v>
      </c>
      <c r="S17" s="99">
        <f t="shared" si="8"/>
        <v>0.02</v>
      </c>
      <c r="T17" s="99">
        <f t="shared" si="9"/>
        <v>0.01</v>
      </c>
      <c r="U17" s="99">
        <f t="shared" si="10"/>
        <v>0.02</v>
      </c>
      <c r="V17" s="99">
        <f t="shared" si="11"/>
        <v>0.02</v>
      </c>
      <c r="W17" s="99">
        <f t="shared" si="12"/>
        <v>0.02</v>
      </c>
      <c r="X17" s="99">
        <f t="shared" si="13"/>
        <v>0.02</v>
      </c>
      <c r="Y17" s="99">
        <f t="shared" si="14"/>
        <v>0.01</v>
      </c>
      <c r="Z17" s="99">
        <f t="shared" si="15"/>
        <v>0.02</v>
      </c>
      <c r="AA17" s="99">
        <f t="shared" si="16"/>
        <v>0.02</v>
      </c>
      <c r="AB17" s="99">
        <f t="shared" si="17"/>
        <v>0.02</v>
      </c>
      <c r="AC17" s="99">
        <f t="shared" si="18"/>
        <v>0.02</v>
      </c>
      <c r="AD17" s="99">
        <f t="shared" si="19"/>
        <v>0.02</v>
      </c>
      <c r="AE17" s="99">
        <f t="shared" si="20"/>
        <v>0.01</v>
      </c>
      <c r="AF17" s="99">
        <f t="shared" si="21"/>
        <v>0.02</v>
      </c>
      <c r="AG17" s="99">
        <f t="shared" si="22"/>
        <v>0.02</v>
      </c>
      <c r="AH17" s="99">
        <f t="shared" si="23"/>
        <v>0.02</v>
      </c>
      <c r="AI17" s="99">
        <f t="shared" si="24"/>
        <v>0.02</v>
      </c>
      <c r="AJ17" s="99">
        <f t="shared" si="25"/>
        <v>0.02</v>
      </c>
    </row>
    <row r="18" spans="1:36" ht="12.95" customHeight="1" x14ac:dyDescent="0.15">
      <c r="A18" s="98">
        <v>315</v>
      </c>
      <c r="B18" s="115" t="s">
        <v>61</v>
      </c>
      <c r="C18" s="115"/>
      <c r="D18" s="98">
        <v>8</v>
      </c>
      <c r="E18" s="98">
        <v>6</v>
      </c>
      <c r="F18" s="4">
        <f t="shared" si="0"/>
        <v>0.02</v>
      </c>
      <c r="G18" s="104" t="s">
        <v>90</v>
      </c>
      <c r="H18" s="104" t="s">
        <v>52</v>
      </c>
      <c r="I18" s="98"/>
      <c r="J18" s="1" t="s">
        <v>15</v>
      </c>
      <c r="K18" s="99">
        <f t="shared" si="1"/>
        <v>0.02</v>
      </c>
      <c r="L18" s="99">
        <f t="shared" si="2"/>
        <v>0.02</v>
      </c>
      <c r="M18" s="99">
        <f t="shared" si="3"/>
        <v>0.02</v>
      </c>
      <c r="N18" s="99">
        <f t="shared" si="4"/>
        <v>0.02</v>
      </c>
      <c r="O18" s="99">
        <f t="shared" si="5"/>
        <v>0.02</v>
      </c>
      <c r="P18" s="99">
        <f t="shared" si="26"/>
        <v>0.02</v>
      </c>
      <c r="Q18" s="99">
        <f t="shared" si="6"/>
        <v>0.02</v>
      </c>
      <c r="R18" s="99">
        <f t="shared" si="7"/>
        <v>0.02</v>
      </c>
      <c r="S18" s="99">
        <f t="shared" si="8"/>
        <v>0.02</v>
      </c>
      <c r="T18" s="99">
        <f t="shared" si="9"/>
        <v>0.01</v>
      </c>
      <c r="U18" s="99">
        <f t="shared" si="10"/>
        <v>0.02</v>
      </c>
      <c r="V18" s="99">
        <f t="shared" si="11"/>
        <v>0.02</v>
      </c>
      <c r="W18" s="99">
        <f t="shared" si="12"/>
        <v>0.02</v>
      </c>
      <c r="X18" s="99">
        <f t="shared" si="13"/>
        <v>0.02</v>
      </c>
      <c r="Y18" s="99">
        <f t="shared" si="14"/>
        <v>0.01</v>
      </c>
      <c r="Z18" s="99">
        <f t="shared" si="15"/>
        <v>0.02</v>
      </c>
      <c r="AA18" s="99">
        <f t="shared" si="16"/>
        <v>0.02</v>
      </c>
      <c r="AB18" s="99">
        <f t="shared" si="17"/>
        <v>0.02</v>
      </c>
      <c r="AC18" s="99">
        <f t="shared" si="18"/>
        <v>0.02</v>
      </c>
      <c r="AD18" s="99">
        <f t="shared" si="19"/>
        <v>0.02</v>
      </c>
      <c r="AE18" s="99">
        <f t="shared" si="20"/>
        <v>0.01</v>
      </c>
      <c r="AF18" s="99">
        <f t="shared" si="21"/>
        <v>0.02</v>
      </c>
      <c r="AG18" s="99">
        <f t="shared" si="22"/>
        <v>0.02</v>
      </c>
      <c r="AH18" s="99">
        <f t="shared" si="23"/>
        <v>0.02</v>
      </c>
      <c r="AI18" s="99">
        <f t="shared" si="24"/>
        <v>0.02</v>
      </c>
      <c r="AJ18" s="99">
        <f t="shared" si="25"/>
        <v>0.02</v>
      </c>
    </row>
    <row r="19" spans="1:36" ht="12.95" customHeight="1" x14ac:dyDescent="0.15">
      <c r="A19" s="98">
        <v>316</v>
      </c>
      <c r="B19" s="115" t="s">
        <v>55</v>
      </c>
      <c r="C19" s="115"/>
      <c r="D19" s="98">
        <v>8</v>
      </c>
      <c r="E19" s="98">
        <v>7</v>
      </c>
      <c r="F19" s="4">
        <f t="shared" si="0"/>
        <v>0.02</v>
      </c>
      <c r="G19" s="104" t="s">
        <v>90</v>
      </c>
      <c r="H19" s="104" t="s">
        <v>52</v>
      </c>
      <c r="I19" s="98"/>
      <c r="J19" s="1" t="s">
        <v>15</v>
      </c>
      <c r="K19" s="99">
        <f t="shared" si="1"/>
        <v>0.02</v>
      </c>
      <c r="L19" s="99">
        <f t="shared" si="2"/>
        <v>0.02</v>
      </c>
      <c r="M19" s="99">
        <f t="shared" si="3"/>
        <v>0.02</v>
      </c>
      <c r="N19" s="99">
        <f t="shared" si="4"/>
        <v>0.02</v>
      </c>
      <c r="O19" s="99">
        <f t="shared" si="5"/>
        <v>0.02</v>
      </c>
      <c r="P19" s="99">
        <f t="shared" si="26"/>
        <v>0.02</v>
      </c>
      <c r="Q19" s="99">
        <f t="shared" si="6"/>
        <v>0.02</v>
      </c>
      <c r="R19" s="99">
        <f t="shared" si="7"/>
        <v>0.02</v>
      </c>
      <c r="S19" s="99">
        <f t="shared" si="8"/>
        <v>0.02</v>
      </c>
      <c r="T19" s="99">
        <f t="shared" si="9"/>
        <v>0.02</v>
      </c>
      <c r="U19" s="99">
        <f t="shared" si="10"/>
        <v>0.02</v>
      </c>
      <c r="V19" s="99">
        <f t="shared" si="11"/>
        <v>0.02</v>
      </c>
      <c r="W19" s="99">
        <f t="shared" si="12"/>
        <v>0.02</v>
      </c>
      <c r="X19" s="99">
        <f t="shared" si="13"/>
        <v>0.02</v>
      </c>
      <c r="Y19" s="99">
        <f t="shared" si="14"/>
        <v>0.02</v>
      </c>
      <c r="Z19" s="99">
        <f t="shared" si="15"/>
        <v>0.02</v>
      </c>
      <c r="AA19" s="99">
        <f t="shared" si="16"/>
        <v>0.02</v>
      </c>
      <c r="AB19" s="99">
        <f t="shared" si="17"/>
        <v>0.02</v>
      </c>
      <c r="AC19" s="99">
        <f t="shared" si="18"/>
        <v>0.02</v>
      </c>
      <c r="AD19" s="99">
        <f t="shared" si="19"/>
        <v>0.03</v>
      </c>
      <c r="AE19" s="99">
        <f t="shared" si="20"/>
        <v>0.02</v>
      </c>
      <c r="AF19" s="99">
        <f t="shared" si="21"/>
        <v>0.02</v>
      </c>
      <c r="AG19" s="99">
        <f t="shared" si="22"/>
        <v>0.02</v>
      </c>
      <c r="AH19" s="99">
        <f t="shared" si="23"/>
        <v>0.02</v>
      </c>
      <c r="AI19" s="99">
        <f t="shared" si="24"/>
        <v>0.02</v>
      </c>
      <c r="AJ19" s="99">
        <f t="shared" si="25"/>
        <v>0.02</v>
      </c>
    </row>
    <row r="20" spans="1:36" ht="12.95" customHeight="1" x14ac:dyDescent="0.15">
      <c r="A20" s="98"/>
      <c r="B20" s="115"/>
      <c r="C20" s="115"/>
      <c r="D20" s="98"/>
      <c r="E20" s="98"/>
      <c r="F20" s="4" t="str">
        <f t="shared" si="0"/>
        <v/>
      </c>
      <c r="G20" s="5"/>
      <c r="H20" s="98"/>
      <c r="I20" s="98"/>
      <c r="J20" s="1" t="s">
        <v>15</v>
      </c>
      <c r="K20" s="99" t="e">
        <f t="shared" si="1"/>
        <v>#NUM!</v>
      </c>
      <c r="L20" s="99" t="e">
        <f t="shared" si="2"/>
        <v>#NUM!</v>
      </c>
      <c r="M20" s="99" t="e">
        <f t="shared" si="3"/>
        <v>#NUM!</v>
      </c>
      <c r="N20" s="99" t="e">
        <f t="shared" si="4"/>
        <v>#NUM!</v>
      </c>
      <c r="O20" s="99" t="e">
        <f t="shared" si="5"/>
        <v>#NUM!</v>
      </c>
      <c r="P20" s="99" t="e">
        <f t="shared" si="26"/>
        <v>#N/A</v>
      </c>
      <c r="Q20" s="99" t="e">
        <f t="shared" si="6"/>
        <v>#NUM!</v>
      </c>
      <c r="R20" s="99" t="e">
        <f t="shared" si="7"/>
        <v>#NUM!</v>
      </c>
      <c r="S20" s="99" t="e">
        <f t="shared" si="8"/>
        <v>#NUM!</v>
      </c>
      <c r="T20" s="99" t="e">
        <f t="shared" si="9"/>
        <v>#NUM!</v>
      </c>
      <c r="U20" s="99" t="e">
        <f t="shared" si="10"/>
        <v>#N/A</v>
      </c>
      <c r="V20" s="99" t="e">
        <f t="shared" si="11"/>
        <v>#NUM!</v>
      </c>
      <c r="W20" s="99" t="e">
        <f t="shared" si="12"/>
        <v>#NUM!</v>
      </c>
      <c r="X20" s="99" t="e">
        <f t="shared" si="13"/>
        <v>#NUM!</v>
      </c>
      <c r="Y20" s="99" t="e">
        <f t="shared" si="14"/>
        <v>#NUM!</v>
      </c>
      <c r="Z20" s="99" t="e">
        <f t="shared" si="15"/>
        <v>#N/A</v>
      </c>
      <c r="AA20" s="99" t="e">
        <f t="shared" si="16"/>
        <v>#NUM!</v>
      </c>
      <c r="AB20" s="99" t="e">
        <f t="shared" si="17"/>
        <v>#NUM!</v>
      </c>
      <c r="AC20" s="99" t="e">
        <f t="shared" si="18"/>
        <v>#NUM!</v>
      </c>
      <c r="AD20" s="99" t="e">
        <f t="shared" si="19"/>
        <v>#NUM!</v>
      </c>
      <c r="AE20" s="99" t="e">
        <f t="shared" si="20"/>
        <v>#NUM!</v>
      </c>
      <c r="AF20" s="99" t="e">
        <f t="shared" si="21"/>
        <v>#N/A</v>
      </c>
      <c r="AG20" s="99" t="e">
        <f t="shared" si="22"/>
        <v>#NUM!</v>
      </c>
      <c r="AH20" s="99" t="e">
        <f t="shared" si="23"/>
        <v>#NUM!</v>
      </c>
      <c r="AI20" s="99" t="e">
        <f t="shared" si="24"/>
        <v>#NUM!</v>
      </c>
      <c r="AJ20" s="99" t="e">
        <f t="shared" si="25"/>
        <v>#N/A</v>
      </c>
    </row>
    <row r="21" spans="1:36" ht="12.95" customHeight="1" x14ac:dyDescent="0.15">
      <c r="A21" s="98"/>
      <c r="B21" s="115"/>
      <c r="C21" s="115"/>
      <c r="D21" s="98"/>
      <c r="E21" s="98"/>
      <c r="F21" s="4" t="str">
        <f t="shared" si="0"/>
        <v/>
      </c>
      <c r="G21" s="5"/>
      <c r="H21" s="98"/>
      <c r="I21" s="98"/>
      <c r="J21" s="1" t="s">
        <v>15</v>
      </c>
      <c r="K21" s="99" t="e">
        <f t="shared" si="1"/>
        <v>#NUM!</v>
      </c>
      <c r="L21" s="99" t="e">
        <f t="shared" si="2"/>
        <v>#NUM!</v>
      </c>
      <c r="M21" s="99" t="e">
        <f t="shared" si="3"/>
        <v>#NUM!</v>
      </c>
      <c r="N21" s="99" t="e">
        <f t="shared" si="4"/>
        <v>#NUM!</v>
      </c>
      <c r="O21" s="99" t="e">
        <f t="shared" si="5"/>
        <v>#NUM!</v>
      </c>
      <c r="P21" s="99" t="e">
        <f t="shared" si="26"/>
        <v>#N/A</v>
      </c>
      <c r="Q21" s="99" t="e">
        <f t="shared" si="6"/>
        <v>#NUM!</v>
      </c>
      <c r="R21" s="99" t="e">
        <f t="shared" si="7"/>
        <v>#NUM!</v>
      </c>
      <c r="S21" s="99" t="e">
        <f t="shared" si="8"/>
        <v>#NUM!</v>
      </c>
      <c r="T21" s="99" t="e">
        <f t="shared" si="9"/>
        <v>#NUM!</v>
      </c>
      <c r="U21" s="99" t="e">
        <f t="shared" si="10"/>
        <v>#N/A</v>
      </c>
      <c r="V21" s="99" t="e">
        <f t="shared" si="11"/>
        <v>#NUM!</v>
      </c>
      <c r="W21" s="99" t="e">
        <f t="shared" si="12"/>
        <v>#NUM!</v>
      </c>
      <c r="X21" s="99" t="e">
        <f t="shared" si="13"/>
        <v>#NUM!</v>
      </c>
      <c r="Y21" s="99" t="e">
        <f t="shared" si="14"/>
        <v>#NUM!</v>
      </c>
      <c r="Z21" s="99" t="e">
        <f t="shared" si="15"/>
        <v>#N/A</v>
      </c>
      <c r="AA21" s="99" t="e">
        <f t="shared" si="16"/>
        <v>#NUM!</v>
      </c>
      <c r="AB21" s="99" t="e">
        <f t="shared" si="17"/>
        <v>#NUM!</v>
      </c>
      <c r="AC21" s="99" t="e">
        <f t="shared" si="18"/>
        <v>#NUM!</v>
      </c>
      <c r="AD21" s="99" t="e">
        <f t="shared" si="19"/>
        <v>#NUM!</v>
      </c>
      <c r="AE21" s="99" t="e">
        <f t="shared" si="20"/>
        <v>#NUM!</v>
      </c>
      <c r="AF21" s="99" t="e">
        <f t="shared" si="21"/>
        <v>#N/A</v>
      </c>
      <c r="AG21" s="99" t="e">
        <f t="shared" si="22"/>
        <v>#NUM!</v>
      </c>
      <c r="AH21" s="99" t="e">
        <f t="shared" si="23"/>
        <v>#NUM!</v>
      </c>
      <c r="AI21" s="99" t="e">
        <f t="shared" si="24"/>
        <v>#NUM!</v>
      </c>
      <c r="AJ21" s="99" t="e">
        <f t="shared" si="25"/>
        <v>#N/A</v>
      </c>
    </row>
    <row r="22" spans="1:36" ht="12.95" customHeight="1" x14ac:dyDescent="0.15">
      <c r="A22" s="98"/>
      <c r="B22" s="115"/>
      <c r="C22" s="115"/>
      <c r="D22" s="98"/>
      <c r="E22" s="98"/>
      <c r="F22" s="4" t="str">
        <f t="shared" si="0"/>
        <v/>
      </c>
      <c r="G22" s="5"/>
      <c r="H22" s="98"/>
      <c r="I22" s="98"/>
      <c r="J22" s="1" t="s">
        <v>15</v>
      </c>
      <c r="K22" s="99" t="e">
        <f t="shared" si="1"/>
        <v>#NUM!</v>
      </c>
      <c r="L22" s="99" t="e">
        <f t="shared" si="2"/>
        <v>#NUM!</v>
      </c>
      <c r="M22" s="99" t="e">
        <f t="shared" si="3"/>
        <v>#NUM!</v>
      </c>
      <c r="N22" s="99" t="e">
        <f t="shared" si="4"/>
        <v>#NUM!</v>
      </c>
      <c r="O22" s="99" t="e">
        <f t="shared" si="5"/>
        <v>#NUM!</v>
      </c>
      <c r="P22" s="99" t="e">
        <f t="shared" si="26"/>
        <v>#N/A</v>
      </c>
      <c r="Q22" s="99" t="e">
        <f t="shared" si="6"/>
        <v>#NUM!</v>
      </c>
      <c r="R22" s="99" t="e">
        <f t="shared" si="7"/>
        <v>#NUM!</v>
      </c>
      <c r="S22" s="99" t="e">
        <f t="shared" si="8"/>
        <v>#NUM!</v>
      </c>
      <c r="T22" s="99" t="e">
        <f t="shared" si="9"/>
        <v>#NUM!</v>
      </c>
      <c r="U22" s="99" t="e">
        <f t="shared" si="10"/>
        <v>#N/A</v>
      </c>
      <c r="V22" s="99" t="e">
        <f t="shared" si="11"/>
        <v>#NUM!</v>
      </c>
      <c r="W22" s="99" t="e">
        <f t="shared" si="12"/>
        <v>#NUM!</v>
      </c>
      <c r="X22" s="99" t="e">
        <f t="shared" si="13"/>
        <v>#NUM!</v>
      </c>
      <c r="Y22" s="99" t="e">
        <f t="shared" si="14"/>
        <v>#NUM!</v>
      </c>
      <c r="Z22" s="99" t="e">
        <f t="shared" si="15"/>
        <v>#N/A</v>
      </c>
      <c r="AA22" s="99" t="e">
        <f t="shared" si="16"/>
        <v>#NUM!</v>
      </c>
      <c r="AB22" s="99" t="e">
        <f t="shared" si="17"/>
        <v>#NUM!</v>
      </c>
      <c r="AC22" s="99" t="e">
        <f t="shared" si="18"/>
        <v>#NUM!</v>
      </c>
      <c r="AD22" s="99" t="e">
        <f t="shared" si="19"/>
        <v>#NUM!</v>
      </c>
      <c r="AE22" s="99" t="e">
        <f t="shared" si="20"/>
        <v>#NUM!</v>
      </c>
      <c r="AF22" s="99" t="e">
        <f t="shared" si="21"/>
        <v>#N/A</v>
      </c>
      <c r="AG22" s="99" t="e">
        <f t="shared" si="22"/>
        <v>#NUM!</v>
      </c>
      <c r="AH22" s="99" t="e">
        <f t="shared" si="23"/>
        <v>#NUM!</v>
      </c>
      <c r="AI22" s="99" t="e">
        <f t="shared" si="24"/>
        <v>#NUM!</v>
      </c>
      <c r="AJ22" s="99" t="e">
        <f t="shared" si="25"/>
        <v>#N/A</v>
      </c>
    </row>
    <row r="23" spans="1:36" ht="12.95" customHeight="1" x14ac:dyDescent="0.15">
      <c r="A23" s="98"/>
      <c r="B23" s="115"/>
      <c r="C23" s="115"/>
      <c r="D23" s="98"/>
      <c r="E23" s="98"/>
      <c r="F23" s="4" t="str">
        <f t="shared" si="0"/>
        <v/>
      </c>
      <c r="G23" s="5"/>
      <c r="H23" s="98"/>
      <c r="I23" s="98"/>
      <c r="J23" s="1" t="s">
        <v>15</v>
      </c>
      <c r="K23" s="99" t="e">
        <f t="shared" si="1"/>
        <v>#NUM!</v>
      </c>
      <c r="L23" s="99" t="e">
        <f t="shared" si="2"/>
        <v>#NUM!</v>
      </c>
      <c r="M23" s="99" t="e">
        <f t="shared" si="3"/>
        <v>#NUM!</v>
      </c>
      <c r="N23" s="99" t="e">
        <f t="shared" si="4"/>
        <v>#NUM!</v>
      </c>
      <c r="O23" s="99" t="e">
        <f t="shared" si="5"/>
        <v>#NUM!</v>
      </c>
      <c r="P23" s="99" t="e">
        <f t="shared" si="26"/>
        <v>#N/A</v>
      </c>
      <c r="Q23" s="99" t="e">
        <f t="shared" si="6"/>
        <v>#NUM!</v>
      </c>
      <c r="R23" s="99" t="e">
        <f t="shared" si="7"/>
        <v>#NUM!</v>
      </c>
      <c r="S23" s="99" t="e">
        <f t="shared" si="8"/>
        <v>#NUM!</v>
      </c>
      <c r="T23" s="99" t="e">
        <f t="shared" si="9"/>
        <v>#NUM!</v>
      </c>
      <c r="U23" s="99" t="e">
        <f t="shared" si="10"/>
        <v>#N/A</v>
      </c>
      <c r="V23" s="99" t="e">
        <f t="shared" si="11"/>
        <v>#NUM!</v>
      </c>
      <c r="W23" s="99" t="e">
        <f t="shared" si="12"/>
        <v>#NUM!</v>
      </c>
      <c r="X23" s="99" t="e">
        <f t="shared" si="13"/>
        <v>#NUM!</v>
      </c>
      <c r="Y23" s="99" t="e">
        <f t="shared" si="14"/>
        <v>#NUM!</v>
      </c>
      <c r="Z23" s="99" t="e">
        <f t="shared" si="15"/>
        <v>#N/A</v>
      </c>
      <c r="AA23" s="99" t="e">
        <f t="shared" si="16"/>
        <v>#NUM!</v>
      </c>
      <c r="AB23" s="99" t="e">
        <f t="shared" si="17"/>
        <v>#NUM!</v>
      </c>
      <c r="AC23" s="99" t="e">
        <f t="shared" si="18"/>
        <v>#NUM!</v>
      </c>
      <c r="AD23" s="99" t="e">
        <f t="shared" si="19"/>
        <v>#NUM!</v>
      </c>
      <c r="AE23" s="99" t="e">
        <f t="shared" si="20"/>
        <v>#NUM!</v>
      </c>
      <c r="AF23" s="99" t="e">
        <f t="shared" si="21"/>
        <v>#N/A</v>
      </c>
      <c r="AG23" s="99" t="e">
        <f t="shared" si="22"/>
        <v>#NUM!</v>
      </c>
      <c r="AH23" s="99" t="e">
        <f t="shared" si="23"/>
        <v>#NUM!</v>
      </c>
      <c r="AI23" s="99" t="e">
        <f t="shared" si="24"/>
        <v>#NUM!</v>
      </c>
      <c r="AJ23" s="99" t="e">
        <f t="shared" si="25"/>
        <v>#N/A</v>
      </c>
    </row>
    <row r="24" spans="1:36" ht="12.95" customHeight="1" x14ac:dyDescent="0.15">
      <c r="A24" s="98"/>
      <c r="B24" s="115"/>
      <c r="C24" s="115"/>
      <c r="D24" s="98"/>
      <c r="E24" s="98"/>
      <c r="F24" s="4" t="str">
        <f t="shared" si="0"/>
        <v/>
      </c>
      <c r="G24" s="5"/>
      <c r="H24" s="98"/>
      <c r="I24" s="98"/>
      <c r="J24" s="1" t="s">
        <v>15</v>
      </c>
      <c r="K24" s="99" t="e">
        <f t="shared" si="1"/>
        <v>#NUM!</v>
      </c>
      <c r="L24" s="99" t="e">
        <f t="shared" si="2"/>
        <v>#NUM!</v>
      </c>
      <c r="M24" s="99" t="e">
        <f t="shared" si="3"/>
        <v>#NUM!</v>
      </c>
      <c r="N24" s="99" t="e">
        <f t="shared" si="4"/>
        <v>#NUM!</v>
      </c>
      <c r="O24" s="99" t="e">
        <f t="shared" si="5"/>
        <v>#NUM!</v>
      </c>
      <c r="P24" s="99" t="e">
        <f t="shared" si="26"/>
        <v>#N/A</v>
      </c>
      <c r="Q24" s="99" t="e">
        <f t="shared" si="6"/>
        <v>#NUM!</v>
      </c>
      <c r="R24" s="99" t="e">
        <f t="shared" si="7"/>
        <v>#NUM!</v>
      </c>
      <c r="S24" s="99" t="e">
        <f t="shared" si="8"/>
        <v>#NUM!</v>
      </c>
      <c r="T24" s="99" t="e">
        <f t="shared" si="9"/>
        <v>#NUM!</v>
      </c>
      <c r="U24" s="99" t="e">
        <f t="shared" si="10"/>
        <v>#N/A</v>
      </c>
      <c r="V24" s="99" t="e">
        <f t="shared" si="11"/>
        <v>#NUM!</v>
      </c>
      <c r="W24" s="99" t="e">
        <f t="shared" si="12"/>
        <v>#NUM!</v>
      </c>
      <c r="X24" s="99" t="e">
        <f t="shared" si="13"/>
        <v>#NUM!</v>
      </c>
      <c r="Y24" s="99" t="e">
        <f t="shared" si="14"/>
        <v>#NUM!</v>
      </c>
      <c r="Z24" s="99" t="e">
        <f t="shared" si="15"/>
        <v>#N/A</v>
      </c>
      <c r="AA24" s="99" t="e">
        <f t="shared" si="16"/>
        <v>#NUM!</v>
      </c>
      <c r="AB24" s="99" t="e">
        <f t="shared" si="17"/>
        <v>#NUM!</v>
      </c>
      <c r="AC24" s="99" t="e">
        <f t="shared" si="18"/>
        <v>#NUM!</v>
      </c>
      <c r="AD24" s="99" t="e">
        <f t="shared" si="19"/>
        <v>#NUM!</v>
      </c>
      <c r="AE24" s="99" t="e">
        <f t="shared" si="20"/>
        <v>#NUM!</v>
      </c>
      <c r="AF24" s="99" t="e">
        <f t="shared" si="21"/>
        <v>#N/A</v>
      </c>
      <c r="AG24" s="99" t="e">
        <f t="shared" si="22"/>
        <v>#NUM!</v>
      </c>
      <c r="AH24" s="99" t="e">
        <f t="shared" si="23"/>
        <v>#NUM!</v>
      </c>
      <c r="AI24" s="99" t="e">
        <f t="shared" si="24"/>
        <v>#NUM!</v>
      </c>
      <c r="AJ24" s="99" t="e">
        <f t="shared" si="25"/>
        <v>#N/A</v>
      </c>
    </row>
    <row r="25" spans="1:36" ht="12.95" customHeight="1" x14ac:dyDescent="0.15">
      <c r="A25" s="98"/>
      <c r="B25" s="115"/>
      <c r="C25" s="115"/>
      <c r="D25" s="98"/>
      <c r="E25" s="98"/>
      <c r="F25" s="4" t="str">
        <f t="shared" si="0"/>
        <v/>
      </c>
      <c r="G25" s="5"/>
      <c r="H25" s="98"/>
      <c r="I25" s="98"/>
      <c r="J25" s="1" t="s">
        <v>15</v>
      </c>
      <c r="K25" s="99" t="e">
        <f t="shared" si="1"/>
        <v>#NUM!</v>
      </c>
      <c r="L25" s="99" t="e">
        <f t="shared" si="2"/>
        <v>#NUM!</v>
      </c>
      <c r="M25" s="99" t="e">
        <f t="shared" si="3"/>
        <v>#NUM!</v>
      </c>
      <c r="N25" s="99" t="e">
        <f t="shared" si="4"/>
        <v>#NUM!</v>
      </c>
      <c r="O25" s="99" t="e">
        <f t="shared" si="5"/>
        <v>#NUM!</v>
      </c>
      <c r="P25" s="99" t="e">
        <f t="shared" si="26"/>
        <v>#N/A</v>
      </c>
      <c r="Q25" s="99" t="e">
        <f t="shared" si="6"/>
        <v>#NUM!</v>
      </c>
      <c r="R25" s="99" t="e">
        <f t="shared" si="7"/>
        <v>#NUM!</v>
      </c>
      <c r="S25" s="99" t="e">
        <f t="shared" si="8"/>
        <v>#NUM!</v>
      </c>
      <c r="T25" s="99" t="e">
        <f t="shared" si="9"/>
        <v>#NUM!</v>
      </c>
      <c r="U25" s="99" t="e">
        <f t="shared" si="10"/>
        <v>#N/A</v>
      </c>
      <c r="V25" s="99" t="e">
        <f t="shared" si="11"/>
        <v>#NUM!</v>
      </c>
      <c r="W25" s="99" t="e">
        <f t="shared" si="12"/>
        <v>#NUM!</v>
      </c>
      <c r="X25" s="99" t="e">
        <f t="shared" si="13"/>
        <v>#NUM!</v>
      </c>
      <c r="Y25" s="99" t="e">
        <f t="shared" si="14"/>
        <v>#NUM!</v>
      </c>
      <c r="Z25" s="99" t="e">
        <f t="shared" si="15"/>
        <v>#N/A</v>
      </c>
      <c r="AA25" s="99" t="e">
        <f t="shared" si="16"/>
        <v>#NUM!</v>
      </c>
      <c r="AB25" s="99" t="e">
        <f t="shared" si="17"/>
        <v>#NUM!</v>
      </c>
      <c r="AC25" s="99" t="e">
        <f t="shared" si="18"/>
        <v>#NUM!</v>
      </c>
      <c r="AD25" s="99" t="e">
        <f t="shared" si="19"/>
        <v>#NUM!</v>
      </c>
      <c r="AE25" s="99" t="e">
        <f t="shared" si="20"/>
        <v>#NUM!</v>
      </c>
      <c r="AF25" s="99" t="e">
        <f t="shared" si="21"/>
        <v>#N/A</v>
      </c>
      <c r="AG25" s="99" t="e">
        <f t="shared" si="22"/>
        <v>#NUM!</v>
      </c>
      <c r="AH25" s="99" t="e">
        <f t="shared" si="23"/>
        <v>#NUM!</v>
      </c>
      <c r="AI25" s="99" t="e">
        <f t="shared" si="24"/>
        <v>#NUM!</v>
      </c>
      <c r="AJ25" s="99" t="e">
        <f t="shared" si="25"/>
        <v>#N/A</v>
      </c>
    </row>
    <row r="26" spans="1:36" ht="12.95" customHeight="1" x14ac:dyDescent="0.15">
      <c r="A26" s="98"/>
      <c r="B26" s="115"/>
      <c r="C26" s="115"/>
      <c r="D26" s="98"/>
      <c r="E26" s="98"/>
      <c r="F26" s="4" t="str">
        <f t="shared" si="0"/>
        <v/>
      </c>
      <c r="G26" s="5"/>
      <c r="H26" s="98"/>
      <c r="I26" s="98"/>
      <c r="J26" s="1" t="s">
        <v>15</v>
      </c>
      <c r="K26" s="99" t="e">
        <f t="shared" si="1"/>
        <v>#NUM!</v>
      </c>
      <c r="L26" s="99" t="e">
        <f t="shared" si="2"/>
        <v>#NUM!</v>
      </c>
      <c r="M26" s="99" t="e">
        <f t="shared" si="3"/>
        <v>#NUM!</v>
      </c>
      <c r="N26" s="99" t="e">
        <f t="shared" si="4"/>
        <v>#NUM!</v>
      </c>
      <c r="O26" s="99" t="e">
        <f t="shared" si="5"/>
        <v>#NUM!</v>
      </c>
      <c r="P26" s="99" t="e">
        <f t="shared" si="26"/>
        <v>#N/A</v>
      </c>
      <c r="Q26" s="99" t="e">
        <f t="shared" si="6"/>
        <v>#NUM!</v>
      </c>
      <c r="R26" s="99" t="e">
        <f t="shared" si="7"/>
        <v>#NUM!</v>
      </c>
      <c r="S26" s="99" t="e">
        <f t="shared" si="8"/>
        <v>#NUM!</v>
      </c>
      <c r="T26" s="99" t="e">
        <f t="shared" si="9"/>
        <v>#NUM!</v>
      </c>
      <c r="U26" s="99" t="e">
        <f t="shared" si="10"/>
        <v>#N/A</v>
      </c>
      <c r="V26" s="99" t="e">
        <f t="shared" si="11"/>
        <v>#NUM!</v>
      </c>
      <c r="W26" s="99" t="e">
        <f t="shared" si="12"/>
        <v>#NUM!</v>
      </c>
      <c r="X26" s="99" t="e">
        <f t="shared" si="13"/>
        <v>#NUM!</v>
      </c>
      <c r="Y26" s="99" t="e">
        <f t="shared" si="14"/>
        <v>#NUM!</v>
      </c>
      <c r="Z26" s="99" t="e">
        <f t="shared" si="15"/>
        <v>#N/A</v>
      </c>
      <c r="AA26" s="99" t="e">
        <f t="shared" si="16"/>
        <v>#NUM!</v>
      </c>
      <c r="AB26" s="99" t="e">
        <f t="shared" si="17"/>
        <v>#NUM!</v>
      </c>
      <c r="AC26" s="99" t="e">
        <f t="shared" si="18"/>
        <v>#NUM!</v>
      </c>
      <c r="AD26" s="99" t="e">
        <f t="shared" si="19"/>
        <v>#NUM!</v>
      </c>
      <c r="AE26" s="99" t="e">
        <f t="shared" si="20"/>
        <v>#NUM!</v>
      </c>
      <c r="AF26" s="99" t="e">
        <f t="shared" si="21"/>
        <v>#N/A</v>
      </c>
      <c r="AG26" s="99" t="e">
        <f t="shared" si="22"/>
        <v>#NUM!</v>
      </c>
      <c r="AH26" s="99" t="e">
        <f t="shared" si="23"/>
        <v>#NUM!</v>
      </c>
      <c r="AI26" s="99" t="e">
        <f t="shared" si="24"/>
        <v>#NUM!</v>
      </c>
      <c r="AJ26" s="99" t="e">
        <f t="shared" si="25"/>
        <v>#N/A</v>
      </c>
    </row>
    <row r="27" spans="1:36" ht="12.95" customHeight="1" x14ac:dyDescent="0.15">
      <c r="A27" s="98"/>
      <c r="B27" s="115"/>
      <c r="C27" s="115"/>
      <c r="D27" s="98"/>
      <c r="E27" s="98"/>
      <c r="F27" s="4" t="str">
        <f t="shared" si="0"/>
        <v/>
      </c>
      <c r="G27" s="5"/>
      <c r="H27" s="98"/>
      <c r="I27" s="98"/>
      <c r="J27" s="1" t="s">
        <v>15</v>
      </c>
      <c r="K27" s="99" t="e">
        <f t="shared" si="1"/>
        <v>#NUM!</v>
      </c>
      <c r="L27" s="99" t="e">
        <f t="shared" si="2"/>
        <v>#NUM!</v>
      </c>
      <c r="M27" s="99" t="e">
        <f t="shared" si="3"/>
        <v>#NUM!</v>
      </c>
      <c r="N27" s="99" t="e">
        <f t="shared" si="4"/>
        <v>#NUM!</v>
      </c>
      <c r="O27" s="99" t="e">
        <f t="shared" si="5"/>
        <v>#NUM!</v>
      </c>
      <c r="P27" s="99" t="e">
        <f t="shared" si="26"/>
        <v>#N/A</v>
      </c>
      <c r="Q27" s="99" t="e">
        <f t="shared" si="6"/>
        <v>#NUM!</v>
      </c>
      <c r="R27" s="99" t="e">
        <f t="shared" si="7"/>
        <v>#NUM!</v>
      </c>
      <c r="S27" s="99" t="e">
        <f t="shared" si="8"/>
        <v>#NUM!</v>
      </c>
      <c r="T27" s="99" t="e">
        <f t="shared" si="9"/>
        <v>#NUM!</v>
      </c>
      <c r="U27" s="99" t="e">
        <f t="shared" si="10"/>
        <v>#N/A</v>
      </c>
      <c r="V27" s="99" t="e">
        <f t="shared" si="11"/>
        <v>#NUM!</v>
      </c>
      <c r="W27" s="99" t="e">
        <f t="shared" si="12"/>
        <v>#NUM!</v>
      </c>
      <c r="X27" s="99" t="e">
        <f t="shared" si="13"/>
        <v>#NUM!</v>
      </c>
      <c r="Y27" s="99" t="e">
        <f t="shared" si="14"/>
        <v>#NUM!</v>
      </c>
      <c r="Z27" s="99" t="e">
        <f t="shared" si="15"/>
        <v>#N/A</v>
      </c>
      <c r="AA27" s="99" t="e">
        <f t="shared" si="16"/>
        <v>#NUM!</v>
      </c>
      <c r="AB27" s="99" t="e">
        <f t="shared" si="17"/>
        <v>#NUM!</v>
      </c>
      <c r="AC27" s="99" t="e">
        <f t="shared" si="18"/>
        <v>#NUM!</v>
      </c>
      <c r="AD27" s="99" t="e">
        <f t="shared" si="19"/>
        <v>#NUM!</v>
      </c>
      <c r="AE27" s="99" t="e">
        <f t="shared" si="20"/>
        <v>#NUM!</v>
      </c>
      <c r="AF27" s="99" t="e">
        <f t="shared" si="21"/>
        <v>#N/A</v>
      </c>
      <c r="AG27" s="99" t="e">
        <f t="shared" si="22"/>
        <v>#NUM!</v>
      </c>
      <c r="AH27" s="99" t="e">
        <f t="shared" si="23"/>
        <v>#NUM!</v>
      </c>
      <c r="AI27" s="99" t="e">
        <f t="shared" si="24"/>
        <v>#NUM!</v>
      </c>
      <c r="AJ27" s="99" t="e">
        <f t="shared" si="25"/>
        <v>#N/A</v>
      </c>
    </row>
    <row r="28" spans="1:36" ht="12.95" customHeight="1" x14ac:dyDescent="0.15">
      <c r="A28" s="98"/>
      <c r="B28" s="115"/>
      <c r="C28" s="115"/>
      <c r="D28" s="98"/>
      <c r="E28" s="98"/>
      <c r="F28" s="4" t="str">
        <f t="shared" si="0"/>
        <v/>
      </c>
      <c r="G28" s="5"/>
      <c r="H28" s="98"/>
      <c r="I28" s="98"/>
      <c r="J28" s="1" t="s">
        <v>15</v>
      </c>
      <c r="K28" s="99" t="e">
        <f t="shared" si="1"/>
        <v>#NUM!</v>
      </c>
      <c r="L28" s="99" t="e">
        <f t="shared" si="2"/>
        <v>#NUM!</v>
      </c>
      <c r="M28" s="99" t="e">
        <f t="shared" si="3"/>
        <v>#NUM!</v>
      </c>
      <c r="N28" s="99" t="e">
        <f t="shared" si="4"/>
        <v>#NUM!</v>
      </c>
      <c r="O28" s="99" t="e">
        <f t="shared" si="5"/>
        <v>#NUM!</v>
      </c>
      <c r="P28" s="99" t="e">
        <f t="shared" si="26"/>
        <v>#N/A</v>
      </c>
      <c r="Q28" s="99" t="e">
        <f t="shared" si="6"/>
        <v>#NUM!</v>
      </c>
      <c r="R28" s="99" t="e">
        <f t="shared" si="7"/>
        <v>#NUM!</v>
      </c>
      <c r="S28" s="99" t="e">
        <f t="shared" si="8"/>
        <v>#NUM!</v>
      </c>
      <c r="T28" s="99" t="e">
        <f t="shared" si="9"/>
        <v>#NUM!</v>
      </c>
      <c r="U28" s="99" t="e">
        <f t="shared" si="10"/>
        <v>#N/A</v>
      </c>
      <c r="V28" s="99" t="e">
        <f t="shared" si="11"/>
        <v>#NUM!</v>
      </c>
      <c r="W28" s="99" t="e">
        <f t="shared" si="12"/>
        <v>#NUM!</v>
      </c>
      <c r="X28" s="99" t="e">
        <f t="shared" si="13"/>
        <v>#NUM!</v>
      </c>
      <c r="Y28" s="99" t="e">
        <f t="shared" si="14"/>
        <v>#NUM!</v>
      </c>
      <c r="Z28" s="99" t="e">
        <f t="shared" si="15"/>
        <v>#N/A</v>
      </c>
      <c r="AA28" s="99" t="e">
        <f t="shared" si="16"/>
        <v>#NUM!</v>
      </c>
      <c r="AB28" s="99" t="e">
        <f t="shared" si="17"/>
        <v>#NUM!</v>
      </c>
      <c r="AC28" s="99" t="e">
        <f t="shared" si="18"/>
        <v>#NUM!</v>
      </c>
      <c r="AD28" s="99" t="e">
        <f t="shared" si="19"/>
        <v>#NUM!</v>
      </c>
      <c r="AE28" s="99" t="e">
        <f t="shared" si="20"/>
        <v>#NUM!</v>
      </c>
      <c r="AF28" s="99" t="e">
        <f t="shared" si="21"/>
        <v>#N/A</v>
      </c>
      <c r="AG28" s="99" t="e">
        <f t="shared" si="22"/>
        <v>#NUM!</v>
      </c>
      <c r="AH28" s="99" t="e">
        <f t="shared" si="23"/>
        <v>#NUM!</v>
      </c>
      <c r="AI28" s="99" t="e">
        <f t="shared" si="24"/>
        <v>#NUM!</v>
      </c>
      <c r="AJ28" s="99" t="e">
        <f t="shared" si="25"/>
        <v>#N/A</v>
      </c>
    </row>
    <row r="29" spans="1:36" ht="12.95" customHeight="1" x14ac:dyDescent="0.15">
      <c r="A29" s="98"/>
      <c r="B29" s="115"/>
      <c r="C29" s="115"/>
      <c r="D29" s="98"/>
      <c r="E29" s="98"/>
      <c r="F29" s="4" t="str">
        <f t="shared" si="0"/>
        <v/>
      </c>
      <c r="G29" s="5"/>
      <c r="H29" s="98"/>
      <c r="I29" s="98"/>
      <c r="J29" s="1" t="s">
        <v>15</v>
      </c>
      <c r="K29" s="99" t="e">
        <f t="shared" si="1"/>
        <v>#NUM!</v>
      </c>
      <c r="L29" s="99" t="e">
        <f t="shared" si="2"/>
        <v>#NUM!</v>
      </c>
      <c r="M29" s="99" t="e">
        <f t="shared" si="3"/>
        <v>#NUM!</v>
      </c>
      <c r="N29" s="99" t="e">
        <f t="shared" si="4"/>
        <v>#NUM!</v>
      </c>
      <c r="O29" s="99" t="e">
        <f t="shared" si="5"/>
        <v>#NUM!</v>
      </c>
      <c r="P29" s="99" t="e">
        <f t="shared" si="26"/>
        <v>#N/A</v>
      </c>
      <c r="Q29" s="99" t="e">
        <f t="shared" si="6"/>
        <v>#NUM!</v>
      </c>
      <c r="R29" s="99" t="e">
        <f t="shared" si="7"/>
        <v>#NUM!</v>
      </c>
      <c r="S29" s="99" t="e">
        <f t="shared" si="8"/>
        <v>#NUM!</v>
      </c>
      <c r="T29" s="99" t="e">
        <f t="shared" si="9"/>
        <v>#NUM!</v>
      </c>
      <c r="U29" s="99" t="e">
        <f t="shared" si="10"/>
        <v>#N/A</v>
      </c>
      <c r="V29" s="99" t="e">
        <f t="shared" si="11"/>
        <v>#NUM!</v>
      </c>
      <c r="W29" s="99" t="e">
        <f t="shared" si="12"/>
        <v>#NUM!</v>
      </c>
      <c r="X29" s="99" t="e">
        <f t="shared" si="13"/>
        <v>#NUM!</v>
      </c>
      <c r="Y29" s="99" t="e">
        <f t="shared" si="14"/>
        <v>#NUM!</v>
      </c>
      <c r="Z29" s="99" t="e">
        <f t="shared" si="15"/>
        <v>#N/A</v>
      </c>
      <c r="AA29" s="99" t="e">
        <f t="shared" si="16"/>
        <v>#NUM!</v>
      </c>
      <c r="AB29" s="99" t="e">
        <f t="shared" si="17"/>
        <v>#NUM!</v>
      </c>
      <c r="AC29" s="99" t="e">
        <f t="shared" si="18"/>
        <v>#NUM!</v>
      </c>
      <c r="AD29" s="99" t="e">
        <f t="shared" si="19"/>
        <v>#NUM!</v>
      </c>
      <c r="AE29" s="99" t="e">
        <f t="shared" si="20"/>
        <v>#NUM!</v>
      </c>
      <c r="AF29" s="99" t="e">
        <f t="shared" si="21"/>
        <v>#N/A</v>
      </c>
      <c r="AG29" s="99" t="e">
        <f t="shared" si="22"/>
        <v>#NUM!</v>
      </c>
      <c r="AH29" s="99" t="e">
        <f t="shared" si="23"/>
        <v>#NUM!</v>
      </c>
      <c r="AI29" s="99" t="e">
        <f t="shared" si="24"/>
        <v>#NUM!</v>
      </c>
      <c r="AJ29" s="99" t="e">
        <f t="shared" si="25"/>
        <v>#N/A</v>
      </c>
    </row>
    <row r="30" spans="1:36" ht="12.95" customHeight="1" x14ac:dyDescent="0.15">
      <c r="A30" s="98"/>
      <c r="B30" s="115"/>
      <c r="C30" s="115"/>
      <c r="D30" s="98"/>
      <c r="E30" s="98"/>
      <c r="F30" s="4" t="str">
        <f t="shared" si="0"/>
        <v/>
      </c>
      <c r="G30" s="5"/>
      <c r="H30" s="98"/>
      <c r="I30" s="98"/>
      <c r="J30" s="1" t="s">
        <v>15</v>
      </c>
      <c r="K30" s="99" t="e">
        <f t="shared" si="1"/>
        <v>#NUM!</v>
      </c>
      <c r="L30" s="99" t="e">
        <f t="shared" si="2"/>
        <v>#NUM!</v>
      </c>
      <c r="M30" s="99" t="e">
        <f t="shared" si="3"/>
        <v>#NUM!</v>
      </c>
      <c r="N30" s="99" t="e">
        <f t="shared" si="4"/>
        <v>#NUM!</v>
      </c>
      <c r="O30" s="99" t="e">
        <f t="shared" si="5"/>
        <v>#NUM!</v>
      </c>
      <c r="P30" s="99" t="e">
        <f t="shared" si="26"/>
        <v>#N/A</v>
      </c>
      <c r="Q30" s="99" t="e">
        <f t="shared" si="6"/>
        <v>#NUM!</v>
      </c>
      <c r="R30" s="99" t="e">
        <f t="shared" si="7"/>
        <v>#NUM!</v>
      </c>
      <c r="S30" s="99" t="e">
        <f t="shared" si="8"/>
        <v>#NUM!</v>
      </c>
      <c r="T30" s="99" t="e">
        <f t="shared" si="9"/>
        <v>#NUM!</v>
      </c>
      <c r="U30" s="99" t="e">
        <f t="shared" si="10"/>
        <v>#N/A</v>
      </c>
      <c r="V30" s="99" t="e">
        <f t="shared" si="11"/>
        <v>#NUM!</v>
      </c>
      <c r="W30" s="99" t="e">
        <f t="shared" si="12"/>
        <v>#NUM!</v>
      </c>
      <c r="X30" s="99" t="e">
        <f t="shared" si="13"/>
        <v>#NUM!</v>
      </c>
      <c r="Y30" s="99" t="e">
        <f t="shared" si="14"/>
        <v>#NUM!</v>
      </c>
      <c r="Z30" s="99" t="e">
        <f t="shared" si="15"/>
        <v>#N/A</v>
      </c>
      <c r="AA30" s="99" t="e">
        <f t="shared" si="16"/>
        <v>#NUM!</v>
      </c>
      <c r="AB30" s="99" t="e">
        <f t="shared" si="17"/>
        <v>#NUM!</v>
      </c>
      <c r="AC30" s="99" t="e">
        <f t="shared" si="18"/>
        <v>#NUM!</v>
      </c>
      <c r="AD30" s="99" t="e">
        <f t="shared" si="19"/>
        <v>#NUM!</v>
      </c>
      <c r="AE30" s="99" t="e">
        <f t="shared" si="20"/>
        <v>#NUM!</v>
      </c>
      <c r="AF30" s="99" t="e">
        <f t="shared" si="21"/>
        <v>#N/A</v>
      </c>
      <c r="AG30" s="99" t="e">
        <f t="shared" si="22"/>
        <v>#NUM!</v>
      </c>
      <c r="AH30" s="99" t="e">
        <f t="shared" si="23"/>
        <v>#NUM!</v>
      </c>
      <c r="AI30" s="99" t="e">
        <f t="shared" si="24"/>
        <v>#NUM!</v>
      </c>
      <c r="AJ30" s="99" t="e">
        <f t="shared" si="25"/>
        <v>#N/A</v>
      </c>
    </row>
    <row r="31" spans="1:36" ht="12.95" customHeight="1" x14ac:dyDescent="0.15">
      <c r="A31" s="98"/>
      <c r="B31" s="115"/>
      <c r="C31" s="115"/>
      <c r="D31" s="98"/>
      <c r="E31" s="98"/>
      <c r="F31" s="4" t="str">
        <f t="shared" si="0"/>
        <v/>
      </c>
      <c r="G31" s="5"/>
      <c r="H31" s="98"/>
      <c r="I31" s="98"/>
      <c r="J31" s="1" t="s">
        <v>15</v>
      </c>
      <c r="K31" s="99" t="e">
        <f t="shared" si="1"/>
        <v>#NUM!</v>
      </c>
      <c r="L31" s="99" t="e">
        <f t="shared" si="2"/>
        <v>#NUM!</v>
      </c>
      <c r="M31" s="99" t="e">
        <f t="shared" si="3"/>
        <v>#NUM!</v>
      </c>
      <c r="N31" s="99" t="e">
        <f t="shared" si="4"/>
        <v>#NUM!</v>
      </c>
      <c r="O31" s="99" t="e">
        <f t="shared" si="5"/>
        <v>#NUM!</v>
      </c>
      <c r="P31" s="99" t="e">
        <f t="shared" si="26"/>
        <v>#N/A</v>
      </c>
      <c r="Q31" s="99" t="e">
        <f t="shared" si="6"/>
        <v>#NUM!</v>
      </c>
      <c r="R31" s="99" t="e">
        <f t="shared" si="7"/>
        <v>#NUM!</v>
      </c>
      <c r="S31" s="99" t="e">
        <f t="shared" si="8"/>
        <v>#NUM!</v>
      </c>
      <c r="T31" s="99" t="e">
        <f t="shared" si="9"/>
        <v>#NUM!</v>
      </c>
      <c r="U31" s="99" t="e">
        <f t="shared" si="10"/>
        <v>#N/A</v>
      </c>
      <c r="V31" s="99" t="e">
        <f t="shared" si="11"/>
        <v>#NUM!</v>
      </c>
      <c r="W31" s="99" t="e">
        <f t="shared" si="12"/>
        <v>#NUM!</v>
      </c>
      <c r="X31" s="99" t="e">
        <f t="shared" si="13"/>
        <v>#NUM!</v>
      </c>
      <c r="Y31" s="99" t="e">
        <f t="shared" si="14"/>
        <v>#NUM!</v>
      </c>
      <c r="Z31" s="99" t="e">
        <f t="shared" si="15"/>
        <v>#N/A</v>
      </c>
      <c r="AA31" s="99" t="e">
        <f t="shared" si="16"/>
        <v>#NUM!</v>
      </c>
      <c r="AB31" s="99" t="e">
        <f t="shared" si="17"/>
        <v>#NUM!</v>
      </c>
      <c r="AC31" s="99" t="e">
        <f t="shared" si="18"/>
        <v>#NUM!</v>
      </c>
      <c r="AD31" s="99" t="e">
        <f t="shared" si="19"/>
        <v>#NUM!</v>
      </c>
      <c r="AE31" s="99" t="e">
        <f t="shared" si="20"/>
        <v>#NUM!</v>
      </c>
      <c r="AF31" s="99" t="e">
        <f t="shared" si="21"/>
        <v>#N/A</v>
      </c>
      <c r="AG31" s="99" t="e">
        <f t="shared" si="22"/>
        <v>#NUM!</v>
      </c>
      <c r="AH31" s="99" t="e">
        <f t="shared" si="23"/>
        <v>#NUM!</v>
      </c>
      <c r="AI31" s="99" t="e">
        <f t="shared" si="24"/>
        <v>#NUM!</v>
      </c>
      <c r="AJ31" s="99" t="e">
        <f t="shared" si="25"/>
        <v>#N/A</v>
      </c>
    </row>
    <row r="32" spans="1:36" ht="12.95" customHeight="1" x14ac:dyDescent="0.15">
      <c r="A32" s="98"/>
      <c r="B32" s="115"/>
      <c r="C32" s="115"/>
      <c r="D32" s="98"/>
      <c r="E32" s="98"/>
      <c r="F32" s="4" t="str">
        <f t="shared" si="0"/>
        <v/>
      </c>
      <c r="G32" s="5"/>
      <c r="H32" s="98"/>
      <c r="I32" s="98"/>
      <c r="J32" s="1" t="s">
        <v>15</v>
      </c>
      <c r="K32" s="99" t="e">
        <f t="shared" si="1"/>
        <v>#NUM!</v>
      </c>
      <c r="L32" s="99" t="e">
        <f t="shared" si="2"/>
        <v>#NUM!</v>
      </c>
      <c r="M32" s="99" t="e">
        <f t="shared" si="3"/>
        <v>#NUM!</v>
      </c>
      <c r="N32" s="99" t="e">
        <f t="shared" si="4"/>
        <v>#NUM!</v>
      </c>
      <c r="O32" s="99" t="e">
        <f t="shared" si="5"/>
        <v>#NUM!</v>
      </c>
      <c r="P32" s="99" t="e">
        <f t="shared" si="26"/>
        <v>#N/A</v>
      </c>
      <c r="Q32" s="99" t="e">
        <f t="shared" si="6"/>
        <v>#NUM!</v>
      </c>
      <c r="R32" s="99" t="e">
        <f t="shared" si="7"/>
        <v>#NUM!</v>
      </c>
      <c r="S32" s="99" t="e">
        <f t="shared" si="8"/>
        <v>#NUM!</v>
      </c>
      <c r="T32" s="99" t="e">
        <f t="shared" si="9"/>
        <v>#NUM!</v>
      </c>
      <c r="U32" s="99" t="e">
        <f t="shared" si="10"/>
        <v>#N/A</v>
      </c>
      <c r="V32" s="99" t="e">
        <f t="shared" si="11"/>
        <v>#NUM!</v>
      </c>
      <c r="W32" s="99" t="e">
        <f t="shared" si="12"/>
        <v>#NUM!</v>
      </c>
      <c r="X32" s="99" t="e">
        <f t="shared" si="13"/>
        <v>#NUM!</v>
      </c>
      <c r="Y32" s="99" t="e">
        <f t="shared" si="14"/>
        <v>#NUM!</v>
      </c>
      <c r="Z32" s="99" t="e">
        <f t="shared" si="15"/>
        <v>#N/A</v>
      </c>
      <c r="AA32" s="99" t="e">
        <f t="shared" si="16"/>
        <v>#NUM!</v>
      </c>
      <c r="AB32" s="99" t="e">
        <f t="shared" si="17"/>
        <v>#NUM!</v>
      </c>
      <c r="AC32" s="99" t="e">
        <f t="shared" si="18"/>
        <v>#NUM!</v>
      </c>
      <c r="AD32" s="99" t="e">
        <f t="shared" si="19"/>
        <v>#NUM!</v>
      </c>
      <c r="AE32" s="99" t="e">
        <f t="shared" si="20"/>
        <v>#NUM!</v>
      </c>
      <c r="AF32" s="99" t="e">
        <f t="shared" si="21"/>
        <v>#N/A</v>
      </c>
      <c r="AG32" s="99" t="e">
        <f t="shared" si="22"/>
        <v>#NUM!</v>
      </c>
      <c r="AH32" s="99" t="e">
        <f t="shared" si="23"/>
        <v>#NUM!</v>
      </c>
      <c r="AI32" s="99" t="e">
        <f t="shared" si="24"/>
        <v>#NUM!</v>
      </c>
      <c r="AJ32" s="99" t="e">
        <f t="shared" si="25"/>
        <v>#N/A</v>
      </c>
    </row>
    <row r="33" spans="1:36" ht="12.95" customHeight="1" x14ac:dyDescent="0.15">
      <c r="A33" s="98"/>
      <c r="B33" s="115"/>
      <c r="C33" s="115"/>
      <c r="D33" s="98"/>
      <c r="E33" s="98"/>
      <c r="F33" s="4" t="str">
        <f t="shared" si="0"/>
        <v/>
      </c>
      <c r="G33" s="5"/>
      <c r="H33" s="98"/>
      <c r="I33" s="98"/>
      <c r="J33" s="1" t="s">
        <v>15</v>
      </c>
      <c r="K33" s="99" t="e">
        <f t="shared" si="1"/>
        <v>#NUM!</v>
      </c>
      <c r="L33" s="99" t="e">
        <f t="shared" si="2"/>
        <v>#NUM!</v>
      </c>
      <c r="M33" s="99" t="e">
        <f t="shared" si="3"/>
        <v>#NUM!</v>
      </c>
      <c r="N33" s="99" t="e">
        <f t="shared" si="4"/>
        <v>#NUM!</v>
      </c>
      <c r="O33" s="99" t="e">
        <f t="shared" si="5"/>
        <v>#NUM!</v>
      </c>
      <c r="P33" s="99" t="e">
        <f t="shared" si="26"/>
        <v>#N/A</v>
      </c>
      <c r="Q33" s="99" t="e">
        <f t="shared" si="6"/>
        <v>#NUM!</v>
      </c>
      <c r="R33" s="99" t="e">
        <f t="shared" si="7"/>
        <v>#NUM!</v>
      </c>
      <c r="S33" s="99" t="e">
        <f t="shared" si="8"/>
        <v>#NUM!</v>
      </c>
      <c r="T33" s="99" t="e">
        <f t="shared" si="9"/>
        <v>#NUM!</v>
      </c>
      <c r="U33" s="99" t="e">
        <f t="shared" si="10"/>
        <v>#N/A</v>
      </c>
      <c r="V33" s="99" t="e">
        <f t="shared" si="11"/>
        <v>#NUM!</v>
      </c>
      <c r="W33" s="99" t="e">
        <f t="shared" si="12"/>
        <v>#NUM!</v>
      </c>
      <c r="X33" s="99" t="e">
        <f t="shared" si="13"/>
        <v>#NUM!</v>
      </c>
      <c r="Y33" s="99" t="e">
        <f t="shared" si="14"/>
        <v>#NUM!</v>
      </c>
      <c r="Z33" s="99" t="e">
        <f t="shared" si="15"/>
        <v>#N/A</v>
      </c>
      <c r="AA33" s="99" t="e">
        <f t="shared" si="16"/>
        <v>#NUM!</v>
      </c>
      <c r="AB33" s="99" t="e">
        <f t="shared" si="17"/>
        <v>#NUM!</v>
      </c>
      <c r="AC33" s="99" t="e">
        <f t="shared" si="18"/>
        <v>#NUM!</v>
      </c>
      <c r="AD33" s="99" t="e">
        <f t="shared" si="19"/>
        <v>#NUM!</v>
      </c>
      <c r="AE33" s="99" t="e">
        <f t="shared" si="20"/>
        <v>#NUM!</v>
      </c>
      <c r="AF33" s="99" t="e">
        <f t="shared" si="21"/>
        <v>#N/A</v>
      </c>
      <c r="AG33" s="99" t="e">
        <f t="shared" si="22"/>
        <v>#NUM!</v>
      </c>
      <c r="AH33" s="99" t="e">
        <f t="shared" si="23"/>
        <v>#NUM!</v>
      </c>
      <c r="AI33" s="99" t="e">
        <f t="shared" si="24"/>
        <v>#NUM!</v>
      </c>
      <c r="AJ33" s="99" t="e">
        <f t="shared" si="25"/>
        <v>#N/A</v>
      </c>
    </row>
    <row r="34" spans="1:36" ht="12.95" customHeight="1" x14ac:dyDescent="0.15">
      <c r="A34" s="98"/>
      <c r="B34" s="115"/>
      <c r="C34" s="115"/>
      <c r="D34" s="98"/>
      <c r="E34" s="98"/>
      <c r="F34" s="4" t="str">
        <f t="shared" si="0"/>
        <v/>
      </c>
      <c r="G34" s="98"/>
      <c r="H34" s="98"/>
      <c r="I34" s="98"/>
      <c r="K34" s="99" t="e">
        <f t="shared" si="1"/>
        <v>#NUM!</v>
      </c>
      <c r="L34" s="99" t="e">
        <f t="shared" si="2"/>
        <v>#NUM!</v>
      </c>
      <c r="M34" s="99" t="e">
        <f t="shared" si="3"/>
        <v>#NUM!</v>
      </c>
      <c r="N34" s="99" t="e">
        <f t="shared" si="4"/>
        <v>#NUM!</v>
      </c>
      <c r="O34" s="99" t="e">
        <f t="shared" si="5"/>
        <v>#NUM!</v>
      </c>
      <c r="P34" s="99" t="e">
        <f t="shared" si="26"/>
        <v>#N/A</v>
      </c>
      <c r="Q34" s="99" t="e">
        <f t="shared" si="6"/>
        <v>#NUM!</v>
      </c>
      <c r="R34" s="99" t="e">
        <f t="shared" si="7"/>
        <v>#NUM!</v>
      </c>
      <c r="S34" s="99" t="e">
        <f t="shared" si="8"/>
        <v>#NUM!</v>
      </c>
      <c r="T34" s="99" t="e">
        <f t="shared" si="9"/>
        <v>#NUM!</v>
      </c>
      <c r="U34" s="99" t="e">
        <f t="shared" si="10"/>
        <v>#N/A</v>
      </c>
      <c r="V34" s="99" t="e">
        <f t="shared" si="11"/>
        <v>#NUM!</v>
      </c>
      <c r="W34" s="99" t="e">
        <f t="shared" si="12"/>
        <v>#NUM!</v>
      </c>
      <c r="X34" s="99" t="e">
        <f t="shared" si="13"/>
        <v>#NUM!</v>
      </c>
      <c r="Y34" s="99" t="e">
        <f t="shared" si="14"/>
        <v>#NUM!</v>
      </c>
      <c r="Z34" s="99" t="e">
        <f t="shared" si="15"/>
        <v>#N/A</v>
      </c>
      <c r="AA34" s="99" t="e">
        <f t="shared" si="16"/>
        <v>#NUM!</v>
      </c>
      <c r="AB34" s="99" t="e">
        <f t="shared" si="17"/>
        <v>#NUM!</v>
      </c>
      <c r="AC34" s="99" t="e">
        <f t="shared" si="18"/>
        <v>#NUM!</v>
      </c>
      <c r="AD34" s="99" t="e">
        <f t="shared" si="19"/>
        <v>#NUM!</v>
      </c>
      <c r="AE34" s="99" t="e">
        <f t="shared" si="20"/>
        <v>#NUM!</v>
      </c>
      <c r="AF34" s="99" t="e">
        <f t="shared" si="21"/>
        <v>#N/A</v>
      </c>
      <c r="AG34" s="99" t="e">
        <f t="shared" si="22"/>
        <v>#NUM!</v>
      </c>
      <c r="AH34" s="99" t="e">
        <f t="shared" si="23"/>
        <v>#NUM!</v>
      </c>
      <c r="AI34" s="99" t="e">
        <f t="shared" si="24"/>
        <v>#NUM!</v>
      </c>
      <c r="AJ34" s="99" t="e">
        <f t="shared" si="25"/>
        <v>#N/A</v>
      </c>
    </row>
    <row r="35" spans="1:36" ht="12.95" customHeight="1" x14ac:dyDescent="0.15">
      <c r="A35" s="98"/>
      <c r="B35" s="115"/>
      <c r="C35" s="115"/>
      <c r="D35" s="98"/>
      <c r="E35" s="98"/>
      <c r="F35" s="4" t="str">
        <f t="shared" si="0"/>
        <v/>
      </c>
      <c r="G35" s="98"/>
      <c r="H35" s="98"/>
      <c r="I35" s="98"/>
      <c r="K35" s="99" t="e">
        <f t="shared" si="1"/>
        <v>#NUM!</v>
      </c>
      <c r="L35" s="99" t="e">
        <f t="shared" si="2"/>
        <v>#NUM!</v>
      </c>
      <c r="M35" s="99" t="e">
        <f t="shared" si="3"/>
        <v>#NUM!</v>
      </c>
      <c r="N35" s="99" t="e">
        <f t="shared" si="4"/>
        <v>#NUM!</v>
      </c>
      <c r="O35" s="99" t="e">
        <f t="shared" si="5"/>
        <v>#NUM!</v>
      </c>
      <c r="P35" s="99" t="e">
        <f t="shared" si="26"/>
        <v>#N/A</v>
      </c>
      <c r="Q35" s="99" t="e">
        <f t="shared" si="6"/>
        <v>#NUM!</v>
      </c>
      <c r="R35" s="99" t="e">
        <f t="shared" si="7"/>
        <v>#NUM!</v>
      </c>
      <c r="S35" s="99" t="e">
        <f t="shared" si="8"/>
        <v>#NUM!</v>
      </c>
      <c r="T35" s="99" t="e">
        <f t="shared" si="9"/>
        <v>#NUM!</v>
      </c>
      <c r="U35" s="99" t="e">
        <f t="shared" si="10"/>
        <v>#N/A</v>
      </c>
      <c r="V35" s="99" t="e">
        <f t="shared" si="11"/>
        <v>#NUM!</v>
      </c>
      <c r="W35" s="99" t="e">
        <f t="shared" si="12"/>
        <v>#NUM!</v>
      </c>
      <c r="X35" s="99" t="e">
        <f t="shared" si="13"/>
        <v>#NUM!</v>
      </c>
      <c r="Y35" s="99" t="e">
        <f t="shared" si="14"/>
        <v>#NUM!</v>
      </c>
      <c r="Z35" s="99" t="e">
        <f t="shared" si="15"/>
        <v>#N/A</v>
      </c>
      <c r="AA35" s="99" t="e">
        <f t="shared" si="16"/>
        <v>#NUM!</v>
      </c>
      <c r="AB35" s="99" t="e">
        <f t="shared" si="17"/>
        <v>#NUM!</v>
      </c>
      <c r="AC35" s="99" t="e">
        <f t="shared" si="18"/>
        <v>#NUM!</v>
      </c>
      <c r="AD35" s="99" t="e">
        <f t="shared" si="19"/>
        <v>#NUM!</v>
      </c>
      <c r="AE35" s="99" t="e">
        <f t="shared" si="20"/>
        <v>#NUM!</v>
      </c>
      <c r="AF35" s="99" t="e">
        <f t="shared" si="21"/>
        <v>#N/A</v>
      </c>
      <c r="AG35" s="99" t="e">
        <f t="shared" si="22"/>
        <v>#NUM!</v>
      </c>
      <c r="AH35" s="99" t="e">
        <f t="shared" si="23"/>
        <v>#NUM!</v>
      </c>
      <c r="AI35" s="99" t="e">
        <f t="shared" si="24"/>
        <v>#NUM!</v>
      </c>
      <c r="AJ35" s="99" t="e">
        <f t="shared" si="25"/>
        <v>#N/A</v>
      </c>
    </row>
    <row r="36" spans="1:36" ht="12.95" customHeight="1" x14ac:dyDescent="0.15">
      <c r="A36" s="98"/>
      <c r="B36" s="115"/>
      <c r="C36" s="115"/>
      <c r="D36" s="98"/>
      <c r="E36" s="98"/>
      <c r="F36" s="4" t="str">
        <f t="shared" si="0"/>
        <v/>
      </c>
      <c r="G36" s="98"/>
      <c r="H36" s="98"/>
      <c r="I36" s="98"/>
      <c r="K36" s="99" t="e">
        <f t="shared" si="1"/>
        <v>#NUM!</v>
      </c>
      <c r="L36" s="99" t="e">
        <f t="shared" si="2"/>
        <v>#NUM!</v>
      </c>
      <c r="M36" s="99" t="e">
        <f t="shared" si="3"/>
        <v>#NUM!</v>
      </c>
      <c r="N36" s="99" t="e">
        <f t="shared" si="4"/>
        <v>#NUM!</v>
      </c>
      <c r="O36" s="99" t="e">
        <f t="shared" si="5"/>
        <v>#NUM!</v>
      </c>
      <c r="P36" s="99" t="e">
        <f t="shared" si="26"/>
        <v>#N/A</v>
      </c>
      <c r="Q36" s="99" t="e">
        <f t="shared" si="6"/>
        <v>#NUM!</v>
      </c>
      <c r="R36" s="99" t="e">
        <f t="shared" si="7"/>
        <v>#NUM!</v>
      </c>
      <c r="S36" s="99" t="e">
        <f t="shared" si="8"/>
        <v>#NUM!</v>
      </c>
      <c r="T36" s="99" t="e">
        <f t="shared" si="9"/>
        <v>#NUM!</v>
      </c>
      <c r="U36" s="99" t="e">
        <f t="shared" si="10"/>
        <v>#N/A</v>
      </c>
      <c r="V36" s="99" t="e">
        <f t="shared" si="11"/>
        <v>#NUM!</v>
      </c>
      <c r="W36" s="99" t="e">
        <f t="shared" si="12"/>
        <v>#NUM!</v>
      </c>
      <c r="X36" s="99" t="e">
        <f t="shared" si="13"/>
        <v>#NUM!</v>
      </c>
      <c r="Y36" s="99" t="e">
        <f t="shared" si="14"/>
        <v>#NUM!</v>
      </c>
      <c r="Z36" s="99" t="e">
        <f t="shared" si="15"/>
        <v>#N/A</v>
      </c>
      <c r="AA36" s="99" t="e">
        <f t="shared" si="16"/>
        <v>#NUM!</v>
      </c>
      <c r="AB36" s="99" t="e">
        <f t="shared" si="17"/>
        <v>#NUM!</v>
      </c>
      <c r="AC36" s="99" t="e">
        <f t="shared" si="18"/>
        <v>#NUM!</v>
      </c>
      <c r="AD36" s="99" t="e">
        <f t="shared" si="19"/>
        <v>#NUM!</v>
      </c>
      <c r="AE36" s="99" t="e">
        <f t="shared" si="20"/>
        <v>#NUM!</v>
      </c>
      <c r="AF36" s="99" t="e">
        <f t="shared" si="21"/>
        <v>#N/A</v>
      </c>
      <c r="AG36" s="99" t="e">
        <f t="shared" si="22"/>
        <v>#NUM!</v>
      </c>
      <c r="AH36" s="99" t="e">
        <f t="shared" si="23"/>
        <v>#NUM!</v>
      </c>
      <c r="AI36" s="99" t="e">
        <f t="shared" si="24"/>
        <v>#NUM!</v>
      </c>
      <c r="AJ36" s="99" t="e">
        <f t="shared" si="25"/>
        <v>#N/A</v>
      </c>
    </row>
    <row r="37" spans="1:36" ht="12.95" customHeight="1" x14ac:dyDescent="0.15">
      <c r="A37" s="98"/>
      <c r="B37" s="115"/>
      <c r="C37" s="115"/>
      <c r="D37" s="98"/>
      <c r="E37" s="98"/>
      <c r="F37" s="4" t="str">
        <f t="shared" si="0"/>
        <v/>
      </c>
      <c r="G37" s="98"/>
      <c r="H37" s="98"/>
      <c r="I37" s="98"/>
      <c r="K37" s="99" t="e">
        <f t="shared" si="1"/>
        <v>#NUM!</v>
      </c>
      <c r="L37" s="99" t="e">
        <f t="shared" si="2"/>
        <v>#NUM!</v>
      </c>
      <c r="M37" s="99" t="e">
        <f t="shared" si="3"/>
        <v>#NUM!</v>
      </c>
      <c r="N37" s="99" t="e">
        <f t="shared" si="4"/>
        <v>#NUM!</v>
      </c>
      <c r="O37" s="99" t="e">
        <f t="shared" si="5"/>
        <v>#NUM!</v>
      </c>
      <c r="P37" s="99" t="e">
        <f t="shared" si="26"/>
        <v>#N/A</v>
      </c>
      <c r="Q37" s="99" t="e">
        <f t="shared" si="6"/>
        <v>#NUM!</v>
      </c>
      <c r="R37" s="99" t="e">
        <f t="shared" si="7"/>
        <v>#NUM!</v>
      </c>
      <c r="S37" s="99" t="e">
        <f t="shared" si="8"/>
        <v>#NUM!</v>
      </c>
      <c r="T37" s="99" t="e">
        <f t="shared" si="9"/>
        <v>#NUM!</v>
      </c>
      <c r="U37" s="99" t="e">
        <f t="shared" si="10"/>
        <v>#N/A</v>
      </c>
      <c r="V37" s="99" t="e">
        <f t="shared" si="11"/>
        <v>#NUM!</v>
      </c>
      <c r="W37" s="99" t="e">
        <f t="shared" si="12"/>
        <v>#NUM!</v>
      </c>
      <c r="X37" s="99" t="e">
        <f t="shared" si="13"/>
        <v>#NUM!</v>
      </c>
      <c r="Y37" s="99" t="e">
        <f t="shared" si="14"/>
        <v>#NUM!</v>
      </c>
      <c r="Z37" s="99" t="e">
        <f t="shared" si="15"/>
        <v>#N/A</v>
      </c>
      <c r="AA37" s="99" t="e">
        <f t="shared" si="16"/>
        <v>#NUM!</v>
      </c>
      <c r="AB37" s="99" t="e">
        <f t="shared" si="17"/>
        <v>#NUM!</v>
      </c>
      <c r="AC37" s="99" t="e">
        <f t="shared" si="18"/>
        <v>#NUM!</v>
      </c>
      <c r="AD37" s="99" t="e">
        <f t="shared" si="19"/>
        <v>#NUM!</v>
      </c>
      <c r="AE37" s="99" t="e">
        <f t="shared" si="20"/>
        <v>#NUM!</v>
      </c>
      <c r="AF37" s="99" t="e">
        <f t="shared" si="21"/>
        <v>#N/A</v>
      </c>
      <c r="AG37" s="99" t="e">
        <f t="shared" si="22"/>
        <v>#NUM!</v>
      </c>
      <c r="AH37" s="99" t="e">
        <f t="shared" si="23"/>
        <v>#NUM!</v>
      </c>
      <c r="AI37" s="99" t="e">
        <f t="shared" si="24"/>
        <v>#NUM!</v>
      </c>
      <c r="AJ37" s="99" t="e">
        <f t="shared" si="25"/>
        <v>#N/A</v>
      </c>
    </row>
    <row r="38" spans="1:36" ht="12.95" customHeight="1" x14ac:dyDescent="0.15">
      <c r="A38" s="98"/>
      <c r="B38" s="115"/>
      <c r="C38" s="115"/>
      <c r="D38" s="98"/>
      <c r="E38" s="98"/>
      <c r="F38" s="4" t="str">
        <f t="shared" si="0"/>
        <v/>
      </c>
      <c r="G38" s="98"/>
      <c r="H38" s="98"/>
      <c r="I38" s="98"/>
      <c r="K38" s="99" t="e">
        <f t="shared" si="1"/>
        <v>#NUM!</v>
      </c>
      <c r="L38" s="99" t="e">
        <f t="shared" si="2"/>
        <v>#NUM!</v>
      </c>
      <c r="M38" s="99" t="e">
        <f t="shared" si="3"/>
        <v>#NUM!</v>
      </c>
      <c r="N38" s="99" t="e">
        <f t="shared" si="4"/>
        <v>#NUM!</v>
      </c>
      <c r="O38" s="99" t="e">
        <f t="shared" si="5"/>
        <v>#NUM!</v>
      </c>
      <c r="P38" s="99" t="e">
        <f t="shared" si="26"/>
        <v>#N/A</v>
      </c>
      <c r="Q38" s="99" t="e">
        <f t="shared" si="6"/>
        <v>#NUM!</v>
      </c>
      <c r="R38" s="99" t="e">
        <f t="shared" si="7"/>
        <v>#NUM!</v>
      </c>
      <c r="S38" s="99" t="e">
        <f t="shared" si="8"/>
        <v>#NUM!</v>
      </c>
      <c r="T38" s="99" t="e">
        <f t="shared" si="9"/>
        <v>#NUM!</v>
      </c>
      <c r="U38" s="99" t="e">
        <f t="shared" si="10"/>
        <v>#N/A</v>
      </c>
      <c r="V38" s="99" t="e">
        <f t="shared" si="11"/>
        <v>#NUM!</v>
      </c>
      <c r="W38" s="99" t="e">
        <f t="shared" si="12"/>
        <v>#NUM!</v>
      </c>
      <c r="X38" s="99" t="e">
        <f t="shared" si="13"/>
        <v>#NUM!</v>
      </c>
      <c r="Y38" s="99" t="e">
        <f t="shared" si="14"/>
        <v>#NUM!</v>
      </c>
      <c r="Z38" s="99" t="e">
        <f t="shared" si="15"/>
        <v>#N/A</v>
      </c>
      <c r="AA38" s="99" t="e">
        <f t="shared" si="16"/>
        <v>#NUM!</v>
      </c>
      <c r="AB38" s="99" t="e">
        <f t="shared" si="17"/>
        <v>#NUM!</v>
      </c>
      <c r="AC38" s="99" t="e">
        <f t="shared" si="18"/>
        <v>#NUM!</v>
      </c>
      <c r="AD38" s="99" t="e">
        <f t="shared" si="19"/>
        <v>#NUM!</v>
      </c>
      <c r="AE38" s="99" t="e">
        <f t="shared" si="20"/>
        <v>#NUM!</v>
      </c>
      <c r="AF38" s="99" t="e">
        <f t="shared" si="21"/>
        <v>#N/A</v>
      </c>
      <c r="AG38" s="99" t="e">
        <f t="shared" si="22"/>
        <v>#NUM!</v>
      </c>
      <c r="AH38" s="99" t="e">
        <f t="shared" si="23"/>
        <v>#NUM!</v>
      </c>
      <c r="AI38" s="99" t="e">
        <f t="shared" si="24"/>
        <v>#NUM!</v>
      </c>
      <c r="AJ38" s="99" t="e">
        <f t="shared" si="25"/>
        <v>#N/A</v>
      </c>
    </row>
    <row r="39" spans="1:36" ht="12.95" customHeight="1" x14ac:dyDescent="0.15">
      <c r="A39" s="98"/>
      <c r="B39" s="115"/>
      <c r="C39" s="115"/>
      <c r="D39" s="98"/>
      <c r="E39" s="98"/>
      <c r="F39" s="4" t="str">
        <f t="shared" si="0"/>
        <v/>
      </c>
      <c r="G39" s="98"/>
      <c r="H39" s="98"/>
      <c r="I39" s="98"/>
      <c r="K39" s="99" t="e">
        <f t="shared" si="1"/>
        <v>#NUM!</v>
      </c>
      <c r="L39" s="99" t="e">
        <f t="shared" si="2"/>
        <v>#NUM!</v>
      </c>
      <c r="M39" s="99" t="e">
        <f t="shared" si="3"/>
        <v>#NUM!</v>
      </c>
      <c r="N39" s="99" t="e">
        <f t="shared" si="4"/>
        <v>#NUM!</v>
      </c>
      <c r="O39" s="99" t="e">
        <f t="shared" si="5"/>
        <v>#NUM!</v>
      </c>
      <c r="P39" s="99" t="e">
        <f t="shared" si="26"/>
        <v>#N/A</v>
      </c>
      <c r="Q39" s="99" t="e">
        <f t="shared" si="6"/>
        <v>#NUM!</v>
      </c>
      <c r="R39" s="99" t="e">
        <f t="shared" si="7"/>
        <v>#NUM!</v>
      </c>
      <c r="S39" s="99" t="e">
        <f t="shared" si="8"/>
        <v>#NUM!</v>
      </c>
      <c r="T39" s="99" t="e">
        <f t="shared" si="9"/>
        <v>#NUM!</v>
      </c>
      <c r="U39" s="99" t="e">
        <f t="shared" si="10"/>
        <v>#N/A</v>
      </c>
      <c r="V39" s="99" t="e">
        <f t="shared" si="11"/>
        <v>#NUM!</v>
      </c>
      <c r="W39" s="99" t="e">
        <f t="shared" si="12"/>
        <v>#NUM!</v>
      </c>
      <c r="X39" s="99" t="e">
        <f t="shared" si="13"/>
        <v>#NUM!</v>
      </c>
      <c r="Y39" s="99" t="e">
        <f t="shared" si="14"/>
        <v>#NUM!</v>
      </c>
      <c r="Z39" s="99" t="e">
        <f t="shared" si="15"/>
        <v>#N/A</v>
      </c>
      <c r="AA39" s="99" t="e">
        <f t="shared" si="16"/>
        <v>#NUM!</v>
      </c>
      <c r="AB39" s="99" t="e">
        <f t="shared" si="17"/>
        <v>#NUM!</v>
      </c>
      <c r="AC39" s="99" t="e">
        <f t="shared" si="18"/>
        <v>#NUM!</v>
      </c>
      <c r="AD39" s="99" t="e">
        <f t="shared" si="19"/>
        <v>#NUM!</v>
      </c>
      <c r="AE39" s="99" t="e">
        <f t="shared" si="20"/>
        <v>#NUM!</v>
      </c>
      <c r="AF39" s="99" t="e">
        <f t="shared" si="21"/>
        <v>#N/A</v>
      </c>
      <c r="AG39" s="99" t="e">
        <f t="shared" si="22"/>
        <v>#NUM!</v>
      </c>
      <c r="AH39" s="99" t="e">
        <f t="shared" si="23"/>
        <v>#NUM!</v>
      </c>
      <c r="AI39" s="99" t="e">
        <f t="shared" si="24"/>
        <v>#NUM!</v>
      </c>
      <c r="AJ39" s="99" t="e">
        <f t="shared" si="25"/>
        <v>#N/A</v>
      </c>
    </row>
    <row r="40" spans="1:36" ht="12.95" customHeight="1" x14ac:dyDescent="0.15">
      <c r="A40" s="98"/>
      <c r="B40" s="115"/>
      <c r="C40" s="115"/>
      <c r="D40" s="98"/>
      <c r="E40" s="98"/>
      <c r="F40" s="4" t="str">
        <f t="shared" si="0"/>
        <v/>
      </c>
      <c r="G40" s="98"/>
      <c r="H40" s="98"/>
      <c r="I40" s="98"/>
      <c r="K40" s="99" t="e">
        <f t="shared" si="1"/>
        <v>#NUM!</v>
      </c>
      <c r="L40" s="99" t="e">
        <f t="shared" si="2"/>
        <v>#NUM!</v>
      </c>
      <c r="M40" s="99" t="e">
        <f t="shared" si="3"/>
        <v>#NUM!</v>
      </c>
      <c r="N40" s="99" t="e">
        <f t="shared" si="4"/>
        <v>#NUM!</v>
      </c>
      <c r="O40" s="99" t="e">
        <f t="shared" si="5"/>
        <v>#NUM!</v>
      </c>
      <c r="P40" s="99" t="e">
        <f t="shared" si="26"/>
        <v>#N/A</v>
      </c>
      <c r="Q40" s="99" t="e">
        <f t="shared" si="6"/>
        <v>#NUM!</v>
      </c>
      <c r="R40" s="99" t="e">
        <f t="shared" si="7"/>
        <v>#NUM!</v>
      </c>
      <c r="S40" s="99" t="e">
        <f t="shared" si="8"/>
        <v>#NUM!</v>
      </c>
      <c r="T40" s="99" t="e">
        <f t="shared" si="9"/>
        <v>#NUM!</v>
      </c>
      <c r="U40" s="99" t="e">
        <f t="shared" si="10"/>
        <v>#N/A</v>
      </c>
      <c r="V40" s="99" t="e">
        <f t="shared" si="11"/>
        <v>#NUM!</v>
      </c>
      <c r="W40" s="99" t="e">
        <f t="shared" si="12"/>
        <v>#NUM!</v>
      </c>
      <c r="X40" s="99" t="e">
        <f t="shared" si="13"/>
        <v>#NUM!</v>
      </c>
      <c r="Y40" s="99" t="e">
        <f t="shared" si="14"/>
        <v>#NUM!</v>
      </c>
      <c r="Z40" s="99" t="e">
        <f t="shared" si="15"/>
        <v>#N/A</v>
      </c>
      <c r="AA40" s="99" t="e">
        <f t="shared" si="16"/>
        <v>#NUM!</v>
      </c>
      <c r="AB40" s="99" t="e">
        <f t="shared" si="17"/>
        <v>#NUM!</v>
      </c>
      <c r="AC40" s="99" t="e">
        <f t="shared" si="18"/>
        <v>#NUM!</v>
      </c>
      <c r="AD40" s="99" t="e">
        <f t="shared" si="19"/>
        <v>#NUM!</v>
      </c>
      <c r="AE40" s="99" t="e">
        <f t="shared" si="20"/>
        <v>#NUM!</v>
      </c>
      <c r="AF40" s="99" t="e">
        <f t="shared" si="21"/>
        <v>#N/A</v>
      </c>
      <c r="AG40" s="99" t="e">
        <f t="shared" si="22"/>
        <v>#NUM!</v>
      </c>
      <c r="AH40" s="99" t="e">
        <f t="shared" si="23"/>
        <v>#NUM!</v>
      </c>
      <c r="AI40" s="99" t="e">
        <f t="shared" si="24"/>
        <v>#NUM!</v>
      </c>
      <c r="AJ40" s="99" t="e">
        <f t="shared" si="25"/>
        <v>#N/A</v>
      </c>
    </row>
    <row r="41" spans="1:36" ht="12.95" customHeight="1" x14ac:dyDescent="0.15">
      <c r="A41" s="98"/>
      <c r="B41" s="115"/>
      <c r="C41" s="115"/>
      <c r="D41" s="98"/>
      <c r="E41" s="98"/>
      <c r="F41" s="4" t="str">
        <f t="shared" si="0"/>
        <v/>
      </c>
      <c r="G41" s="98"/>
      <c r="H41" s="98"/>
      <c r="I41" s="98"/>
      <c r="K41" s="99" t="e">
        <f t="shared" si="1"/>
        <v>#NUM!</v>
      </c>
      <c r="L41" s="99" t="e">
        <f t="shared" si="2"/>
        <v>#NUM!</v>
      </c>
      <c r="M41" s="99" t="e">
        <f t="shared" si="3"/>
        <v>#NUM!</v>
      </c>
      <c r="N41" s="99" t="e">
        <f t="shared" si="4"/>
        <v>#NUM!</v>
      </c>
      <c r="O41" s="99" t="e">
        <f t="shared" si="5"/>
        <v>#NUM!</v>
      </c>
      <c r="P41" s="99" t="e">
        <f t="shared" si="26"/>
        <v>#N/A</v>
      </c>
      <c r="Q41" s="99" t="e">
        <f t="shared" si="6"/>
        <v>#NUM!</v>
      </c>
      <c r="R41" s="99" t="e">
        <f t="shared" si="7"/>
        <v>#NUM!</v>
      </c>
      <c r="S41" s="99" t="e">
        <f t="shared" si="8"/>
        <v>#NUM!</v>
      </c>
      <c r="T41" s="99" t="e">
        <f t="shared" si="9"/>
        <v>#NUM!</v>
      </c>
      <c r="U41" s="99" t="e">
        <f t="shared" si="10"/>
        <v>#N/A</v>
      </c>
      <c r="V41" s="99" t="e">
        <f t="shared" si="11"/>
        <v>#NUM!</v>
      </c>
      <c r="W41" s="99" t="e">
        <f t="shared" si="12"/>
        <v>#NUM!</v>
      </c>
      <c r="X41" s="99" t="e">
        <f t="shared" si="13"/>
        <v>#NUM!</v>
      </c>
      <c r="Y41" s="99" t="e">
        <f t="shared" si="14"/>
        <v>#NUM!</v>
      </c>
      <c r="Z41" s="99" t="e">
        <f t="shared" si="15"/>
        <v>#N/A</v>
      </c>
      <c r="AA41" s="99" t="e">
        <f t="shared" si="16"/>
        <v>#NUM!</v>
      </c>
      <c r="AB41" s="99" t="e">
        <f t="shared" si="17"/>
        <v>#NUM!</v>
      </c>
      <c r="AC41" s="99" t="e">
        <f t="shared" si="18"/>
        <v>#NUM!</v>
      </c>
      <c r="AD41" s="99" t="e">
        <f t="shared" si="19"/>
        <v>#NUM!</v>
      </c>
      <c r="AE41" s="99" t="e">
        <f t="shared" si="20"/>
        <v>#NUM!</v>
      </c>
      <c r="AF41" s="99" t="e">
        <f t="shared" si="21"/>
        <v>#N/A</v>
      </c>
      <c r="AG41" s="99" t="e">
        <f t="shared" si="22"/>
        <v>#NUM!</v>
      </c>
      <c r="AH41" s="99" t="e">
        <f t="shared" si="23"/>
        <v>#NUM!</v>
      </c>
      <c r="AI41" s="99" t="e">
        <f t="shared" si="24"/>
        <v>#NUM!</v>
      </c>
      <c r="AJ41" s="99" t="e">
        <f t="shared" si="25"/>
        <v>#N/A</v>
      </c>
    </row>
    <row r="42" spans="1:36" ht="12.95" customHeight="1" x14ac:dyDescent="0.15">
      <c r="A42" s="98"/>
      <c r="B42" s="115"/>
      <c r="C42" s="115"/>
      <c r="D42" s="98"/>
      <c r="E42" s="98"/>
      <c r="F42" s="4" t="str">
        <f t="shared" si="0"/>
        <v/>
      </c>
      <c r="G42" s="98"/>
      <c r="H42" s="98"/>
      <c r="I42" s="98"/>
      <c r="K42" s="99" t="e">
        <f t="shared" si="1"/>
        <v>#NUM!</v>
      </c>
      <c r="L42" s="99" t="e">
        <f t="shared" si="2"/>
        <v>#NUM!</v>
      </c>
      <c r="M42" s="99" t="e">
        <f t="shared" si="3"/>
        <v>#NUM!</v>
      </c>
      <c r="N42" s="99" t="e">
        <f t="shared" si="4"/>
        <v>#NUM!</v>
      </c>
      <c r="O42" s="99" t="e">
        <f t="shared" si="5"/>
        <v>#NUM!</v>
      </c>
      <c r="P42" s="99" t="e">
        <f t="shared" si="26"/>
        <v>#N/A</v>
      </c>
      <c r="Q42" s="99" t="e">
        <f t="shared" si="6"/>
        <v>#NUM!</v>
      </c>
      <c r="R42" s="99" t="e">
        <f t="shared" si="7"/>
        <v>#NUM!</v>
      </c>
      <c r="S42" s="99" t="e">
        <f t="shared" si="8"/>
        <v>#NUM!</v>
      </c>
      <c r="T42" s="99" t="e">
        <f t="shared" si="9"/>
        <v>#NUM!</v>
      </c>
      <c r="U42" s="99" t="e">
        <f t="shared" si="10"/>
        <v>#N/A</v>
      </c>
      <c r="V42" s="99" t="e">
        <f t="shared" si="11"/>
        <v>#NUM!</v>
      </c>
      <c r="W42" s="99" t="e">
        <f t="shared" si="12"/>
        <v>#NUM!</v>
      </c>
      <c r="X42" s="99" t="e">
        <f t="shared" si="13"/>
        <v>#NUM!</v>
      </c>
      <c r="Y42" s="99" t="e">
        <f t="shared" si="14"/>
        <v>#NUM!</v>
      </c>
      <c r="Z42" s="99" t="e">
        <f t="shared" si="15"/>
        <v>#N/A</v>
      </c>
      <c r="AA42" s="99" t="e">
        <f t="shared" si="16"/>
        <v>#NUM!</v>
      </c>
      <c r="AB42" s="99" t="e">
        <f t="shared" si="17"/>
        <v>#NUM!</v>
      </c>
      <c r="AC42" s="99" t="e">
        <f t="shared" si="18"/>
        <v>#NUM!</v>
      </c>
      <c r="AD42" s="99" t="e">
        <f t="shared" si="19"/>
        <v>#NUM!</v>
      </c>
      <c r="AE42" s="99" t="e">
        <f t="shared" si="20"/>
        <v>#NUM!</v>
      </c>
      <c r="AF42" s="99" t="e">
        <f t="shared" si="21"/>
        <v>#N/A</v>
      </c>
      <c r="AG42" s="99" t="e">
        <f t="shared" si="22"/>
        <v>#NUM!</v>
      </c>
      <c r="AH42" s="99" t="e">
        <f t="shared" si="23"/>
        <v>#NUM!</v>
      </c>
      <c r="AI42" s="99" t="e">
        <f t="shared" si="24"/>
        <v>#NUM!</v>
      </c>
      <c r="AJ42" s="99" t="e">
        <f t="shared" si="25"/>
        <v>#N/A</v>
      </c>
    </row>
    <row r="43" spans="1:36" ht="12.95" customHeight="1" x14ac:dyDescent="0.15">
      <c r="A43" s="98"/>
      <c r="B43" s="115"/>
      <c r="C43" s="115"/>
      <c r="D43" s="98"/>
      <c r="E43" s="98"/>
      <c r="F43" s="4" t="str">
        <f t="shared" si="0"/>
        <v/>
      </c>
      <c r="G43" s="98"/>
      <c r="H43" s="98"/>
      <c r="I43" s="98"/>
      <c r="K43" s="99" t="e">
        <f t="shared" si="1"/>
        <v>#NUM!</v>
      </c>
      <c r="L43" s="99" t="e">
        <f t="shared" si="2"/>
        <v>#NUM!</v>
      </c>
      <c r="M43" s="99" t="e">
        <f t="shared" si="3"/>
        <v>#NUM!</v>
      </c>
      <c r="N43" s="99" t="e">
        <f t="shared" si="4"/>
        <v>#NUM!</v>
      </c>
      <c r="O43" s="99" t="e">
        <f t="shared" si="5"/>
        <v>#NUM!</v>
      </c>
      <c r="P43" s="99" t="e">
        <f t="shared" si="26"/>
        <v>#N/A</v>
      </c>
      <c r="Q43" s="99" t="e">
        <f t="shared" si="6"/>
        <v>#NUM!</v>
      </c>
      <c r="R43" s="99" t="e">
        <f t="shared" si="7"/>
        <v>#NUM!</v>
      </c>
      <c r="S43" s="99" t="e">
        <f t="shared" si="8"/>
        <v>#NUM!</v>
      </c>
      <c r="T43" s="99" t="e">
        <f t="shared" si="9"/>
        <v>#NUM!</v>
      </c>
      <c r="U43" s="99" t="e">
        <f t="shared" si="10"/>
        <v>#N/A</v>
      </c>
      <c r="V43" s="99" t="e">
        <f t="shared" si="11"/>
        <v>#NUM!</v>
      </c>
      <c r="W43" s="99" t="e">
        <f t="shared" si="12"/>
        <v>#NUM!</v>
      </c>
      <c r="X43" s="99" t="e">
        <f t="shared" si="13"/>
        <v>#NUM!</v>
      </c>
      <c r="Y43" s="99" t="e">
        <f t="shared" si="14"/>
        <v>#NUM!</v>
      </c>
      <c r="Z43" s="99" t="e">
        <f t="shared" si="15"/>
        <v>#N/A</v>
      </c>
      <c r="AA43" s="99" t="e">
        <f t="shared" si="16"/>
        <v>#NUM!</v>
      </c>
      <c r="AB43" s="99" t="e">
        <f t="shared" si="17"/>
        <v>#NUM!</v>
      </c>
      <c r="AC43" s="99" t="e">
        <f t="shared" si="18"/>
        <v>#NUM!</v>
      </c>
      <c r="AD43" s="99" t="e">
        <f t="shared" si="19"/>
        <v>#NUM!</v>
      </c>
      <c r="AE43" s="99" t="e">
        <f t="shared" si="20"/>
        <v>#NUM!</v>
      </c>
      <c r="AF43" s="99" t="e">
        <f t="shared" si="21"/>
        <v>#N/A</v>
      </c>
      <c r="AG43" s="99" t="e">
        <f t="shared" si="22"/>
        <v>#NUM!</v>
      </c>
      <c r="AH43" s="99" t="e">
        <f t="shared" si="23"/>
        <v>#NUM!</v>
      </c>
      <c r="AI43" s="99" t="e">
        <f t="shared" si="24"/>
        <v>#NUM!</v>
      </c>
      <c r="AJ43" s="9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8" t="s">
        <v>18</v>
      </c>
      <c r="D46" s="98" t="s">
        <v>19</v>
      </c>
      <c r="E46" s="98" t="s">
        <v>20</v>
      </c>
      <c r="F46" s="10"/>
      <c r="G46" s="5" t="s">
        <v>21</v>
      </c>
      <c r="H46" s="12"/>
      <c r="I46" s="112" t="s">
        <v>290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5</v>
      </c>
      <c r="E47" s="14">
        <f>COUNTA(A4:A43)</f>
        <v>16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19</v>
      </c>
      <c r="D48" s="14">
        <f>IF(D47&gt;0,ROUND(SUMIF(G4:G43,"*下層*",E4:E43)/D47,0),"")</f>
        <v>6</v>
      </c>
      <c r="E48" s="14">
        <f>ROUND(SUM(E4:E43)/E47,0)</f>
        <v>15</v>
      </c>
      <c r="F48" s="13"/>
      <c r="G48" s="15">
        <f>C48</f>
        <v>19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25</v>
      </c>
      <c r="D49" s="14">
        <f>IF(D47&gt;0,ROUND(SUMIF(G4:G43,"*下層*",D4:D43)/D47,0),"")</f>
        <v>8</v>
      </c>
      <c r="E49" s="14">
        <f>ROUND(SUM(D4:D43)/E47,0)</f>
        <v>20</v>
      </c>
      <c r="F49" s="13"/>
      <c r="G49" s="15">
        <f>C49</f>
        <v>25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5.9599999999999982</v>
      </c>
      <c r="D50" s="16">
        <f>SUMIF(G4:G43,"*下層*",F4:F43)</f>
        <v>9.0000000000000011E-2</v>
      </c>
      <c r="E50" s="4">
        <f>SUM(F4:F43)</f>
        <v>6.049999999999998</v>
      </c>
      <c r="F50" s="13"/>
      <c r="G50" s="17">
        <f>C50*100</f>
        <v>595.99999999999977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8" t="s">
        <v>18</v>
      </c>
      <c r="D53" s="98" t="s">
        <v>19</v>
      </c>
      <c r="E53" s="98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7</v>
      </c>
      <c r="D54" s="14">
        <f>COUNTIF(H4:H43,"▲")</f>
        <v>5</v>
      </c>
      <c r="E54" s="14">
        <f>COUNTA(H4:H43)</f>
        <v>12</v>
      </c>
      <c r="F54" s="10"/>
      <c r="G54" s="15">
        <f>C54*100</f>
        <v>700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6</v>
      </c>
      <c r="E55" s="14">
        <f>ROUND(SUMIF(H4:H43,"*",E4:E43)/E54,0)</f>
        <v>13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21</v>
      </c>
      <c r="D56" s="14">
        <f>IF(D54&gt;0,ROUND(SUMIF(H4:H43,"▲",D4:D43)/D54,0),"")</f>
        <v>8</v>
      </c>
      <c r="E56" s="14">
        <f>ROUND(SUMIF(H4:H43,"*",D4:D43)/E54,0)</f>
        <v>16</v>
      </c>
      <c r="F56" s="13"/>
      <c r="G56" s="15">
        <f>C56</f>
        <v>21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2.4500000000000002</v>
      </c>
      <c r="D57" s="16">
        <f>SUMIF(H4:H43,"▲",F4:F43)</f>
        <v>9.0000000000000011E-2</v>
      </c>
      <c r="E57" s="16">
        <f>SUM(C57:D57)</f>
        <v>2.54</v>
      </c>
      <c r="F57" s="13"/>
      <c r="G57" s="19">
        <f>C57*100</f>
        <v>245.00000000000003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8" t="s">
        <v>18</v>
      </c>
      <c r="D60" s="98" t="s">
        <v>19</v>
      </c>
      <c r="E60" s="98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63.6</v>
      </c>
      <c r="D61" s="20">
        <f>IF(D47&gt;0,ROUND(D54/D47*100,1),"")</f>
        <v>100</v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41.1</v>
      </c>
      <c r="D62" s="20">
        <f>IF(D47&gt;0,ROUND(D57/D50*100,1),"")</f>
        <v>100</v>
      </c>
      <c r="E62" s="20">
        <f>ROUND(E57/E50*100,1)</f>
        <v>42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8" t="s">
        <v>18</v>
      </c>
      <c r="D65" s="98" t="s">
        <v>19</v>
      </c>
      <c r="E65" s="9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22</v>
      </c>
      <c r="D67" s="14" t="str">
        <f>IF(D66&gt;0,ROUND(SUMIFS(E4:E43,G4:G43,"*下層*",H4:H43,"")/D66,0),"")</f>
        <v/>
      </c>
      <c r="E67" s="14">
        <f>IF(E66&gt;0,ROUND(SUMIF(H4:H43,"",E4:E43)/E66,0),"")</f>
        <v>22</v>
      </c>
      <c r="F67" s="13"/>
      <c r="G67" s="15">
        <f>C67</f>
        <v>22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33</v>
      </c>
      <c r="D68" s="14" t="str">
        <f>IF(D66&gt;0,ROUND(SUMIFS(D4:D43,G4:G43,"*下層*",H4:H43,"")/D66,0),"")</f>
        <v/>
      </c>
      <c r="E68" s="14">
        <f>IF(E66&gt;0,ROUND(SUMIF(H4:H43,"",D4:D43)/E66,0),"")</f>
        <v>33</v>
      </c>
      <c r="F68" s="13"/>
      <c r="G68" s="15">
        <f>C68</f>
        <v>33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3.509999999999998</v>
      </c>
      <c r="D69" s="16" t="str">
        <f>IF(D66&gt;0,D50-D57,"")</f>
        <v/>
      </c>
      <c r="E69" s="4">
        <f>SUM(C69:D69)</f>
        <v>3.509999999999998</v>
      </c>
      <c r="F69" s="13"/>
      <c r="G69" s="17">
        <f>C69*100</f>
        <v>350.99999999999977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形状比＝67、Sr＝23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B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3" priority="16" stopIfTrue="1">
      <formula>AND(($H4="スギ"),(#REF!&lt;12))</formula>
    </cfRule>
  </conditionalFormatting>
  <conditionalFormatting sqref="L4:L43">
    <cfRule type="expression" dxfId="62" priority="15" stopIfTrue="1">
      <formula>AND(($H4="スギ"),(#REF!&lt;22),(#REF!&gt;=12))</formula>
    </cfRule>
  </conditionalFormatting>
  <conditionalFormatting sqref="M4:M43">
    <cfRule type="expression" dxfId="61" priority="14" stopIfTrue="1">
      <formula>AND(($H4="スギ"),(#REF!&lt;32),(#REF!&gt;=22))</formula>
    </cfRule>
  </conditionalFormatting>
  <conditionalFormatting sqref="N4:N43">
    <cfRule type="expression" dxfId="60" priority="13" stopIfTrue="1">
      <formula>AND(($H4="スギ"),(#REF!&lt;42),(#REF!&gt;=32))</formula>
    </cfRule>
  </conditionalFormatting>
  <conditionalFormatting sqref="U4:U43 Z4:AF43 AJ4:AJ43 O4:P43">
    <cfRule type="expression" dxfId="59" priority="12" stopIfTrue="1">
      <formula>AND(($H4="スギ"),(#REF!&gt;=42))</formula>
    </cfRule>
  </conditionalFormatting>
  <conditionalFormatting sqref="Q4:Q43 AA4:AA43">
    <cfRule type="expression" dxfId="58" priority="11" stopIfTrue="1">
      <formula>AND(($H4="ヒノキ"),(#REF!&lt;12))</formula>
    </cfRule>
  </conditionalFormatting>
  <conditionalFormatting sqref="R4:R43 AB4:AE43">
    <cfRule type="expression" dxfId="57" priority="10" stopIfTrue="1">
      <formula>AND(($H4="ヒノキ"),(#REF!&lt;22),(#REF!&gt;=12))</formula>
    </cfRule>
  </conditionalFormatting>
  <conditionalFormatting sqref="S4:S43">
    <cfRule type="expression" dxfId="56" priority="9" stopIfTrue="1">
      <formula>AND(($H4="ヒノキ"),(#REF!&lt;32),(#REF!&gt;=22))</formula>
    </cfRule>
  </conditionalFormatting>
  <conditionalFormatting sqref="T4:U43 Z4:AF43 AJ4:AJ43">
    <cfRule type="expression" dxfId="55" priority="8" stopIfTrue="1">
      <formula>AND(($H4="ヒノキ"),(#REF!&gt;=32))</formula>
    </cfRule>
  </conditionalFormatting>
  <conditionalFormatting sqref="V4:V43 AA4:AA43">
    <cfRule type="expression" dxfId="54" priority="7" stopIfTrue="1">
      <formula>AND(($H4="アカマツ"),(#REF!&lt;12))</formula>
    </cfRule>
  </conditionalFormatting>
  <conditionalFormatting sqref="W4:W43 AB4:AB43">
    <cfRule type="expression" dxfId="53" priority="6" stopIfTrue="1">
      <formula>AND(($H4="アカマツ"),(#REF!&lt;22),(#REF!&gt;=12))</formula>
    </cfRule>
  </conditionalFormatting>
  <conditionalFormatting sqref="X4:X43 AC4:AC43">
    <cfRule type="expression" dxfId="52" priority="5" stopIfTrue="1">
      <formula>AND(($H4="アカマツ"),(#REF!&lt;42),(#REF!&gt;=22))</formula>
    </cfRule>
  </conditionalFormatting>
  <conditionalFormatting sqref="Y4:AF43 AJ4:AJ43">
    <cfRule type="expression" dxfId="51" priority="4" stopIfTrue="1">
      <formula>AND(($H4="アカマツ"),(#REF!&gt;=42))</formula>
    </cfRule>
  </conditionalFormatting>
  <conditionalFormatting sqref="AG4:AG43">
    <cfRule type="expression" dxfId="50" priority="3" stopIfTrue="1">
      <formula>AND(($H4&lt;&gt;"スギ"),($H4&lt;&gt;"ヒノキ"),($H4&lt;&gt;"アカマツ"),(#REF!&lt;12))</formula>
    </cfRule>
  </conditionalFormatting>
  <conditionalFormatting sqref="AH4:AH43">
    <cfRule type="expression" dxfId="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C53FE-5A0A-4302-949F-05DEF29E0710}">
  <sheetPr>
    <tabColor rgb="FFFF66FF"/>
  </sheetPr>
  <dimension ref="A1:AJ120"/>
  <sheetViews>
    <sheetView showGridLines="0" tabSelected="1" view="pageBreakPreview" zoomScale="98" zoomScaleNormal="85" zoomScaleSheetLayoutView="98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266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100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9">
        <v>0</v>
      </c>
      <c r="L3" s="99">
        <v>12</v>
      </c>
      <c r="M3" s="99">
        <v>22</v>
      </c>
      <c r="N3" s="99">
        <v>32</v>
      </c>
      <c r="O3" s="99">
        <v>42</v>
      </c>
      <c r="P3" s="99" t="s">
        <v>14</v>
      </c>
      <c r="Q3" s="99">
        <v>0</v>
      </c>
      <c r="R3" s="99">
        <v>12</v>
      </c>
      <c r="S3" s="99">
        <v>22</v>
      </c>
      <c r="T3" s="99">
        <v>32</v>
      </c>
      <c r="U3" s="99" t="s">
        <v>14</v>
      </c>
      <c r="V3" s="99">
        <v>0</v>
      </c>
      <c r="W3" s="99">
        <v>12</v>
      </c>
      <c r="X3" s="99">
        <v>22</v>
      </c>
      <c r="Y3" s="99">
        <v>42</v>
      </c>
      <c r="Z3" s="99" t="s">
        <v>14</v>
      </c>
      <c r="AA3" s="99">
        <v>0</v>
      </c>
      <c r="AB3" s="99">
        <v>12</v>
      </c>
      <c r="AC3" s="99">
        <v>22</v>
      </c>
      <c r="AD3" s="99">
        <v>32</v>
      </c>
      <c r="AE3" s="99">
        <v>42</v>
      </c>
      <c r="AF3" s="99" t="s">
        <v>14</v>
      </c>
      <c r="AG3" s="99">
        <v>0</v>
      </c>
      <c r="AH3" s="99">
        <v>12</v>
      </c>
      <c r="AI3" s="99">
        <v>42</v>
      </c>
      <c r="AJ3" s="99" t="s">
        <v>14</v>
      </c>
    </row>
    <row r="4" spans="1:36" ht="12.95" customHeight="1" x14ac:dyDescent="0.15">
      <c r="A4" s="98">
        <v>321</v>
      </c>
      <c r="B4" s="115" t="s">
        <v>53</v>
      </c>
      <c r="C4" s="115"/>
      <c r="D4" s="98">
        <v>32</v>
      </c>
      <c r="E4" s="98">
        <v>22</v>
      </c>
      <c r="F4" s="4">
        <f t="shared" ref="F4:F43" si="0">IF(D4&gt;0,IF(B4="スギ",P4,IF(B4="ヒノキ",U4,IF(B4="アカマツ",Z4,IF(B4="カラマツ",AF4,AJ4)))),"")</f>
        <v>0.81</v>
      </c>
      <c r="G4" s="5"/>
      <c r="H4" s="98"/>
      <c r="I4" s="98" t="s">
        <v>91</v>
      </c>
      <c r="J4" s="1" t="s">
        <v>15</v>
      </c>
      <c r="K4" s="99">
        <f t="shared" ref="K4:K43" si="1">IF(ROUND(10^(-5+0.8769+1.7454*LOG(D4)+1.014*LOG(E4)),2)&gt;=0.01,ROUND(10^(-5+0.8769+1.7454*LOG(D4)+1.014*LOG(E4)),2),ROUND(10^(-5+0.8769+1.7454*LOG(D4)+1.014*LOG(E4)),3))</f>
        <v>0.73</v>
      </c>
      <c r="L4" s="99">
        <f t="shared" ref="L4:L43" si="2">ROUND(10^(-5+0.73504+1.83346*LOG(D4)+1.06569*LOG(E4)),2)</f>
        <v>0.84</v>
      </c>
      <c r="M4" s="99">
        <f t="shared" ref="M4:M43" si="3">ROUND(10^(-5+0.71514+1.74357*LOG(D4)+1.17719*LOG(E4)),2)</f>
        <v>0.83</v>
      </c>
      <c r="N4" s="99">
        <f t="shared" ref="N4:N43" si="4">ROUND(10^(-5+0.82956+1.76381*LOG(D4)+1.06412*LOG(E4)),2)</f>
        <v>0.82</v>
      </c>
      <c r="O4" s="99">
        <f t="shared" ref="O4:O43" si="5">ROUND(10^(-5+0.88226+1.79204*LOG(D4)+0.99303*LOG(E4)),2)</f>
        <v>0.82</v>
      </c>
      <c r="P4" s="99">
        <f>HLOOKUP($D4,K$3:O$43,MATCH($A4,$A$3:$A$43,0),1)</f>
        <v>0.82</v>
      </c>
      <c r="Q4" s="99">
        <f t="shared" ref="Q4:Q43" si="6">IF(ROUND(10^(1.810672*LOG(D4)+0.982833*LOG(E4)-4.173533),2)&gt;=0.01,ROUND(10^(1.810672*LOG(D4)+0.982833*LOG(E4)-4.173533),2),ROUND(10^(1.810672*LOG(D4)+0.982833*LOG(E4)-4.173533),3))</f>
        <v>0.74</v>
      </c>
      <c r="R4" s="99">
        <f t="shared" ref="R4:R43" si="7">ROUND(10^(1.905709*LOG(D4)+1.011385*LOG(E4)-4.293729),2)</f>
        <v>0.86</v>
      </c>
      <c r="S4" s="99">
        <f t="shared" ref="S4:S43" si="8">ROUND(10^(1.771888*LOG(D4)+1.138415*LOG(E4)-4.271259),2)</f>
        <v>0.84</v>
      </c>
      <c r="T4" s="99">
        <f t="shared" ref="T4:T43" si="9">ROUND(10^(1.671519*LOG(D4)+1.363617*LOG(E4)-4.404407),2)</f>
        <v>0.88</v>
      </c>
      <c r="U4" s="99">
        <f t="shared" ref="U4:U43" si="10">HLOOKUP($D4,Q$3:T$43,MATCH($A4,$A$3:$A$43,0),1)</f>
        <v>0.88</v>
      </c>
      <c r="V4" s="99">
        <f t="shared" ref="V4:V43" si="11">IF(ROUND(10^(-4.249503+1.946501*LOG(D4)+0.942682*LOG(E4)),2)&gt;=0.01,ROUND(10^(-4.249503+1.946501*LOG(D4)+0.942682*LOG(E4)),2),ROUND(10^(-4.249503+1.946501*LOG(D4)+0.942682*LOG(E4)),3))</f>
        <v>0.88</v>
      </c>
      <c r="W4" s="99">
        <f t="shared" ref="W4:W43" si="12">ROUND(10^(-4.155639+1.847898*LOG(D4)+0.951955*LOG(E4)),2)</f>
        <v>0.8</v>
      </c>
      <c r="X4" s="99">
        <f t="shared" ref="X4:X43" si="13">ROUND(10^(-4.194535+1.804172*LOG(D4)+1.034248*LOG(E4)),2)</f>
        <v>0.81</v>
      </c>
      <c r="Y4" s="99">
        <f t="shared" ref="Y4:Y43" si="14">ROUND(10^(-4.42347+2.006485*LOG(D4)+0.967757*LOG(E4)),2)</f>
        <v>0.79</v>
      </c>
      <c r="Z4" s="99">
        <f t="shared" ref="Z4:Z43" si="15">HLOOKUP($D4,V$3:Y$43,MATCH($A4,$A$3:$A$43,0),1)</f>
        <v>0.81</v>
      </c>
      <c r="AA4" s="99">
        <f t="shared" ref="AA4:AA43" si="16">IF(ROUND(10^(1.80389*LOG(D4)+0.962587*LOG(E4)-4.155099),2)&gt;=0.01,ROUND(10^(1.80389*LOG(D4)+0.962587*LOG(E4)-4.155099),2),ROUND(10^(1.80389*LOG(D4)+0.962587*LOG(E4)-4.155099),3))</f>
        <v>0.71</v>
      </c>
      <c r="AB4" s="99">
        <f t="shared" ref="AB4:AB43" si="17">ROUND(10^(1.979213*LOG(D4)+0.998347*LOG(E4)-4.369281),2)</f>
        <v>0.89</v>
      </c>
      <c r="AC4" s="99">
        <f t="shared" ref="AC4:AC43" si="18">ROUND(10^(1.904401*LOG(D4)+1.062478*LOG(E4)-4.348104),2)</f>
        <v>0.88</v>
      </c>
      <c r="AD4" s="99">
        <f t="shared" ref="AD4:AD43" si="19">ROUND(10^(1.640825*LOG(D4)+1.080387*LOG(E4)-3.976731),2)</f>
        <v>0.88</v>
      </c>
      <c r="AE4" s="99">
        <f t="shared" ref="AE4:AE43" si="20">ROUND(10^(1.90887*LOG(D4)+1.088002*LOG(E4)-4.431495),2)</f>
        <v>0.8</v>
      </c>
      <c r="AF4" s="99">
        <f t="shared" ref="AF4:AF43" si="21">HLOOKUP($D4,AA$3:AE$43,MATCH($A4,$A$3:$A$43,0),1)</f>
        <v>0.88</v>
      </c>
      <c r="AG4" s="99">
        <f t="shared" ref="AG4:AG43" si="22">IF(ROUND(10^(1.94019664*LOG(D4)+0.84689666*LOG(E4)-4.20067295),2)&gt;=0.01,ROUND(10^(1.94019664*LOG(D4)+0.84689666*LOG(E4)-4.20067295),2),ROUND(10^(1.94019664*LOG(D4)+0.84689666*LOG(E4)-4.20067295),3))</f>
        <v>0.72</v>
      </c>
      <c r="AH4" s="99">
        <f t="shared" ref="AH4:AH43" si="23">ROUND(10^(1.93813902*LOG(D4)+0.96697002*LOG(E4)-4.32216295),2)</f>
        <v>0.78</v>
      </c>
      <c r="AI4" s="99">
        <f t="shared" ref="AI4:AI43" si="24">ROUND(10^(1.82464098*LOG(D4)+0.97625989*LOG(E4)-4.15096808),2)</f>
        <v>0.81</v>
      </c>
      <c r="AJ4" s="99">
        <f t="shared" ref="AJ4:AJ43" si="25">HLOOKUP($D4,AG$3:AI$43,MATCH($A4,$A$3:$A$43,0),1)</f>
        <v>0.78</v>
      </c>
    </row>
    <row r="5" spans="1:36" ht="12.95" customHeight="1" x14ac:dyDescent="0.15">
      <c r="A5" s="98">
        <v>322</v>
      </c>
      <c r="B5" s="115" t="s">
        <v>53</v>
      </c>
      <c r="C5" s="115"/>
      <c r="D5" s="98">
        <v>30</v>
      </c>
      <c r="E5" s="98">
        <v>20</v>
      </c>
      <c r="F5" s="4">
        <f t="shared" si="0"/>
        <v>0.65</v>
      </c>
      <c r="G5" s="5" t="s">
        <v>67</v>
      </c>
      <c r="H5" s="98" t="s">
        <v>62</v>
      </c>
      <c r="I5" s="5" t="s">
        <v>67</v>
      </c>
      <c r="J5" s="1" t="s">
        <v>15</v>
      </c>
      <c r="K5" s="99">
        <f t="shared" si="1"/>
        <v>0.59</v>
      </c>
      <c r="L5" s="99">
        <f t="shared" si="2"/>
        <v>0.68</v>
      </c>
      <c r="M5" s="99">
        <f t="shared" si="3"/>
        <v>0.66</v>
      </c>
      <c r="N5" s="99">
        <f t="shared" si="4"/>
        <v>0.66</v>
      </c>
      <c r="O5" s="99">
        <f t="shared" si="5"/>
        <v>0.66</v>
      </c>
      <c r="P5" s="99">
        <f t="shared" ref="P5:P43" si="26">HLOOKUP($D5,K$3:O$43,MATCH(A5,$A$3:$A$43,0),1)</f>
        <v>0.66</v>
      </c>
      <c r="Q5" s="99">
        <f t="shared" si="6"/>
        <v>0.6</v>
      </c>
      <c r="R5" s="99">
        <f t="shared" si="7"/>
        <v>0.69</v>
      </c>
      <c r="S5" s="99">
        <f t="shared" si="8"/>
        <v>0.67</v>
      </c>
      <c r="T5" s="99">
        <f t="shared" si="9"/>
        <v>0.69</v>
      </c>
      <c r="U5" s="99">
        <f t="shared" si="10"/>
        <v>0.67</v>
      </c>
      <c r="V5" s="99">
        <f t="shared" si="11"/>
        <v>0.71</v>
      </c>
      <c r="W5" s="99">
        <f t="shared" si="12"/>
        <v>0.65</v>
      </c>
      <c r="X5" s="99">
        <f t="shared" si="13"/>
        <v>0.65</v>
      </c>
      <c r="Y5" s="99">
        <f t="shared" si="14"/>
        <v>0.63</v>
      </c>
      <c r="Z5" s="99">
        <f t="shared" si="15"/>
        <v>0.65</v>
      </c>
      <c r="AA5" s="99">
        <f t="shared" si="16"/>
        <v>0.57999999999999996</v>
      </c>
      <c r="AB5" s="99">
        <f t="shared" si="17"/>
        <v>0.71</v>
      </c>
      <c r="AC5" s="99">
        <f t="shared" si="18"/>
        <v>0.7</v>
      </c>
      <c r="AD5" s="99">
        <f t="shared" si="19"/>
        <v>0.71</v>
      </c>
      <c r="AE5" s="99">
        <f t="shared" si="20"/>
        <v>0.64</v>
      </c>
      <c r="AF5" s="99">
        <f t="shared" si="21"/>
        <v>0.7</v>
      </c>
      <c r="AG5" s="99">
        <f t="shared" si="22"/>
        <v>0.57999999999999996</v>
      </c>
      <c r="AH5" s="99">
        <f t="shared" si="23"/>
        <v>0.63</v>
      </c>
      <c r="AI5" s="99">
        <f t="shared" si="24"/>
        <v>0.65</v>
      </c>
      <c r="AJ5" s="99">
        <f t="shared" si="25"/>
        <v>0.63</v>
      </c>
    </row>
    <row r="6" spans="1:36" ht="12.95" customHeight="1" x14ac:dyDescent="0.15">
      <c r="A6" s="98">
        <v>323</v>
      </c>
      <c r="B6" s="115" t="s">
        <v>53</v>
      </c>
      <c r="C6" s="115"/>
      <c r="D6" s="98">
        <v>18</v>
      </c>
      <c r="E6" s="98">
        <v>18</v>
      </c>
      <c r="F6" s="4">
        <f t="shared" si="0"/>
        <v>0.23</v>
      </c>
      <c r="G6" s="5" t="s">
        <v>65</v>
      </c>
      <c r="H6" s="98" t="s">
        <v>62</v>
      </c>
      <c r="I6" s="98"/>
      <c r="J6" s="1" t="s">
        <v>15</v>
      </c>
      <c r="K6" s="99">
        <f t="shared" si="1"/>
        <v>0.22</v>
      </c>
      <c r="L6" s="99">
        <f t="shared" si="2"/>
        <v>0.24</v>
      </c>
      <c r="M6" s="99">
        <f t="shared" si="3"/>
        <v>0.24</v>
      </c>
      <c r="N6" s="99">
        <f t="shared" si="4"/>
        <v>0.24</v>
      </c>
      <c r="O6" s="99">
        <f t="shared" si="5"/>
        <v>0.24</v>
      </c>
      <c r="P6" s="99">
        <f t="shared" si="26"/>
        <v>0.24</v>
      </c>
      <c r="Q6" s="99">
        <f t="shared" si="6"/>
        <v>0.22</v>
      </c>
      <c r="R6" s="99">
        <f t="shared" si="7"/>
        <v>0.23</v>
      </c>
      <c r="S6" s="99">
        <f t="shared" si="8"/>
        <v>0.24</v>
      </c>
      <c r="T6" s="99">
        <f t="shared" si="9"/>
        <v>0.25</v>
      </c>
      <c r="U6" s="99">
        <f t="shared" si="10"/>
        <v>0.23</v>
      </c>
      <c r="V6" s="99">
        <f t="shared" si="11"/>
        <v>0.24</v>
      </c>
      <c r="W6" s="99">
        <f t="shared" si="12"/>
        <v>0.23</v>
      </c>
      <c r="X6" s="99">
        <f t="shared" si="13"/>
        <v>0.23</v>
      </c>
      <c r="Y6" s="99">
        <f t="shared" si="14"/>
        <v>0.2</v>
      </c>
      <c r="Z6" s="99">
        <f t="shared" si="15"/>
        <v>0.23</v>
      </c>
      <c r="AA6" s="99">
        <f t="shared" si="16"/>
        <v>0.21</v>
      </c>
      <c r="AB6" s="99">
        <f t="shared" si="17"/>
        <v>0.23</v>
      </c>
      <c r="AC6" s="99">
        <f t="shared" si="18"/>
        <v>0.24</v>
      </c>
      <c r="AD6" s="99">
        <f t="shared" si="19"/>
        <v>0.27</v>
      </c>
      <c r="AE6" s="99">
        <f t="shared" si="20"/>
        <v>0.21</v>
      </c>
      <c r="AF6" s="99">
        <f t="shared" si="21"/>
        <v>0.23</v>
      </c>
      <c r="AG6" s="99">
        <f t="shared" si="22"/>
        <v>0.2</v>
      </c>
      <c r="AH6" s="99">
        <f t="shared" si="23"/>
        <v>0.21</v>
      </c>
      <c r="AI6" s="99">
        <f t="shared" si="24"/>
        <v>0.23</v>
      </c>
      <c r="AJ6" s="99">
        <f t="shared" si="25"/>
        <v>0.21</v>
      </c>
    </row>
    <row r="7" spans="1:36" ht="12.95" customHeight="1" x14ac:dyDescent="0.15">
      <c r="A7" s="98">
        <v>324</v>
      </c>
      <c r="B7" s="115" t="s">
        <v>53</v>
      </c>
      <c r="C7" s="115"/>
      <c r="D7" s="98">
        <v>20</v>
      </c>
      <c r="E7" s="98">
        <v>18</v>
      </c>
      <c r="F7" s="4">
        <f t="shared" si="0"/>
        <v>0.28000000000000003</v>
      </c>
      <c r="G7" s="5" t="s">
        <v>65</v>
      </c>
      <c r="H7" s="98" t="s">
        <v>62</v>
      </c>
      <c r="I7" s="5"/>
      <c r="J7" s="1" t="s">
        <v>15</v>
      </c>
      <c r="K7" s="99">
        <f t="shared" si="1"/>
        <v>0.26</v>
      </c>
      <c r="L7" s="99">
        <f t="shared" si="2"/>
        <v>0.28999999999999998</v>
      </c>
      <c r="M7" s="99">
        <f t="shared" si="3"/>
        <v>0.28999999999999998</v>
      </c>
      <c r="N7" s="99">
        <f t="shared" si="4"/>
        <v>0.28999999999999998</v>
      </c>
      <c r="O7" s="99">
        <f t="shared" si="5"/>
        <v>0.28999999999999998</v>
      </c>
      <c r="P7" s="99">
        <f t="shared" si="26"/>
        <v>0.28999999999999998</v>
      </c>
      <c r="Q7" s="99">
        <f t="shared" si="6"/>
        <v>0.26</v>
      </c>
      <c r="R7" s="99">
        <f t="shared" si="7"/>
        <v>0.28999999999999998</v>
      </c>
      <c r="S7" s="99">
        <f t="shared" si="8"/>
        <v>0.28999999999999998</v>
      </c>
      <c r="T7" s="99">
        <f t="shared" si="9"/>
        <v>0.3</v>
      </c>
      <c r="U7" s="99">
        <f t="shared" si="10"/>
        <v>0.28999999999999998</v>
      </c>
      <c r="V7" s="99">
        <f t="shared" si="11"/>
        <v>0.28999999999999998</v>
      </c>
      <c r="W7" s="99">
        <f t="shared" si="12"/>
        <v>0.28000000000000003</v>
      </c>
      <c r="X7" s="99">
        <f t="shared" si="13"/>
        <v>0.28000000000000003</v>
      </c>
      <c r="Y7" s="99">
        <f t="shared" si="14"/>
        <v>0.25</v>
      </c>
      <c r="Z7" s="99">
        <f t="shared" si="15"/>
        <v>0.28000000000000003</v>
      </c>
      <c r="AA7" s="99">
        <f t="shared" si="16"/>
        <v>0.25</v>
      </c>
      <c r="AB7" s="99">
        <f t="shared" si="17"/>
        <v>0.28999999999999998</v>
      </c>
      <c r="AC7" s="99">
        <f t="shared" si="18"/>
        <v>0.28999999999999998</v>
      </c>
      <c r="AD7" s="99">
        <f t="shared" si="19"/>
        <v>0.33</v>
      </c>
      <c r="AE7" s="99">
        <f t="shared" si="20"/>
        <v>0.26</v>
      </c>
      <c r="AF7" s="99">
        <f t="shared" si="21"/>
        <v>0.28999999999999998</v>
      </c>
      <c r="AG7" s="99">
        <f t="shared" si="22"/>
        <v>0.24</v>
      </c>
      <c r="AH7" s="99">
        <f t="shared" si="23"/>
        <v>0.26</v>
      </c>
      <c r="AI7" s="99">
        <f t="shared" si="24"/>
        <v>0.28000000000000003</v>
      </c>
      <c r="AJ7" s="99">
        <f t="shared" si="25"/>
        <v>0.26</v>
      </c>
    </row>
    <row r="8" spans="1:36" ht="12.95" customHeight="1" x14ac:dyDescent="0.15">
      <c r="A8" s="98">
        <v>325</v>
      </c>
      <c r="B8" s="115" t="s">
        <v>53</v>
      </c>
      <c r="C8" s="115"/>
      <c r="D8" s="98">
        <v>32</v>
      </c>
      <c r="E8" s="98">
        <v>20</v>
      </c>
      <c r="F8" s="4">
        <f t="shared" si="0"/>
        <v>0.74</v>
      </c>
      <c r="G8" s="5"/>
      <c r="H8" s="98"/>
      <c r="I8" s="5"/>
      <c r="J8" s="1" t="s">
        <v>15</v>
      </c>
      <c r="K8" s="99">
        <f t="shared" si="1"/>
        <v>0.67</v>
      </c>
      <c r="L8" s="99">
        <f t="shared" si="2"/>
        <v>0.76</v>
      </c>
      <c r="M8" s="99">
        <f t="shared" si="3"/>
        <v>0.74</v>
      </c>
      <c r="N8" s="99">
        <f t="shared" si="4"/>
        <v>0.74</v>
      </c>
      <c r="O8" s="99">
        <f t="shared" si="5"/>
        <v>0.74</v>
      </c>
      <c r="P8" s="99">
        <f t="shared" si="26"/>
        <v>0.74</v>
      </c>
      <c r="Q8" s="99">
        <f t="shared" si="6"/>
        <v>0.68</v>
      </c>
      <c r="R8" s="99">
        <f t="shared" si="7"/>
        <v>0.78</v>
      </c>
      <c r="S8" s="99">
        <f t="shared" si="8"/>
        <v>0.75</v>
      </c>
      <c r="T8" s="99">
        <f t="shared" si="9"/>
        <v>0.77</v>
      </c>
      <c r="U8" s="99">
        <f t="shared" si="10"/>
        <v>0.77</v>
      </c>
      <c r="V8" s="99">
        <f t="shared" si="11"/>
        <v>0.81</v>
      </c>
      <c r="W8" s="99">
        <f t="shared" si="12"/>
        <v>0.73</v>
      </c>
      <c r="X8" s="99">
        <f t="shared" si="13"/>
        <v>0.74</v>
      </c>
      <c r="Y8" s="99">
        <f t="shared" si="14"/>
        <v>0.72</v>
      </c>
      <c r="Z8" s="99">
        <f t="shared" si="15"/>
        <v>0.74</v>
      </c>
      <c r="AA8" s="99">
        <f t="shared" si="16"/>
        <v>0.65</v>
      </c>
      <c r="AB8" s="99">
        <f t="shared" si="17"/>
        <v>0.81</v>
      </c>
      <c r="AC8" s="99">
        <f t="shared" si="18"/>
        <v>0.8</v>
      </c>
      <c r="AD8" s="99">
        <f t="shared" si="19"/>
        <v>0.79</v>
      </c>
      <c r="AE8" s="99">
        <f t="shared" si="20"/>
        <v>0.72</v>
      </c>
      <c r="AF8" s="99">
        <f t="shared" si="21"/>
        <v>0.79</v>
      </c>
      <c r="AG8" s="99">
        <f t="shared" si="22"/>
        <v>0.66</v>
      </c>
      <c r="AH8" s="99">
        <f t="shared" si="23"/>
        <v>0.71</v>
      </c>
      <c r="AI8" s="99">
        <f t="shared" si="24"/>
        <v>0.73</v>
      </c>
      <c r="AJ8" s="99">
        <f t="shared" si="25"/>
        <v>0.71</v>
      </c>
    </row>
    <row r="9" spans="1:36" ht="12.95" customHeight="1" x14ac:dyDescent="0.15">
      <c r="A9" s="98">
        <v>326</v>
      </c>
      <c r="B9" s="115" t="s">
        <v>53</v>
      </c>
      <c r="C9" s="115"/>
      <c r="D9" s="98">
        <v>30</v>
      </c>
      <c r="E9" s="98">
        <v>20</v>
      </c>
      <c r="F9" s="4">
        <f t="shared" si="0"/>
        <v>0.65</v>
      </c>
      <c r="G9" s="5"/>
      <c r="H9" s="98"/>
      <c r="I9" s="5"/>
      <c r="J9" s="1" t="s">
        <v>15</v>
      </c>
      <c r="K9" s="99">
        <f t="shared" si="1"/>
        <v>0.59</v>
      </c>
      <c r="L9" s="99">
        <f t="shared" si="2"/>
        <v>0.68</v>
      </c>
      <c r="M9" s="99">
        <f t="shared" si="3"/>
        <v>0.66</v>
      </c>
      <c r="N9" s="99">
        <f t="shared" si="4"/>
        <v>0.66</v>
      </c>
      <c r="O9" s="99">
        <f t="shared" si="5"/>
        <v>0.66</v>
      </c>
      <c r="P9" s="99">
        <f t="shared" si="26"/>
        <v>0.66</v>
      </c>
      <c r="Q9" s="99">
        <f t="shared" si="6"/>
        <v>0.6</v>
      </c>
      <c r="R9" s="99">
        <f t="shared" si="7"/>
        <v>0.69</v>
      </c>
      <c r="S9" s="99">
        <f t="shared" si="8"/>
        <v>0.67</v>
      </c>
      <c r="T9" s="99">
        <f t="shared" si="9"/>
        <v>0.69</v>
      </c>
      <c r="U9" s="99">
        <f t="shared" si="10"/>
        <v>0.67</v>
      </c>
      <c r="V9" s="99">
        <f t="shared" si="11"/>
        <v>0.71</v>
      </c>
      <c r="W9" s="99">
        <f t="shared" si="12"/>
        <v>0.65</v>
      </c>
      <c r="X9" s="99">
        <f t="shared" si="13"/>
        <v>0.65</v>
      </c>
      <c r="Y9" s="99">
        <f t="shared" si="14"/>
        <v>0.63</v>
      </c>
      <c r="Z9" s="99">
        <f t="shared" si="15"/>
        <v>0.65</v>
      </c>
      <c r="AA9" s="99">
        <f t="shared" si="16"/>
        <v>0.57999999999999996</v>
      </c>
      <c r="AB9" s="99">
        <f t="shared" si="17"/>
        <v>0.71</v>
      </c>
      <c r="AC9" s="99">
        <f t="shared" si="18"/>
        <v>0.7</v>
      </c>
      <c r="AD9" s="99">
        <f t="shared" si="19"/>
        <v>0.71</v>
      </c>
      <c r="AE9" s="99">
        <f t="shared" si="20"/>
        <v>0.64</v>
      </c>
      <c r="AF9" s="99">
        <f t="shared" si="21"/>
        <v>0.7</v>
      </c>
      <c r="AG9" s="99">
        <f t="shared" si="22"/>
        <v>0.57999999999999996</v>
      </c>
      <c r="AH9" s="99">
        <f t="shared" si="23"/>
        <v>0.63</v>
      </c>
      <c r="AI9" s="99">
        <f t="shared" si="24"/>
        <v>0.65</v>
      </c>
      <c r="AJ9" s="99">
        <f t="shared" si="25"/>
        <v>0.63</v>
      </c>
    </row>
    <row r="10" spans="1:36" ht="12.95" customHeight="1" x14ac:dyDescent="0.15">
      <c r="A10" s="98">
        <v>327</v>
      </c>
      <c r="B10" s="115" t="s">
        <v>53</v>
      </c>
      <c r="C10" s="115"/>
      <c r="D10" s="98">
        <v>14</v>
      </c>
      <c r="E10" s="98">
        <v>12</v>
      </c>
      <c r="F10" s="4">
        <f t="shared" si="0"/>
        <v>0.1</v>
      </c>
      <c r="G10" s="5" t="s">
        <v>67</v>
      </c>
      <c r="H10" s="98" t="s">
        <v>62</v>
      </c>
      <c r="I10" s="5" t="s">
        <v>67</v>
      </c>
      <c r="J10" s="1" t="s">
        <v>15</v>
      </c>
      <c r="K10" s="99">
        <f t="shared" si="1"/>
        <v>0.09</v>
      </c>
      <c r="L10" s="99">
        <f t="shared" si="2"/>
        <v>0.1</v>
      </c>
      <c r="M10" s="99">
        <f t="shared" si="3"/>
        <v>0.1</v>
      </c>
      <c r="N10" s="99">
        <f t="shared" si="4"/>
        <v>0.1</v>
      </c>
      <c r="O10" s="99">
        <f t="shared" si="5"/>
        <v>0.1</v>
      </c>
      <c r="P10" s="99">
        <f t="shared" si="26"/>
        <v>0.1</v>
      </c>
      <c r="Q10" s="99">
        <f t="shared" si="6"/>
        <v>0.09</v>
      </c>
      <c r="R10" s="99">
        <f t="shared" si="7"/>
        <v>0.1</v>
      </c>
      <c r="S10" s="99">
        <f t="shared" si="8"/>
        <v>0.1</v>
      </c>
      <c r="T10" s="99">
        <f t="shared" si="9"/>
        <v>0.1</v>
      </c>
      <c r="U10" s="99">
        <f t="shared" si="10"/>
        <v>0.1</v>
      </c>
      <c r="V10" s="99">
        <f t="shared" si="11"/>
        <v>0.1</v>
      </c>
      <c r="W10" s="99">
        <f t="shared" si="12"/>
        <v>0.1</v>
      </c>
      <c r="X10" s="99">
        <f t="shared" si="13"/>
        <v>0.1</v>
      </c>
      <c r="Y10" s="99">
        <f t="shared" si="14"/>
        <v>0.08</v>
      </c>
      <c r="Z10" s="99">
        <f t="shared" si="15"/>
        <v>0.1</v>
      </c>
      <c r="AA10" s="99">
        <f t="shared" si="16"/>
        <v>0.09</v>
      </c>
      <c r="AB10" s="99">
        <f t="shared" si="17"/>
        <v>0.09</v>
      </c>
      <c r="AC10" s="99">
        <f t="shared" si="18"/>
        <v>0.1</v>
      </c>
      <c r="AD10" s="99">
        <f t="shared" si="19"/>
        <v>0.12</v>
      </c>
      <c r="AE10" s="99">
        <f t="shared" si="20"/>
        <v>0.09</v>
      </c>
      <c r="AF10" s="99">
        <f t="shared" si="21"/>
        <v>0.09</v>
      </c>
      <c r="AG10" s="99">
        <f t="shared" si="22"/>
        <v>0.09</v>
      </c>
      <c r="AH10" s="99">
        <f t="shared" si="23"/>
        <v>0.09</v>
      </c>
      <c r="AI10" s="99">
        <f t="shared" si="24"/>
        <v>0.1</v>
      </c>
      <c r="AJ10" s="99">
        <f t="shared" si="25"/>
        <v>0.09</v>
      </c>
    </row>
    <row r="11" spans="1:36" ht="12.95" customHeight="1" x14ac:dyDescent="0.15">
      <c r="A11" s="98">
        <v>328</v>
      </c>
      <c r="B11" s="115" t="s">
        <v>53</v>
      </c>
      <c r="C11" s="115"/>
      <c r="D11" s="98">
        <v>24</v>
      </c>
      <c r="E11" s="98">
        <v>19</v>
      </c>
      <c r="F11" s="4">
        <f t="shared" si="0"/>
        <v>0.42</v>
      </c>
      <c r="G11" s="5" t="s">
        <v>59</v>
      </c>
      <c r="H11" s="98" t="s">
        <v>62</v>
      </c>
      <c r="I11" s="5" t="s">
        <v>59</v>
      </c>
      <c r="J11" s="1" t="s">
        <v>15</v>
      </c>
      <c r="K11" s="99">
        <f t="shared" si="1"/>
        <v>0.38</v>
      </c>
      <c r="L11" s="99">
        <f t="shared" si="2"/>
        <v>0.42</v>
      </c>
      <c r="M11" s="99">
        <f t="shared" si="3"/>
        <v>0.42</v>
      </c>
      <c r="N11" s="99">
        <f t="shared" si="4"/>
        <v>0.42</v>
      </c>
      <c r="O11" s="99">
        <f t="shared" si="5"/>
        <v>0.42</v>
      </c>
      <c r="P11" s="99">
        <f t="shared" si="26"/>
        <v>0.42</v>
      </c>
      <c r="Q11" s="99">
        <f t="shared" si="6"/>
        <v>0.38</v>
      </c>
      <c r="R11" s="99">
        <f t="shared" si="7"/>
        <v>0.43</v>
      </c>
      <c r="S11" s="99">
        <f t="shared" si="8"/>
        <v>0.43</v>
      </c>
      <c r="T11" s="99">
        <f t="shared" si="9"/>
        <v>0.44</v>
      </c>
      <c r="U11" s="99">
        <f t="shared" si="10"/>
        <v>0.43</v>
      </c>
      <c r="V11" s="99">
        <f t="shared" si="11"/>
        <v>0.44</v>
      </c>
      <c r="W11" s="99">
        <f t="shared" si="12"/>
        <v>0.41</v>
      </c>
      <c r="X11" s="99">
        <f t="shared" si="13"/>
        <v>0.42</v>
      </c>
      <c r="Y11" s="99">
        <f t="shared" si="14"/>
        <v>0.38</v>
      </c>
      <c r="Z11" s="99">
        <f t="shared" si="15"/>
        <v>0.42</v>
      </c>
      <c r="AA11" s="99">
        <f t="shared" si="16"/>
        <v>0.37</v>
      </c>
      <c r="AB11" s="99">
        <f t="shared" si="17"/>
        <v>0.44</v>
      </c>
      <c r="AC11" s="99">
        <f t="shared" si="18"/>
        <v>0.44</v>
      </c>
      <c r="AD11" s="99">
        <f t="shared" si="19"/>
        <v>0.47</v>
      </c>
      <c r="AE11" s="99">
        <f t="shared" si="20"/>
        <v>0.39</v>
      </c>
      <c r="AF11" s="99">
        <f t="shared" si="21"/>
        <v>0.44</v>
      </c>
      <c r="AG11" s="99">
        <f t="shared" si="22"/>
        <v>0.36</v>
      </c>
      <c r="AH11" s="99">
        <f t="shared" si="23"/>
        <v>0.39</v>
      </c>
      <c r="AI11" s="99">
        <f t="shared" si="24"/>
        <v>0.41</v>
      </c>
      <c r="AJ11" s="99">
        <f t="shared" si="25"/>
        <v>0.39</v>
      </c>
    </row>
    <row r="12" spans="1:36" ht="12.95" customHeight="1" x14ac:dyDescent="0.15">
      <c r="A12" s="98">
        <v>329</v>
      </c>
      <c r="B12" s="115" t="s">
        <v>53</v>
      </c>
      <c r="C12" s="115"/>
      <c r="D12" s="98">
        <v>14</v>
      </c>
      <c r="E12" s="98">
        <v>12</v>
      </c>
      <c r="F12" s="4">
        <f t="shared" si="0"/>
        <v>0.1</v>
      </c>
      <c r="G12" s="5" t="s">
        <v>67</v>
      </c>
      <c r="H12" s="98" t="s">
        <v>62</v>
      </c>
      <c r="I12" s="5" t="s">
        <v>67</v>
      </c>
      <c r="J12" s="1" t="s">
        <v>15</v>
      </c>
      <c r="K12" s="99">
        <f t="shared" si="1"/>
        <v>0.09</v>
      </c>
      <c r="L12" s="99">
        <f t="shared" si="2"/>
        <v>0.1</v>
      </c>
      <c r="M12" s="99">
        <f t="shared" si="3"/>
        <v>0.1</v>
      </c>
      <c r="N12" s="99">
        <f t="shared" si="4"/>
        <v>0.1</v>
      </c>
      <c r="O12" s="99">
        <f t="shared" si="5"/>
        <v>0.1</v>
      </c>
      <c r="P12" s="99">
        <f t="shared" si="26"/>
        <v>0.1</v>
      </c>
      <c r="Q12" s="99">
        <f t="shared" si="6"/>
        <v>0.09</v>
      </c>
      <c r="R12" s="99">
        <f t="shared" si="7"/>
        <v>0.1</v>
      </c>
      <c r="S12" s="99">
        <f t="shared" si="8"/>
        <v>0.1</v>
      </c>
      <c r="T12" s="99">
        <f t="shared" si="9"/>
        <v>0.1</v>
      </c>
      <c r="U12" s="99">
        <f t="shared" si="10"/>
        <v>0.1</v>
      </c>
      <c r="V12" s="99">
        <f t="shared" si="11"/>
        <v>0.1</v>
      </c>
      <c r="W12" s="99">
        <f t="shared" si="12"/>
        <v>0.1</v>
      </c>
      <c r="X12" s="99">
        <f t="shared" si="13"/>
        <v>0.1</v>
      </c>
      <c r="Y12" s="99">
        <f t="shared" si="14"/>
        <v>0.08</v>
      </c>
      <c r="Z12" s="99">
        <f t="shared" si="15"/>
        <v>0.1</v>
      </c>
      <c r="AA12" s="99">
        <f t="shared" si="16"/>
        <v>0.09</v>
      </c>
      <c r="AB12" s="99">
        <f t="shared" si="17"/>
        <v>0.09</v>
      </c>
      <c r="AC12" s="99">
        <f t="shared" si="18"/>
        <v>0.1</v>
      </c>
      <c r="AD12" s="99">
        <f t="shared" si="19"/>
        <v>0.12</v>
      </c>
      <c r="AE12" s="99">
        <f t="shared" si="20"/>
        <v>0.09</v>
      </c>
      <c r="AF12" s="99">
        <f t="shared" si="21"/>
        <v>0.09</v>
      </c>
      <c r="AG12" s="99">
        <f t="shared" si="22"/>
        <v>0.09</v>
      </c>
      <c r="AH12" s="99">
        <f t="shared" si="23"/>
        <v>0.09</v>
      </c>
      <c r="AI12" s="99">
        <f t="shared" si="24"/>
        <v>0.1</v>
      </c>
      <c r="AJ12" s="99">
        <f t="shared" si="25"/>
        <v>0.09</v>
      </c>
    </row>
    <row r="13" spans="1:36" ht="12.95" customHeight="1" x14ac:dyDescent="0.15">
      <c r="A13" s="98">
        <v>330</v>
      </c>
      <c r="B13" s="115" t="s">
        <v>53</v>
      </c>
      <c r="C13" s="115"/>
      <c r="D13" s="98">
        <v>44</v>
      </c>
      <c r="E13" s="98">
        <v>22</v>
      </c>
      <c r="F13" s="4">
        <f t="shared" si="0"/>
        <v>1.49</v>
      </c>
      <c r="G13" s="5"/>
      <c r="H13" s="98"/>
      <c r="I13" s="5"/>
      <c r="J13" s="1" t="s">
        <v>15</v>
      </c>
      <c r="K13" s="99">
        <f t="shared" si="1"/>
        <v>1.28</v>
      </c>
      <c r="L13" s="99">
        <f t="shared" si="2"/>
        <v>1.51</v>
      </c>
      <c r="M13" s="99">
        <f t="shared" si="3"/>
        <v>1.45</v>
      </c>
      <c r="N13" s="99">
        <f t="shared" si="4"/>
        <v>1.43</v>
      </c>
      <c r="O13" s="99">
        <f t="shared" si="5"/>
        <v>1.45</v>
      </c>
      <c r="P13" s="99">
        <f t="shared" si="26"/>
        <v>1.45</v>
      </c>
      <c r="Q13" s="99">
        <f t="shared" si="6"/>
        <v>1.32</v>
      </c>
      <c r="R13" s="99">
        <f t="shared" si="7"/>
        <v>1.57</v>
      </c>
      <c r="S13" s="99">
        <f t="shared" si="8"/>
        <v>1.48</v>
      </c>
      <c r="T13" s="99">
        <f t="shared" si="9"/>
        <v>1.49</v>
      </c>
      <c r="U13" s="99">
        <f t="shared" si="10"/>
        <v>1.49</v>
      </c>
      <c r="V13" s="99">
        <f t="shared" si="11"/>
        <v>1.64</v>
      </c>
      <c r="W13" s="99">
        <f t="shared" si="12"/>
        <v>1.44</v>
      </c>
      <c r="X13" s="99">
        <f t="shared" si="13"/>
        <v>1.44</v>
      </c>
      <c r="Y13" s="99">
        <f t="shared" si="14"/>
        <v>1.49</v>
      </c>
      <c r="Z13" s="99">
        <f t="shared" si="15"/>
        <v>1.49</v>
      </c>
      <c r="AA13" s="99">
        <f t="shared" si="16"/>
        <v>1.26</v>
      </c>
      <c r="AB13" s="99">
        <f t="shared" si="17"/>
        <v>1.67</v>
      </c>
      <c r="AC13" s="99">
        <f t="shared" si="18"/>
        <v>1.61</v>
      </c>
      <c r="AD13" s="99">
        <f t="shared" si="19"/>
        <v>1.48</v>
      </c>
      <c r="AE13" s="99">
        <f t="shared" si="20"/>
        <v>1.47</v>
      </c>
      <c r="AF13" s="99">
        <f t="shared" si="21"/>
        <v>1.47</v>
      </c>
      <c r="AG13" s="99">
        <f t="shared" si="22"/>
        <v>1.33</v>
      </c>
      <c r="AH13" s="99">
        <f t="shared" si="23"/>
        <v>1.45</v>
      </c>
      <c r="AI13" s="99">
        <f t="shared" si="24"/>
        <v>1.44</v>
      </c>
      <c r="AJ13" s="99">
        <f t="shared" si="25"/>
        <v>1.44</v>
      </c>
    </row>
    <row r="14" spans="1:36" ht="12.95" customHeight="1" x14ac:dyDescent="0.15">
      <c r="A14" s="98">
        <v>331</v>
      </c>
      <c r="B14" s="115" t="s">
        <v>53</v>
      </c>
      <c r="C14" s="115"/>
      <c r="D14" s="98">
        <v>26</v>
      </c>
      <c r="E14" s="98">
        <v>19</v>
      </c>
      <c r="F14" s="4">
        <f t="shared" si="0"/>
        <v>0.48</v>
      </c>
      <c r="G14" s="5" t="s">
        <v>67</v>
      </c>
      <c r="H14" s="98" t="s">
        <v>62</v>
      </c>
      <c r="I14" s="5" t="s">
        <v>67</v>
      </c>
      <c r="J14" s="1" t="s">
        <v>15</v>
      </c>
      <c r="K14" s="99">
        <f t="shared" si="1"/>
        <v>0.44</v>
      </c>
      <c r="L14" s="99">
        <f t="shared" si="2"/>
        <v>0.49</v>
      </c>
      <c r="M14" s="99">
        <f t="shared" si="3"/>
        <v>0.49</v>
      </c>
      <c r="N14" s="99">
        <f t="shared" si="4"/>
        <v>0.49</v>
      </c>
      <c r="O14" s="99">
        <f t="shared" si="5"/>
        <v>0.49</v>
      </c>
      <c r="P14" s="99">
        <f t="shared" si="26"/>
        <v>0.49</v>
      </c>
      <c r="Q14" s="99">
        <f t="shared" si="6"/>
        <v>0.44</v>
      </c>
      <c r="R14" s="99">
        <f t="shared" si="7"/>
        <v>0.5</v>
      </c>
      <c r="S14" s="99">
        <f t="shared" si="8"/>
        <v>0.49</v>
      </c>
      <c r="T14" s="99">
        <f t="shared" si="9"/>
        <v>0.51</v>
      </c>
      <c r="U14" s="99">
        <f t="shared" si="10"/>
        <v>0.49</v>
      </c>
      <c r="V14" s="99">
        <f t="shared" si="11"/>
        <v>0.51</v>
      </c>
      <c r="W14" s="99">
        <f t="shared" si="12"/>
        <v>0.47</v>
      </c>
      <c r="X14" s="99">
        <f t="shared" si="13"/>
        <v>0.48</v>
      </c>
      <c r="Y14" s="99">
        <f t="shared" si="14"/>
        <v>0.45</v>
      </c>
      <c r="Z14" s="99">
        <f t="shared" si="15"/>
        <v>0.48</v>
      </c>
      <c r="AA14" s="99">
        <f t="shared" si="16"/>
        <v>0.42</v>
      </c>
      <c r="AB14" s="99">
        <f t="shared" si="17"/>
        <v>0.51</v>
      </c>
      <c r="AC14" s="99">
        <f t="shared" si="18"/>
        <v>0.51</v>
      </c>
      <c r="AD14" s="99">
        <f t="shared" si="19"/>
        <v>0.53</v>
      </c>
      <c r="AE14" s="99">
        <f t="shared" si="20"/>
        <v>0.46</v>
      </c>
      <c r="AF14" s="99">
        <f t="shared" si="21"/>
        <v>0.51</v>
      </c>
      <c r="AG14" s="99">
        <f t="shared" si="22"/>
        <v>0.42</v>
      </c>
      <c r="AH14" s="99">
        <f t="shared" si="23"/>
        <v>0.45</v>
      </c>
      <c r="AI14" s="99">
        <f t="shared" si="24"/>
        <v>0.48</v>
      </c>
      <c r="AJ14" s="99">
        <f t="shared" si="25"/>
        <v>0.45</v>
      </c>
    </row>
    <row r="15" spans="1:36" ht="12.95" customHeight="1" x14ac:dyDescent="0.15">
      <c r="A15" s="98">
        <v>332</v>
      </c>
      <c r="B15" s="115" t="s">
        <v>69</v>
      </c>
      <c r="C15" s="115"/>
      <c r="D15" s="98">
        <v>8</v>
      </c>
      <c r="E15" s="98">
        <v>8</v>
      </c>
      <c r="F15" s="4">
        <f t="shared" si="0"/>
        <v>0.02</v>
      </c>
      <c r="G15" s="98" t="s">
        <v>90</v>
      </c>
      <c r="H15" s="98" t="s">
        <v>52</v>
      </c>
      <c r="I15" s="98"/>
      <c r="J15" s="1" t="s">
        <v>15</v>
      </c>
      <c r="K15" s="99">
        <f t="shared" si="1"/>
        <v>0.02</v>
      </c>
      <c r="L15" s="99">
        <f t="shared" si="2"/>
        <v>0.02</v>
      </c>
      <c r="M15" s="99">
        <f t="shared" si="3"/>
        <v>0.02</v>
      </c>
      <c r="N15" s="99">
        <f t="shared" si="4"/>
        <v>0.02</v>
      </c>
      <c r="O15" s="99">
        <f t="shared" si="5"/>
        <v>0.02</v>
      </c>
      <c r="P15" s="99">
        <f t="shared" si="26"/>
        <v>0.02</v>
      </c>
      <c r="Q15" s="99">
        <f t="shared" si="6"/>
        <v>0.02</v>
      </c>
      <c r="R15" s="99">
        <f t="shared" si="7"/>
        <v>0.02</v>
      </c>
      <c r="S15" s="99">
        <f t="shared" si="8"/>
        <v>0.02</v>
      </c>
      <c r="T15" s="99">
        <f t="shared" si="9"/>
        <v>0.02</v>
      </c>
      <c r="U15" s="99">
        <f t="shared" si="10"/>
        <v>0.02</v>
      </c>
      <c r="V15" s="99">
        <f t="shared" si="11"/>
        <v>0.02</v>
      </c>
      <c r="W15" s="99">
        <f t="shared" si="12"/>
        <v>0.02</v>
      </c>
      <c r="X15" s="99">
        <f t="shared" si="13"/>
        <v>0.02</v>
      </c>
      <c r="Y15" s="99">
        <f t="shared" si="14"/>
        <v>0.02</v>
      </c>
      <c r="Z15" s="99">
        <f t="shared" si="15"/>
        <v>0.02</v>
      </c>
      <c r="AA15" s="99">
        <f t="shared" si="16"/>
        <v>0.02</v>
      </c>
      <c r="AB15" s="99">
        <f t="shared" si="17"/>
        <v>0.02</v>
      </c>
      <c r="AC15" s="99">
        <f t="shared" si="18"/>
        <v>0.02</v>
      </c>
      <c r="AD15" s="99">
        <f t="shared" si="19"/>
        <v>0.03</v>
      </c>
      <c r="AE15" s="99">
        <f t="shared" si="20"/>
        <v>0.02</v>
      </c>
      <c r="AF15" s="99">
        <f t="shared" si="21"/>
        <v>0.02</v>
      </c>
      <c r="AG15" s="99">
        <f t="shared" si="22"/>
        <v>0.02</v>
      </c>
      <c r="AH15" s="99">
        <f t="shared" si="23"/>
        <v>0.02</v>
      </c>
      <c r="AI15" s="99">
        <f t="shared" si="24"/>
        <v>0.02</v>
      </c>
      <c r="AJ15" s="99">
        <f t="shared" si="25"/>
        <v>0.02</v>
      </c>
    </row>
    <row r="16" spans="1:36" ht="12.95" customHeight="1" x14ac:dyDescent="0.15">
      <c r="A16" s="98">
        <v>333</v>
      </c>
      <c r="B16" s="115" t="s">
        <v>55</v>
      </c>
      <c r="C16" s="115"/>
      <c r="D16" s="98">
        <v>10</v>
      </c>
      <c r="E16" s="98">
        <v>7</v>
      </c>
      <c r="F16" s="4">
        <f t="shared" si="0"/>
        <v>0.03</v>
      </c>
      <c r="G16" s="104" t="s">
        <v>90</v>
      </c>
      <c r="H16" s="104" t="s">
        <v>52</v>
      </c>
      <c r="I16" s="98"/>
      <c r="J16" s="1" t="s">
        <v>15</v>
      </c>
      <c r="K16" s="99">
        <f t="shared" si="1"/>
        <v>0.03</v>
      </c>
      <c r="L16" s="99">
        <f t="shared" si="2"/>
        <v>0.03</v>
      </c>
      <c r="M16" s="99">
        <f t="shared" si="3"/>
        <v>0.03</v>
      </c>
      <c r="N16" s="99">
        <f t="shared" si="4"/>
        <v>0.03</v>
      </c>
      <c r="O16" s="99">
        <f t="shared" si="5"/>
        <v>0.03</v>
      </c>
      <c r="P16" s="99">
        <f t="shared" si="26"/>
        <v>0.03</v>
      </c>
      <c r="Q16" s="99">
        <f t="shared" si="6"/>
        <v>0.03</v>
      </c>
      <c r="R16" s="99">
        <f t="shared" si="7"/>
        <v>0.03</v>
      </c>
      <c r="S16" s="99">
        <f t="shared" si="8"/>
        <v>0.03</v>
      </c>
      <c r="T16" s="99">
        <f t="shared" si="9"/>
        <v>0.03</v>
      </c>
      <c r="U16" s="99">
        <f t="shared" si="10"/>
        <v>0.03</v>
      </c>
      <c r="V16" s="99">
        <f t="shared" si="11"/>
        <v>0.03</v>
      </c>
      <c r="W16" s="99">
        <f t="shared" si="12"/>
        <v>0.03</v>
      </c>
      <c r="X16" s="99">
        <f t="shared" si="13"/>
        <v>0.03</v>
      </c>
      <c r="Y16" s="99">
        <f t="shared" si="14"/>
        <v>0.03</v>
      </c>
      <c r="Z16" s="99">
        <f t="shared" si="15"/>
        <v>0.03</v>
      </c>
      <c r="AA16" s="99">
        <f t="shared" si="16"/>
        <v>0.03</v>
      </c>
      <c r="AB16" s="99">
        <f t="shared" si="17"/>
        <v>0.03</v>
      </c>
      <c r="AC16" s="99">
        <f t="shared" si="18"/>
        <v>0.03</v>
      </c>
      <c r="AD16" s="99">
        <f t="shared" si="19"/>
        <v>0.04</v>
      </c>
      <c r="AE16" s="99">
        <f t="shared" si="20"/>
        <v>0.02</v>
      </c>
      <c r="AF16" s="99">
        <f t="shared" si="21"/>
        <v>0.03</v>
      </c>
      <c r="AG16" s="99">
        <f t="shared" si="22"/>
        <v>0.03</v>
      </c>
      <c r="AH16" s="99">
        <f t="shared" si="23"/>
        <v>0.03</v>
      </c>
      <c r="AI16" s="99">
        <f t="shared" si="24"/>
        <v>0.03</v>
      </c>
      <c r="AJ16" s="99">
        <f t="shared" si="25"/>
        <v>0.03</v>
      </c>
    </row>
    <row r="17" spans="1:36" ht="12.95" customHeight="1" x14ac:dyDescent="0.15">
      <c r="A17" s="98">
        <v>334</v>
      </c>
      <c r="B17" s="115" t="s">
        <v>80</v>
      </c>
      <c r="C17" s="115"/>
      <c r="D17" s="98">
        <v>10</v>
      </c>
      <c r="E17" s="98">
        <v>7</v>
      </c>
      <c r="F17" s="4">
        <f t="shared" si="0"/>
        <v>0.03</v>
      </c>
      <c r="G17" s="104" t="s">
        <v>90</v>
      </c>
      <c r="H17" s="104" t="s">
        <v>52</v>
      </c>
      <c r="I17" s="98"/>
      <c r="J17" s="1" t="s">
        <v>15</v>
      </c>
      <c r="K17" s="99">
        <f t="shared" si="1"/>
        <v>0.03</v>
      </c>
      <c r="L17" s="99">
        <f t="shared" si="2"/>
        <v>0.03</v>
      </c>
      <c r="M17" s="99">
        <f t="shared" si="3"/>
        <v>0.03</v>
      </c>
      <c r="N17" s="99">
        <f t="shared" si="4"/>
        <v>0.03</v>
      </c>
      <c r="O17" s="99">
        <f t="shared" si="5"/>
        <v>0.03</v>
      </c>
      <c r="P17" s="99">
        <f t="shared" si="26"/>
        <v>0.03</v>
      </c>
      <c r="Q17" s="99">
        <f t="shared" si="6"/>
        <v>0.03</v>
      </c>
      <c r="R17" s="99">
        <f t="shared" si="7"/>
        <v>0.03</v>
      </c>
      <c r="S17" s="99">
        <f t="shared" si="8"/>
        <v>0.03</v>
      </c>
      <c r="T17" s="99">
        <f t="shared" si="9"/>
        <v>0.03</v>
      </c>
      <c r="U17" s="99">
        <f t="shared" si="10"/>
        <v>0.03</v>
      </c>
      <c r="V17" s="99">
        <f t="shared" si="11"/>
        <v>0.03</v>
      </c>
      <c r="W17" s="99">
        <f t="shared" si="12"/>
        <v>0.03</v>
      </c>
      <c r="X17" s="99">
        <f t="shared" si="13"/>
        <v>0.03</v>
      </c>
      <c r="Y17" s="99">
        <f t="shared" si="14"/>
        <v>0.03</v>
      </c>
      <c r="Z17" s="99">
        <f t="shared" si="15"/>
        <v>0.03</v>
      </c>
      <c r="AA17" s="99">
        <f t="shared" si="16"/>
        <v>0.03</v>
      </c>
      <c r="AB17" s="99">
        <f t="shared" si="17"/>
        <v>0.03</v>
      </c>
      <c r="AC17" s="99">
        <f t="shared" si="18"/>
        <v>0.03</v>
      </c>
      <c r="AD17" s="99">
        <f t="shared" si="19"/>
        <v>0.04</v>
      </c>
      <c r="AE17" s="99">
        <f t="shared" si="20"/>
        <v>0.02</v>
      </c>
      <c r="AF17" s="99">
        <f t="shared" si="21"/>
        <v>0.03</v>
      </c>
      <c r="AG17" s="99">
        <f t="shared" si="22"/>
        <v>0.03</v>
      </c>
      <c r="AH17" s="99">
        <f t="shared" si="23"/>
        <v>0.03</v>
      </c>
      <c r="AI17" s="99">
        <f t="shared" si="24"/>
        <v>0.03</v>
      </c>
      <c r="AJ17" s="99">
        <f t="shared" si="25"/>
        <v>0.03</v>
      </c>
    </row>
    <row r="18" spans="1:36" ht="12.95" customHeight="1" x14ac:dyDescent="0.15">
      <c r="A18" s="98">
        <v>335</v>
      </c>
      <c r="B18" s="115" t="s">
        <v>80</v>
      </c>
      <c r="C18" s="115"/>
      <c r="D18" s="98">
        <v>10</v>
      </c>
      <c r="E18" s="98">
        <v>7</v>
      </c>
      <c r="F18" s="4">
        <f t="shared" si="0"/>
        <v>0.03</v>
      </c>
      <c r="G18" s="104" t="s">
        <v>90</v>
      </c>
      <c r="H18" s="104" t="s">
        <v>52</v>
      </c>
      <c r="I18" s="98"/>
      <c r="J18" s="1" t="s">
        <v>15</v>
      </c>
      <c r="K18" s="99">
        <f t="shared" si="1"/>
        <v>0.03</v>
      </c>
      <c r="L18" s="99">
        <f t="shared" si="2"/>
        <v>0.03</v>
      </c>
      <c r="M18" s="99">
        <f t="shared" si="3"/>
        <v>0.03</v>
      </c>
      <c r="N18" s="99">
        <f t="shared" si="4"/>
        <v>0.03</v>
      </c>
      <c r="O18" s="99">
        <f t="shared" si="5"/>
        <v>0.03</v>
      </c>
      <c r="P18" s="99">
        <f t="shared" si="26"/>
        <v>0.03</v>
      </c>
      <c r="Q18" s="99">
        <f t="shared" si="6"/>
        <v>0.03</v>
      </c>
      <c r="R18" s="99">
        <f t="shared" si="7"/>
        <v>0.03</v>
      </c>
      <c r="S18" s="99">
        <f t="shared" si="8"/>
        <v>0.03</v>
      </c>
      <c r="T18" s="99">
        <f t="shared" si="9"/>
        <v>0.03</v>
      </c>
      <c r="U18" s="99">
        <f t="shared" si="10"/>
        <v>0.03</v>
      </c>
      <c r="V18" s="99">
        <f t="shared" si="11"/>
        <v>0.03</v>
      </c>
      <c r="W18" s="99">
        <f t="shared" si="12"/>
        <v>0.03</v>
      </c>
      <c r="X18" s="99">
        <f t="shared" si="13"/>
        <v>0.03</v>
      </c>
      <c r="Y18" s="99">
        <f t="shared" si="14"/>
        <v>0.03</v>
      </c>
      <c r="Z18" s="99">
        <f t="shared" si="15"/>
        <v>0.03</v>
      </c>
      <c r="AA18" s="99">
        <f t="shared" si="16"/>
        <v>0.03</v>
      </c>
      <c r="AB18" s="99">
        <f t="shared" si="17"/>
        <v>0.03</v>
      </c>
      <c r="AC18" s="99">
        <f t="shared" si="18"/>
        <v>0.03</v>
      </c>
      <c r="AD18" s="99">
        <f t="shared" si="19"/>
        <v>0.04</v>
      </c>
      <c r="AE18" s="99">
        <f t="shared" si="20"/>
        <v>0.02</v>
      </c>
      <c r="AF18" s="99">
        <f t="shared" si="21"/>
        <v>0.03</v>
      </c>
      <c r="AG18" s="99">
        <f t="shared" si="22"/>
        <v>0.03</v>
      </c>
      <c r="AH18" s="99">
        <f t="shared" si="23"/>
        <v>0.03</v>
      </c>
      <c r="AI18" s="99">
        <f t="shared" si="24"/>
        <v>0.03</v>
      </c>
      <c r="AJ18" s="99">
        <f t="shared" si="25"/>
        <v>0.03</v>
      </c>
    </row>
    <row r="19" spans="1:36" ht="12.95" customHeight="1" x14ac:dyDescent="0.15">
      <c r="A19" s="98">
        <v>336</v>
      </c>
      <c r="B19" s="115" t="s">
        <v>55</v>
      </c>
      <c r="C19" s="115"/>
      <c r="D19" s="98">
        <v>8</v>
      </c>
      <c r="E19" s="98">
        <v>6</v>
      </c>
      <c r="F19" s="4">
        <f t="shared" si="0"/>
        <v>0.02</v>
      </c>
      <c r="G19" s="104" t="s">
        <v>90</v>
      </c>
      <c r="H19" s="104" t="s">
        <v>52</v>
      </c>
      <c r="I19" s="98"/>
      <c r="J19" s="1" t="s">
        <v>15</v>
      </c>
      <c r="K19" s="99">
        <f t="shared" si="1"/>
        <v>0.02</v>
      </c>
      <c r="L19" s="99">
        <f t="shared" si="2"/>
        <v>0.02</v>
      </c>
      <c r="M19" s="99">
        <f t="shared" si="3"/>
        <v>0.02</v>
      </c>
      <c r="N19" s="99">
        <f t="shared" si="4"/>
        <v>0.02</v>
      </c>
      <c r="O19" s="99">
        <f t="shared" si="5"/>
        <v>0.02</v>
      </c>
      <c r="P19" s="99">
        <f t="shared" si="26"/>
        <v>0.02</v>
      </c>
      <c r="Q19" s="99">
        <f t="shared" si="6"/>
        <v>0.02</v>
      </c>
      <c r="R19" s="99">
        <f t="shared" si="7"/>
        <v>0.02</v>
      </c>
      <c r="S19" s="99">
        <f t="shared" si="8"/>
        <v>0.02</v>
      </c>
      <c r="T19" s="99">
        <f t="shared" si="9"/>
        <v>0.01</v>
      </c>
      <c r="U19" s="99">
        <f t="shared" si="10"/>
        <v>0.02</v>
      </c>
      <c r="V19" s="99">
        <f t="shared" si="11"/>
        <v>0.02</v>
      </c>
      <c r="W19" s="99">
        <f t="shared" si="12"/>
        <v>0.02</v>
      </c>
      <c r="X19" s="99">
        <f t="shared" si="13"/>
        <v>0.02</v>
      </c>
      <c r="Y19" s="99">
        <f t="shared" si="14"/>
        <v>0.01</v>
      </c>
      <c r="Z19" s="99">
        <f t="shared" si="15"/>
        <v>0.02</v>
      </c>
      <c r="AA19" s="99">
        <f t="shared" si="16"/>
        <v>0.02</v>
      </c>
      <c r="AB19" s="99">
        <f t="shared" si="17"/>
        <v>0.02</v>
      </c>
      <c r="AC19" s="99">
        <f t="shared" si="18"/>
        <v>0.02</v>
      </c>
      <c r="AD19" s="99">
        <f t="shared" si="19"/>
        <v>0.02</v>
      </c>
      <c r="AE19" s="99">
        <f t="shared" si="20"/>
        <v>0.01</v>
      </c>
      <c r="AF19" s="99">
        <f t="shared" si="21"/>
        <v>0.02</v>
      </c>
      <c r="AG19" s="99">
        <f t="shared" si="22"/>
        <v>0.02</v>
      </c>
      <c r="AH19" s="99">
        <f t="shared" si="23"/>
        <v>0.02</v>
      </c>
      <c r="AI19" s="99">
        <f t="shared" si="24"/>
        <v>0.02</v>
      </c>
      <c r="AJ19" s="99">
        <f t="shared" si="25"/>
        <v>0.02</v>
      </c>
    </row>
    <row r="20" spans="1:36" ht="12.95" customHeight="1" x14ac:dyDescent="0.15">
      <c r="A20" s="98"/>
      <c r="B20" s="115"/>
      <c r="C20" s="115"/>
      <c r="D20" s="98"/>
      <c r="E20" s="98"/>
      <c r="F20" s="4" t="str">
        <f t="shared" si="0"/>
        <v/>
      </c>
      <c r="G20" s="5"/>
      <c r="H20" s="98"/>
      <c r="I20" s="98"/>
      <c r="J20" s="1" t="s">
        <v>15</v>
      </c>
      <c r="K20" s="99" t="e">
        <f t="shared" si="1"/>
        <v>#NUM!</v>
      </c>
      <c r="L20" s="99" t="e">
        <f t="shared" si="2"/>
        <v>#NUM!</v>
      </c>
      <c r="M20" s="99" t="e">
        <f t="shared" si="3"/>
        <v>#NUM!</v>
      </c>
      <c r="N20" s="99" t="e">
        <f t="shared" si="4"/>
        <v>#NUM!</v>
      </c>
      <c r="O20" s="99" t="e">
        <f t="shared" si="5"/>
        <v>#NUM!</v>
      </c>
      <c r="P20" s="99" t="e">
        <f t="shared" si="26"/>
        <v>#N/A</v>
      </c>
      <c r="Q20" s="99" t="e">
        <f t="shared" si="6"/>
        <v>#NUM!</v>
      </c>
      <c r="R20" s="99" t="e">
        <f t="shared" si="7"/>
        <v>#NUM!</v>
      </c>
      <c r="S20" s="99" t="e">
        <f t="shared" si="8"/>
        <v>#NUM!</v>
      </c>
      <c r="T20" s="99" t="e">
        <f t="shared" si="9"/>
        <v>#NUM!</v>
      </c>
      <c r="U20" s="99" t="e">
        <f t="shared" si="10"/>
        <v>#N/A</v>
      </c>
      <c r="V20" s="99" t="e">
        <f t="shared" si="11"/>
        <v>#NUM!</v>
      </c>
      <c r="W20" s="99" t="e">
        <f t="shared" si="12"/>
        <v>#NUM!</v>
      </c>
      <c r="X20" s="99" t="e">
        <f t="shared" si="13"/>
        <v>#NUM!</v>
      </c>
      <c r="Y20" s="99" t="e">
        <f t="shared" si="14"/>
        <v>#NUM!</v>
      </c>
      <c r="Z20" s="99" t="e">
        <f t="shared" si="15"/>
        <v>#N/A</v>
      </c>
      <c r="AA20" s="99" t="e">
        <f t="shared" si="16"/>
        <v>#NUM!</v>
      </c>
      <c r="AB20" s="99" t="e">
        <f t="shared" si="17"/>
        <v>#NUM!</v>
      </c>
      <c r="AC20" s="99" t="e">
        <f t="shared" si="18"/>
        <v>#NUM!</v>
      </c>
      <c r="AD20" s="99" t="e">
        <f t="shared" si="19"/>
        <v>#NUM!</v>
      </c>
      <c r="AE20" s="99" t="e">
        <f t="shared" si="20"/>
        <v>#NUM!</v>
      </c>
      <c r="AF20" s="99" t="e">
        <f t="shared" si="21"/>
        <v>#N/A</v>
      </c>
      <c r="AG20" s="99" t="e">
        <f t="shared" si="22"/>
        <v>#NUM!</v>
      </c>
      <c r="AH20" s="99" t="e">
        <f t="shared" si="23"/>
        <v>#NUM!</v>
      </c>
      <c r="AI20" s="99" t="e">
        <f t="shared" si="24"/>
        <v>#NUM!</v>
      </c>
      <c r="AJ20" s="99" t="e">
        <f t="shared" si="25"/>
        <v>#N/A</v>
      </c>
    </row>
    <row r="21" spans="1:36" ht="12.95" customHeight="1" x14ac:dyDescent="0.15">
      <c r="A21" s="98"/>
      <c r="B21" s="115"/>
      <c r="C21" s="115"/>
      <c r="D21" s="98"/>
      <c r="E21" s="98"/>
      <c r="F21" s="4" t="str">
        <f t="shared" si="0"/>
        <v/>
      </c>
      <c r="G21" s="5"/>
      <c r="H21" s="98"/>
      <c r="I21" s="98"/>
      <c r="J21" s="1" t="s">
        <v>15</v>
      </c>
      <c r="K21" s="99" t="e">
        <f t="shared" si="1"/>
        <v>#NUM!</v>
      </c>
      <c r="L21" s="99" t="e">
        <f t="shared" si="2"/>
        <v>#NUM!</v>
      </c>
      <c r="M21" s="99" t="e">
        <f t="shared" si="3"/>
        <v>#NUM!</v>
      </c>
      <c r="N21" s="99" t="e">
        <f t="shared" si="4"/>
        <v>#NUM!</v>
      </c>
      <c r="O21" s="99" t="e">
        <f t="shared" si="5"/>
        <v>#NUM!</v>
      </c>
      <c r="P21" s="99" t="e">
        <f t="shared" si="26"/>
        <v>#N/A</v>
      </c>
      <c r="Q21" s="99" t="e">
        <f t="shared" si="6"/>
        <v>#NUM!</v>
      </c>
      <c r="R21" s="99" t="e">
        <f t="shared" si="7"/>
        <v>#NUM!</v>
      </c>
      <c r="S21" s="99" t="e">
        <f t="shared" si="8"/>
        <v>#NUM!</v>
      </c>
      <c r="T21" s="99" t="e">
        <f t="shared" si="9"/>
        <v>#NUM!</v>
      </c>
      <c r="U21" s="99" t="e">
        <f t="shared" si="10"/>
        <v>#N/A</v>
      </c>
      <c r="V21" s="99" t="e">
        <f t="shared" si="11"/>
        <v>#NUM!</v>
      </c>
      <c r="W21" s="99" t="e">
        <f t="shared" si="12"/>
        <v>#NUM!</v>
      </c>
      <c r="X21" s="99" t="e">
        <f t="shared" si="13"/>
        <v>#NUM!</v>
      </c>
      <c r="Y21" s="99" t="e">
        <f t="shared" si="14"/>
        <v>#NUM!</v>
      </c>
      <c r="Z21" s="99" t="e">
        <f t="shared" si="15"/>
        <v>#N/A</v>
      </c>
      <c r="AA21" s="99" t="e">
        <f t="shared" si="16"/>
        <v>#NUM!</v>
      </c>
      <c r="AB21" s="99" t="e">
        <f t="shared" si="17"/>
        <v>#NUM!</v>
      </c>
      <c r="AC21" s="99" t="e">
        <f t="shared" si="18"/>
        <v>#NUM!</v>
      </c>
      <c r="AD21" s="99" t="e">
        <f t="shared" si="19"/>
        <v>#NUM!</v>
      </c>
      <c r="AE21" s="99" t="e">
        <f t="shared" si="20"/>
        <v>#NUM!</v>
      </c>
      <c r="AF21" s="99" t="e">
        <f t="shared" si="21"/>
        <v>#N/A</v>
      </c>
      <c r="AG21" s="99" t="e">
        <f t="shared" si="22"/>
        <v>#NUM!</v>
      </c>
      <c r="AH21" s="99" t="e">
        <f t="shared" si="23"/>
        <v>#NUM!</v>
      </c>
      <c r="AI21" s="99" t="e">
        <f t="shared" si="24"/>
        <v>#NUM!</v>
      </c>
      <c r="AJ21" s="99" t="e">
        <f t="shared" si="25"/>
        <v>#N/A</v>
      </c>
    </row>
    <row r="22" spans="1:36" ht="12.95" customHeight="1" x14ac:dyDescent="0.15">
      <c r="A22" s="98"/>
      <c r="B22" s="115"/>
      <c r="C22" s="115"/>
      <c r="D22" s="98"/>
      <c r="E22" s="98"/>
      <c r="F22" s="4" t="str">
        <f t="shared" si="0"/>
        <v/>
      </c>
      <c r="G22" s="5"/>
      <c r="H22" s="98"/>
      <c r="I22" s="98"/>
      <c r="J22" s="1" t="s">
        <v>15</v>
      </c>
      <c r="K22" s="99" t="e">
        <f t="shared" si="1"/>
        <v>#NUM!</v>
      </c>
      <c r="L22" s="99" t="e">
        <f t="shared" si="2"/>
        <v>#NUM!</v>
      </c>
      <c r="M22" s="99" t="e">
        <f t="shared" si="3"/>
        <v>#NUM!</v>
      </c>
      <c r="N22" s="99" t="e">
        <f t="shared" si="4"/>
        <v>#NUM!</v>
      </c>
      <c r="O22" s="99" t="e">
        <f t="shared" si="5"/>
        <v>#NUM!</v>
      </c>
      <c r="P22" s="99" t="e">
        <f t="shared" si="26"/>
        <v>#N/A</v>
      </c>
      <c r="Q22" s="99" t="e">
        <f t="shared" si="6"/>
        <v>#NUM!</v>
      </c>
      <c r="R22" s="99" t="e">
        <f t="shared" si="7"/>
        <v>#NUM!</v>
      </c>
      <c r="S22" s="99" t="e">
        <f t="shared" si="8"/>
        <v>#NUM!</v>
      </c>
      <c r="T22" s="99" t="e">
        <f t="shared" si="9"/>
        <v>#NUM!</v>
      </c>
      <c r="U22" s="99" t="e">
        <f t="shared" si="10"/>
        <v>#N/A</v>
      </c>
      <c r="V22" s="99" t="e">
        <f t="shared" si="11"/>
        <v>#NUM!</v>
      </c>
      <c r="W22" s="99" t="e">
        <f t="shared" si="12"/>
        <v>#NUM!</v>
      </c>
      <c r="X22" s="99" t="e">
        <f t="shared" si="13"/>
        <v>#NUM!</v>
      </c>
      <c r="Y22" s="99" t="e">
        <f t="shared" si="14"/>
        <v>#NUM!</v>
      </c>
      <c r="Z22" s="99" t="e">
        <f t="shared" si="15"/>
        <v>#N/A</v>
      </c>
      <c r="AA22" s="99" t="e">
        <f t="shared" si="16"/>
        <v>#NUM!</v>
      </c>
      <c r="AB22" s="99" t="e">
        <f t="shared" si="17"/>
        <v>#NUM!</v>
      </c>
      <c r="AC22" s="99" t="e">
        <f t="shared" si="18"/>
        <v>#NUM!</v>
      </c>
      <c r="AD22" s="99" t="e">
        <f t="shared" si="19"/>
        <v>#NUM!</v>
      </c>
      <c r="AE22" s="99" t="e">
        <f t="shared" si="20"/>
        <v>#NUM!</v>
      </c>
      <c r="AF22" s="99" t="e">
        <f t="shared" si="21"/>
        <v>#N/A</v>
      </c>
      <c r="AG22" s="99" t="e">
        <f t="shared" si="22"/>
        <v>#NUM!</v>
      </c>
      <c r="AH22" s="99" t="e">
        <f t="shared" si="23"/>
        <v>#NUM!</v>
      </c>
      <c r="AI22" s="99" t="e">
        <f t="shared" si="24"/>
        <v>#NUM!</v>
      </c>
      <c r="AJ22" s="99" t="e">
        <f t="shared" si="25"/>
        <v>#N/A</v>
      </c>
    </row>
    <row r="23" spans="1:36" ht="12.95" customHeight="1" x14ac:dyDescent="0.15">
      <c r="A23" s="98"/>
      <c r="B23" s="115"/>
      <c r="C23" s="115"/>
      <c r="D23" s="98"/>
      <c r="E23" s="98"/>
      <c r="F23" s="4" t="str">
        <f t="shared" si="0"/>
        <v/>
      </c>
      <c r="G23" s="5"/>
      <c r="H23" s="98"/>
      <c r="I23" s="98"/>
      <c r="J23" s="1" t="s">
        <v>15</v>
      </c>
      <c r="K23" s="99" t="e">
        <f t="shared" si="1"/>
        <v>#NUM!</v>
      </c>
      <c r="L23" s="99" t="e">
        <f t="shared" si="2"/>
        <v>#NUM!</v>
      </c>
      <c r="M23" s="99" t="e">
        <f t="shared" si="3"/>
        <v>#NUM!</v>
      </c>
      <c r="N23" s="99" t="e">
        <f t="shared" si="4"/>
        <v>#NUM!</v>
      </c>
      <c r="O23" s="99" t="e">
        <f t="shared" si="5"/>
        <v>#NUM!</v>
      </c>
      <c r="P23" s="99" t="e">
        <f t="shared" si="26"/>
        <v>#N/A</v>
      </c>
      <c r="Q23" s="99" t="e">
        <f t="shared" si="6"/>
        <v>#NUM!</v>
      </c>
      <c r="R23" s="99" t="e">
        <f t="shared" si="7"/>
        <v>#NUM!</v>
      </c>
      <c r="S23" s="99" t="e">
        <f t="shared" si="8"/>
        <v>#NUM!</v>
      </c>
      <c r="T23" s="99" t="e">
        <f t="shared" si="9"/>
        <v>#NUM!</v>
      </c>
      <c r="U23" s="99" t="e">
        <f t="shared" si="10"/>
        <v>#N/A</v>
      </c>
      <c r="V23" s="99" t="e">
        <f t="shared" si="11"/>
        <v>#NUM!</v>
      </c>
      <c r="W23" s="99" t="e">
        <f t="shared" si="12"/>
        <v>#NUM!</v>
      </c>
      <c r="X23" s="99" t="e">
        <f t="shared" si="13"/>
        <v>#NUM!</v>
      </c>
      <c r="Y23" s="99" t="e">
        <f t="shared" si="14"/>
        <v>#NUM!</v>
      </c>
      <c r="Z23" s="99" t="e">
        <f t="shared" si="15"/>
        <v>#N/A</v>
      </c>
      <c r="AA23" s="99" t="e">
        <f t="shared" si="16"/>
        <v>#NUM!</v>
      </c>
      <c r="AB23" s="99" t="e">
        <f t="shared" si="17"/>
        <v>#NUM!</v>
      </c>
      <c r="AC23" s="99" t="e">
        <f t="shared" si="18"/>
        <v>#NUM!</v>
      </c>
      <c r="AD23" s="99" t="e">
        <f t="shared" si="19"/>
        <v>#NUM!</v>
      </c>
      <c r="AE23" s="99" t="e">
        <f t="shared" si="20"/>
        <v>#NUM!</v>
      </c>
      <c r="AF23" s="99" t="e">
        <f t="shared" si="21"/>
        <v>#N/A</v>
      </c>
      <c r="AG23" s="99" t="e">
        <f t="shared" si="22"/>
        <v>#NUM!</v>
      </c>
      <c r="AH23" s="99" t="e">
        <f t="shared" si="23"/>
        <v>#NUM!</v>
      </c>
      <c r="AI23" s="99" t="e">
        <f t="shared" si="24"/>
        <v>#NUM!</v>
      </c>
      <c r="AJ23" s="99" t="e">
        <f t="shared" si="25"/>
        <v>#N/A</v>
      </c>
    </row>
    <row r="24" spans="1:36" ht="12.95" customHeight="1" x14ac:dyDescent="0.15">
      <c r="A24" s="98"/>
      <c r="B24" s="115"/>
      <c r="C24" s="115"/>
      <c r="D24" s="98"/>
      <c r="E24" s="98"/>
      <c r="F24" s="4" t="str">
        <f t="shared" si="0"/>
        <v/>
      </c>
      <c r="G24" s="5"/>
      <c r="H24" s="98"/>
      <c r="I24" s="98"/>
      <c r="J24" s="1" t="s">
        <v>15</v>
      </c>
      <c r="K24" s="99" t="e">
        <f t="shared" si="1"/>
        <v>#NUM!</v>
      </c>
      <c r="L24" s="99" t="e">
        <f t="shared" si="2"/>
        <v>#NUM!</v>
      </c>
      <c r="M24" s="99" t="e">
        <f t="shared" si="3"/>
        <v>#NUM!</v>
      </c>
      <c r="N24" s="99" t="e">
        <f t="shared" si="4"/>
        <v>#NUM!</v>
      </c>
      <c r="O24" s="99" t="e">
        <f t="shared" si="5"/>
        <v>#NUM!</v>
      </c>
      <c r="P24" s="99" t="e">
        <f t="shared" si="26"/>
        <v>#N/A</v>
      </c>
      <c r="Q24" s="99" t="e">
        <f t="shared" si="6"/>
        <v>#NUM!</v>
      </c>
      <c r="R24" s="99" t="e">
        <f t="shared" si="7"/>
        <v>#NUM!</v>
      </c>
      <c r="S24" s="99" t="e">
        <f t="shared" si="8"/>
        <v>#NUM!</v>
      </c>
      <c r="T24" s="99" t="e">
        <f t="shared" si="9"/>
        <v>#NUM!</v>
      </c>
      <c r="U24" s="99" t="e">
        <f t="shared" si="10"/>
        <v>#N/A</v>
      </c>
      <c r="V24" s="99" t="e">
        <f t="shared" si="11"/>
        <v>#NUM!</v>
      </c>
      <c r="W24" s="99" t="e">
        <f t="shared" si="12"/>
        <v>#NUM!</v>
      </c>
      <c r="X24" s="99" t="e">
        <f t="shared" si="13"/>
        <v>#NUM!</v>
      </c>
      <c r="Y24" s="99" t="e">
        <f t="shared" si="14"/>
        <v>#NUM!</v>
      </c>
      <c r="Z24" s="99" t="e">
        <f t="shared" si="15"/>
        <v>#N/A</v>
      </c>
      <c r="AA24" s="99" t="e">
        <f t="shared" si="16"/>
        <v>#NUM!</v>
      </c>
      <c r="AB24" s="99" t="e">
        <f t="shared" si="17"/>
        <v>#NUM!</v>
      </c>
      <c r="AC24" s="99" t="e">
        <f t="shared" si="18"/>
        <v>#NUM!</v>
      </c>
      <c r="AD24" s="99" t="e">
        <f t="shared" si="19"/>
        <v>#NUM!</v>
      </c>
      <c r="AE24" s="99" t="e">
        <f t="shared" si="20"/>
        <v>#NUM!</v>
      </c>
      <c r="AF24" s="99" t="e">
        <f t="shared" si="21"/>
        <v>#N/A</v>
      </c>
      <c r="AG24" s="99" t="e">
        <f t="shared" si="22"/>
        <v>#NUM!</v>
      </c>
      <c r="AH24" s="99" t="e">
        <f t="shared" si="23"/>
        <v>#NUM!</v>
      </c>
      <c r="AI24" s="99" t="e">
        <f t="shared" si="24"/>
        <v>#NUM!</v>
      </c>
      <c r="AJ24" s="99" t="e">
        <f t="shared" si="25"/>
        <v>#N/A</v>
      </c>
    </row>
    <row r="25" spans="1:36" ht="12.95" customHeight="1" x14ac:dyDescent="0.15">
      <c r="A25" s="98"/>
      <c r="B25" s="115"/>
      <c r="C25" s="115"/>
      <c r="D25" s="98"/>
      <c r="E25" s="98"/>
      <c r="F25" s="4" t="str">
        <f t="shared" si="0"/>
        <v/>
      </c>
      <c r="G25" s="5"/>
      <c r="H25" s="98"/>
      <c r="I25" s="98"/>
      <c r="J25" s="1" t="s">
        <v>15</v>
      </c>
      <c r="K25" s="99" t="e">
        <f t="shared" si="1"/>
        <v>#NUM!</v>
      </c>
      <c r="L25" s="99" t="e">
        <f t="shared" si="2"/>
        <v>#NUM!</v>
      </c>
      <c r="M25" s="99" t="e">
        <f t="shared" si="3"/>
        <v>#NUM!</v>
      </c>
      <c r="N25" s="99" t="e">
        <f t="shared" si="4"/>
        <v>#NUM!</v>
      </c>
      <c r="O25" s="99" t="e">
        <f t="shared" si="5"/>
        <v>#NUM!</v>
      </c>
      <c r="P25" s="99" t="e">
        <f t="shared" si="26"/>
        <v>#N/A</v>
      </c>
      <c r="Q25" s="99" t="e">
        <f t="shared" si="6"/>
        <v>#NUM!</v>
      </c>
      <c r="R25" s="99" t="e">
        <f t="shared" si="7"/>
        <v>#NUM!</v>
      </c>
      <c r="S25" s="99" t="e">
        <f t="shared" si="8"/>
        <v>#NUM!</v>
      </c>
      <c r="T25" s="99" t="e">
        <f t="shared" si="9"/>
        <v>#NUM!</v>
      </c>
      <c r="U25" s="99" t="e">
        <f t="shared" si="10"/>
        <v>#N/A</v>
      </c>
      <c r="V25" s="99" t="e">
        <f t="shared" si="11"/>
        <v>#NUM!</v>
      </c>
      <c r="W25" s="99" t="e">
        <f t="shared" si="12"/>
        <v>#NUM!</v>
      </c>
      <c r="X25" s="99" t="e">
        <f t="shared" si="13"/>
        <v>#NUM!</v>
      </c>
      <c r="Y25" s="99" t="e">
        <f t="shared" si="14"/>
        <v>#NUM!</v>
      </c>
      <c r="Z25" s="99" t="e">
        <f t="shared" si="15"/>
        <v>#N/A</v>
      </c>
      <c r="AA25" s="99" t="e">
        <f t="shared" si="16"/>
        <v>#NUM!</v>
      </c>
      <c r="AB25" s="99" t="e">
        <f t="shared" si="17"/>
        <v>#NUM!</v>
      </c>
      <c r="AC25" s="99" t="e">
        <f t="shared" si="18"/>
        <v>#NUM!</v>
      </c>
      <c r="AD25" s="99" t="e">
        <f t="shared" si="19"/>
        <v>#NUM!</v>
      </c>
      <c r="AE25" s="99" t="e">
        <f t="shared" si="20"/>
        <v>#NUM!</v>
      </c>
      <c r="AF25" s="99" t="e">
        <f t="shared" si="21"/>
        <v>#N/A</v>
      </c>
      <c r="AG25" s="99" t="e">
        <f t="shared" si="22"/>
        <v>#NUM!</v>
      </c>
      <c r="AH25" s="99" t="e">
        <f t="shared" si="23"/>
        <v>#NUM!</v>
      </c>
      <c r="AI25" s="99" t="e">
        <f t="shared" si="24"/>
        <v>#NUM!</v>
      </c>
      <c r="AJ25" s="99" t="e">
        <f t="shared" si="25"/>
        <v>#N/A</v>
      </c>
    </row>
    <row r="26" spans="1:36" ht="12.95" customHeight="1" x14ac:dyDescent="0.15">
      <c r="A26" s="98"/>
      <c r="B26" s="115"/>
      <c r="C26" s="115"/>
      <c r="D26" s="98"/>
      <c r="E26" s="98"/>
      <c r="F26" s="4" t="str">
        <f t="shared" si="0"/>
        <v/>
      </c>
      <c r="G26" s="5"/>
      <c r="H26" s="98"/>
      <c r="I26" s="98"/>
      <c r="J26" s="1" t="s">
        <v>15</v>
      </c>
      <c r="K26" s="99" t="e">
        <f t="shared" si="1"/>
        <v>#NUM!</v>
      </c>
      <c r="L26" s="99" t="e">
        <f t="shared" si="2"/>
        <v>#NUM!</v>
      </c>
      <c r="M26" s="99" t="e">
        <f t="shared" si="3"/>
        <v>#NUM!</v>
      </c>
      <c r="N26" s="99" t="e">
        <f t="shared" si="4"/>
        <v>#NUM!</v>
      </c>
      <c r="O26" s="99" t="e">
        <f t="shared" si="5"/>
        <v>#NUM!</v>
      </c>
      <c r="P26" s="99" t="e">
        <f t="shared" si="26"/>
        <v>#N/A</v>
      </c>
      <c r="Q26" s="99" t="e">
        <f t="shared" si="6"/>
        <v>#NUM!</v>
      </c>
      <c r="R26" s="99" t="e">
        <f t="shared" si="7"/>
        <v>#NUM!</v>
      </c>
      <c r="S26" s="99" t="e">
        <f t="shared" si="8"/>
        <v>#NUM!</v>
      </c>
      <c r="T26" s="99" t="e">
        <f t="shared" si="9"/>
        <v>#NUM!</v>
      </c>
      <c r="U26" s="99" t="e">
        <f t="shared" si="10"/>
        <v>#N/A</v>
      </c>
      <c r="V26" s="99" t="e">
        <f t="shared" si="11"/>
        <v>#NUM!</v>
      </c>
      <c r="W26" s="99" t="e">
        <f t="shared" si="12"/>
        <v>#NUM!</v>
      </c>
      <c r="X26" s="99" t="e">
        <f t="shared" si="13"/>
        <v>#NUM!</v>
      </c>
      <c r="Y26" s="99" t="e">
        <f t="shared" si="14"/>
        <v>#NUM!</v>
      </c>
      <c r="Z26" s="99" t="e">
        <f t="shared" si="15"/>
        <v>#N/A</v>
      </c>
      <c r="AA26" s="99" t="e">
        <f t="shared" si="16"/>
        <v>#NUM!</v>
      </c>
      <c r="AB26" s="99" t="e">
        <f t="shared" si="17"/>
        <v>#NUM!</v>
      </c>
      <c r="AC26" s="99" t="e">
        <f t="shared" si="18"/>
        <v>#NUM!</v>
      </c>
      <c r="AD26" s="99" t="e">
        <f t="shared" si="19"/>
        <v>#NUM!</v>
      </c>
      <c r="AE26" s="99" t="e">
        <f t="shared" si="20"/>
        <v>#NUM!</v>
      </c>
      <c r="AF26" s="99" t="e">
        <f t="shared" si="21"/>
        <v>#N/A</v>
      </c>
      <c r="AG26" s="99" t="e">
        <f t="shared" si="22"/>
        <v>#NUM!</v>
      </c>
      <c r="AH26" s="99" t="e">
        <f t="shared" si="23"/>
        <v>#NUM!</v>
      </c>
      <c r="AI26" s="99" t="e">
        <f t="shared" si="24"/>
        <v>#NUM!</v>
      </c>
      <c r="AJ26" s="99" t="e">
        <f t="shared" si="25"/>
        <v>#N/A</v>
      </c>
    </row>
    <row r="27" spans="1:36" ht="12.95" customHeight="1" x14ac:dyDescent="0.15">
      <c r="A27" s="98"/>
      <c r="B27" s="115"/>
      <c r="C27" s="115"/>
      <c r="D27" s="98"/>
      <c r="E27" s="98"/>
      <c r="F27" s="4" t="str">
        <f t="shared" si="0"/>
        <v/>
      </c>
      <c r="G27" s="5"/>
      <c r="H27" s="98"/>
      <c r="I27" s="98"/>
      <c r="J27" s="1" t="s">
        <v>15</v>
      </c>
      <c r="K27" s="99" t="e">
        <f t="shared" si="1"/>
        <v>#NUM!</v>
      </c>
      <c r="L27" s="99" t="e">
        <f t="shared" si="2"/>
        <v>#NUM!</v>
      </c>
      <c r="M27" s="99" t="e">
        <f t="shared" si="3"/>
        <v>#NUM!</v>
      </c>
      <c r="N27" s="99" t="e">
        <f t="shared" si="4"/>
        <v>#NUM!</v>
      </c>
      <c r="O27" s="99" t="e">
        <f t="shared" si="5"/>
        <v>#NUM!</v>
      </c>
      <c r="P27" s="99" t="e">
        <f t="shared" si="26"/>
        <v>#N/A</v>
      </c>
      <c r="Q27" s="99" t="e">
        <f t="shared" si="6"/>
        <v>#NUM!</v>
      </c>
      <c r="R27" s="99" t="e">
        <f t="shared" si="7"/>
        <v>#NUM!</v>
      </c>
      <c r="S27" s="99" t="e">
        <f t="shared" si="8"/>
        <v>#NUM!</v>
      </c>
      <c r="T27" s="99" t="e">
        <f t="shared" si="9"/>
        <v>#NUM!</v>
      </c>
      <c r="U27" s="99" t="e">
        <f t="shared" si="10"/>
        <v>#N/A</v>
      </c>
      <c r="V27" s="99" t="e">
        <f t="shared" si="11"/>
        <v>#NUM!</v>
      </c>
      <c r="W27" s="99" t="e">
        <f t="shared" si="12"/>
        <v>#NUM!</v>
      </c>
      <c r="X27" s="99" t="e">
        <f t="shared" si="13"/>
        <v>#NUM!</v>
      </c>
      <c r="Y27" s="99" t="e">
        <f t="shared" si="14"/>
        <v>#NUM!</v>
      </c>
      <c r="Z27" s="99" t="e">
        <f t="shared" si="15"/>
        <v>#N/A</v>
      </c>
      <c r="AA27" s="99" t="e">
        <f t="shared" si="16"/>
        <v>#NUM!</v>
      </c>
      <c r="AB27" s="99" t="e">
        <f t="shared" si="17"/>
        <v>#NUM!</v>
      </c>
      <c r="AC27" s="99" t="e">
        <f t="shared" si="18"/>
        <v>#NUM!</v>
      </c>
      <c r="AD27" s="99" t="e">
        <f t="shared" si="19"/>
        <v>#NUM!</v>
      </c>
      <c r="AE27" s="99" t="e">
        <f t="shared" si="20"/>
        <v>#NUM!</v>
      </c>
      <c r="AF27" s="99" t="e">
        <f t="shared" si="21"/>
        <v>#N/A</v>
      </c>
      <c r="AG27" s="99" t="e">
        <f t="shared" si="22"/>
        <v>#NUM!</v>
      </c>
      <c r="AH27" s="99" t="e">
        <f t="shared" si="23"/>
        <v>#NUM!</v>
      </c>
      <c r="AI27" s="99" t="e">
        <f t="shared" si="24"/>
        <v>#NUM!</v>
      </c>
      <c r="AJ27" s="99" t="e">
        <f t="shared" si="25"/>
        <v>#N/A</v>
      </c>
    </row>
    <row r="28" spans="1:36" ht="12.95" customHeight="1" x14ac:dyDescent="0.15">
      <c r="A28" s="98"/>
      <c r="B28" s="115"/>
      <c r="C28" s="115"/>
      <c r="D28" s="98"/>
      <c r="E28" s="98"/>
      <c r="F28" s="4" t="str">
        <f t="shared" si="0"/>
        <v/>
      </c>
      <c r="G28" s="5"/>
      <c r="H28" s="98"/>
      <c r="I28" s="98"/>
      <c r="J28" s="1" t="s">
        <v>15</v>
      </c>
      <c r="K28" s="99" t="e">
        <f t="shared" si="1"/>
        <v>#NUM!</v>
      </c>
      <c r="L28" s="99" t="e">
        <f t="shared" si="2"/>
        <v>#NUM!</v>
      </c>
      <c r="M28" s="99" t="e">
        <f t="shared" si="3"/>
        <v>#NUM!</v>
      </c>
      <c r="N28" s="99" t="e">
        <f t="shared" si="4"/>
        <v>#NUM!</v>
      </c>
      <c r="O28" s="99" t="e">
        <f t="shared" si="5"/>
        <v>#NUM!</v>
      </c>
      <c r="P28" s="99" t="e">
        <f t="shared" si="26"/>
        <v>#N/A</v>
      </c>
      <c r="Q28" s="99" t="e">
        <f t="shared" si="6"/>
        <v>#NUM!</v>
      </c>
      <c r="R28" s="99" t="e">
        <f t="shared" si="7"/>
        <v>#NUM!</v>
      </c>
      <c r="S28" s="99" t="e">
        <f t="shared" si="8"/>
        <v>#NUM!</v>
      </c>
      <c r="T28" s="99" t="e">
        <f t="shared" si="9"/>
        <v>#NUM!</v>
      </c>
      <c r="U28" s="99" t="e">
        <f t="shared" si="10"/>
        <v>#N/A</v>
      </c>
      <c r="V28" s="99" t="e">
        <f t="shared" si="11"/>
        <v>#NUM!</v>
      </c>
      <c r="W28" s="99" t="e">
        <f t="shared" si="12"/>
        <v>#NUM!</v>
      </c>
      <c r="X28" s="99" t="e">
        <f t="shared" si="13"/>
        <v>#NUM!</v>
      </c>
      <c r="Y28" s="99" t="e">
        <f t="shared" si="14"/>
        <v>#NUM!</v>
      </c>
      <c r="Z28" s="99" t="e">
        <f t="shared" si="15"/>
        <v>#N/A</v>
      </c>
      <c r="AA28" s="99" t="e">
        <f t="shared" si="16"/>
        <v>#NUM!</v>
      </c>
      <c r="AB28" s="99" t="e">
        <f t="shared" si="17"/>
        <v>#NUM!</v>
      </c>
      <c r="AC28" s="99" t="e">
        <f t="shared" si="18"/>
        <v>#NUM!</v>
      </c>
      <c r="AD28" s="99" t="e">
        <f t="shared" si="19"/>
        <v>#NUM!</v>
      </c>
      <c r="AE28" s="99" t="e">
        <f t="shared" si="20"/>
        <v>#NUM!</v>
      </c>
      <c r="AF28" s="99" t="e">
        <f t="shared" si="21"/>
        <v>#N/A</v>
      </c>
      <c r="AG28" s="99" t="e">
        <f t="shared" si="22"/>
        <v>#NUM!</v>
      </c>
      <c r="AH28" s="99" t="e">
        <f t="shared" si="23"/>
        <v>#NUM!</v>
      </c>
      <c r="AI28" s="99" t="e">
        <f t="shared" si="24"/>
        <v>#NUM!</v>
      </c>
      <c r="AJ28" s="99" t="e">
        <f t="shared" si="25"/>
        <v>#N/A</v>
      </c>
    </row>
    <row r="29" spans="1:36" ht="12.95" customHeight="1" x14ac:dyDescent="0.15">
      <c r="A29" s="98"/>
      <c r="B29" s="115"/>
      <c r="C29" s="115"/>
      <c r="D29" s="98"/>
      <c r="E29" s="98"/>
      <c r="F29" s="4" t="str">
        <f t="shared" si="0"/>
        <v/>
      </c>
      <c r="G29" s="5"/>
      <c r="H29" s="98"/>
      <c r="I29" s="98"/>
      <c r="J29" s="1" t="s">
        <v>15</v>
      </c>
      <c r="K29" s="99" t="e">
        <f t="shared" si="1"/>
        <v>#NUM!</v>
      </c>
      <c r="L29" s="99" t="e">
        <f t="shared" si="2"/>
        <v>#NUM!</v>
      </c>
      <c r="M29" s="99" t="e">
        <f t="shared" si="3"/>
        <v>#NUM!</v>
      </c>
      <c r="N29" s="99" t="e">
        <f t="shared" si="4"/>
        <v>#NUM!</v>
      </c>
      <c r="O29" s="99" t="e">
        <f t="shared" si="5"/>
        <v>#NUM!</v>
      </c>
      <c r="P29" s="99" t="e">
        <f t="shared" si="26"/>
        <v>#N/A</v>
      </c>
      <c r="Q29" s="99" t="e">
        <f t="shared" si="6"/>
        <v>#NUM!</v>
      </c>
      <c r="R29" s="99" t="e">
        <f t="shared" si="7"/>
        <v>#NUM!</v>
      </c>
      <c r="S29" s="99" t="e">
        <f t="shared" si="8"/>
        <v>#NUM!</v>
      </c>
      <c r="T29" s="99" t="e">
        <f t="shared" si="9"/>
        <v>#NUM!</v>
      </c>
      <c r="U29" s="99" t="e">
        <f t="shared" si="10"/>
        <v>#N/A</v>
      </c>
      <c r="V29" s="99" t="e">
        <f t="shared" si="11"/>
        <v>#NUM!</v>
      </c>
      <c r="W29" s="99" t="e">
        <f t="shared" si="12"/>
        <v>#NUM!</v>
      </c>
      <c r="X29" s="99" t="e">
        <f t="shared" si="13"/>
        <v>#NUM!</v>
      </c>
      <c r="Y29" s="99" t="e">
        <f t="shared" si="14"/>
        <v>#NUM!</v>
      </c>
      <c r="Z29" s="99" t="e">
        <f t="shared" si="15"/>
        <v>#N/A</v>
      </c>
      <c r="AA29" s="99" t="e">
        <f t="shared" si="16"/>
        <v>#NUM!</v>
      </c>
      <c r="AB29" s="99" t="e">
        <f t="shared" si="17"/>
        <v>#NUM!</v>
      </c>
      <c r="AC29" s="99" t="e">
        <f t="shared" si="18"/>
        <v>#NUM!</v>
      </c>
      <c r="AD29" s="99" t="e">
        <f t="shared" si="19"/>
        <v>#NUM!</v>
      </c>
      <c r="AE29" s="99" t="e">
        <f t="shared" si="20"/>
        <v>#NUM!</v>
      </c>
      <c r="AF29" s="99" t="e">
        <f t="shared" si="21"/>
        <v>#N/A</v>
      </c>
      <c r="AG29" s="99" t="e">
        <f t="shared" si="22"/>
        <v>#NUM!</v>
      </c>
      <c r="AH29" s="99" t="e">
        <f t="shared" si="23"/>
        <v>#NUM!</v>
      </c>
      <c r="AI29" s="99" t="e">
        <f t="shared" si="24"/>
        <v>#NUM!</v>
      </c>
      <c r="AJ29" s="99" t="e">
        <f t="shared" si="25"/>
        <v>#N/A</v>
      </c>
    </row>
    <row r="30" spans="1:36" ht="12.95" customHeight="1" x14ac:dyDescent="0.15">
      <c r="A30" s="98"/>
      <c r="B30" s="115"/>
      <c r="C30" s="115"/>
      <c r="D30" s="98"/>
      <c r="E30" s="98"/>
      <c r="F30" s="4" t="str">
        <f t="shared" si="0"/>
        <v/>
      </c>
      <c r="G30" s="5"/>
      <c r="H30" s="98"/>
      <c r="I30" s="98"/>
      <c r="J30" s="1" t="s">
        <v>15</v>
      </c>
      <c r="K30" s="99" t="e">
        <f t="shared" si="1"/>
        <v>#NUM!</v>
      </c>
      <c r="L30" s="99" t="e">
        <f t="shared" si="2"/>
        <v>#NUM!</v>
      </c>
      <c r="M30" s="99" t="e">
        <f t="shared" si="3"/>
        <v>#NUM!</v>
      </c>
      <c r="N30" s="99" t="e">
        <f t="shared" si="4"/>
        <v>#NUM!</v>
      </c>
      <c r="O30" s="99" t="e">
        <f t="shared" si="5"/>
        <v>#NUM!</v>
      </c>
      <c r="P30" s="99" t="e">
        <f t="shared" si="26"/>
        <v>#N/A</v>
      </c>
      <c r="Q30" s="99" t="e">
        <f t="shared" si="6"/>
        <v>#NUM!</v>
      </c>
      <c r="R30" s="99" t="e">
        <f t="shared" si="7"/>
        <v>#NUM!</v>
      </c>
      <c r="S30" s="99" t="e">
        <f t="shared" si="8"/>
        <v>#NUM!</v>
      </c>
      <c r="T30" s="99" t="e">
        <f t="shared" si="9"/>
        <v>#NUM!</v>
      </c>
      <c r="U30" s="99" t="e">
        <f t="shared" si="10"/>
        <v>#N/A</v>
      </c>
      <c r="V30" s="99" t="e">
        <f t="shared" si="11"/>
        <v>#NUM!</v>
      </c>
      <c r="W30" s="99" t="e">
        <f t="shared" si="12"/>
        <v>#NUM!</v>
      </c>
      <c r="X30" s="99" t="e">
        <f t="shared" si="13"/>
        <v>#NUM!</v>
      </c>
      <c r="Y30" s="99" t="e">
        <f t="shared" si="14"/>
        <v>#NUM!</v>
      </c>
      <c r="Z30" s="99" t="e">
        <f t="shared" si="15"/>
        <v>#N/A</v>
      </c>
      <c r="AA30" s="99" t="e">
        <f t="shared" si="16"/>
        <v>#NUM!</v>
      </c>
      <c r="AB30" s="99" t="e">
        <f t="shared" si="17"/>
        <v>#NUM!</v>
      </c>
      <c r="AC30" s="99" t="e">
        <f t="shared" si="18"/>
        <v>#NUM!</v>
      </c>
      <c r="AD30" s="99" t="e">
        <f t="shared" si="19"/>
        <v>#NUM!</v>
      </c>
      <c r="AE30" s="99" t="e">
        <f t="shared" si="20"/>
        <v>#NUM!</v>
      </c>
      <c r="AF30" s="99" t="e">
        <f t="shared" si="21"/>
        <v>#N/A</v>
      </c>
      <c r="AG30" s="99" t="e">
        <f t="shared" si="22"/>
        <v>#NUM!</v>
      </c>
      <c r="AH30" s="99" t="e">
        <f t="shared" si="23"/>
        <v>#NUM!</v>
      </c>
      <c r="AI30" s="99" t="e">
        <f t="shared" si="24"/>
        <v>#NUM!</v>
      </c>
      <c r="AJ30" s="99" t="e">
        <f t="shared" si="25"/>
        <v>#N/A</v>
      </c>
    </row>
    <row r="31" spans="1:36" ht="12.95" customHeight="1" x14ac:dyDescent="0.15">
      <c r="A31" s="98"/>
      <c r="B31" s="115"/>
      <c r="C31" s="115"/>
      <c r="D31" s="98"/>
      <c r="E31" s="98"/>
      <c r="F31" s="4" t="str">
        <f t="shared" si="0"/>
        <v/>
      </c>
      <c r="G31" s="5"/>
      <c r="H31" s="98"/>
      <c r="I31" s="98"/>
      <c r="J31" s="1" t="s">
        <v>15</v>
      </c>
      <c r="K31" s="99" t="e">
        <f t="shared" si="1"/>
        <v>#NUM!</v>
      </c>
      <c r="L31" s="99" t="e">
        <f t="shared" si="2"/>
        <v>#NUM!</v>
      </c>
      <c r="M31" s="99" t="e">
        <f t="shared" si="3"/>
        <v>#NUM!</v>
      </c>
      <c r="N31" s="99" t="e">
        <f t="shared" si="4"/>
        <v>#NUM!</v>
      </c>
      <c r="O31" s="99" t="e">
        <f t="shared" si="5"/>
        <v>#NUM!</v>
      </c>
      <c r="P31" s="99" t="e">
        <f t="shared" si="26"/>
        <v>#N/A</v>
      </c>
      <c r="Q31" s="99" t="e">
        <f t="shared" si="6"/>
        <v>#NUM!</v>
      </c>
      <c r="R31" s="99" t="e">
        <f t="shared" si="7"/>
        <v>#NUM!</v>
      </c>
      <c r="S31" s="99" t="e">
        <f t="shared" si="8"/>
        <v>#NUM!</v>
      </c>
      <c r="T31" s="99" t="e">
        <f t="shared" si="9"/>
        <v>#NUM!</v>
      </c>
      <c r="U31" s="99" t="e">
        <f t="shared" si="10"/>
        <v>#N/A</v>
      </c>
      <c r="V31" s="99" t="e">
        <f t="shared" si="11"/>
        <v>#NUM!</v>
      </c>
      <c r="W31" s="99" t="e">
        <f t="shared" si="12"/>
        <v>#NUM!</v>
      </c>
      <c r="X31" s="99" t="e">
        <f t="shared" si="13"/>
        <v>#NUM!</v>
      </c>
      <c r="Y31" s="99" t="e">
        <f t="shared" si="14"/>
        <v>#NUM!</v>
      </c>
      <c r="Z31" s="99" t="e">
        <f t="shared" si="15"/>
        <v>#N/A</v>
      </c>
      <c r="AA31" s="99" t="e">
        <f t="shared" si="16"/>
        <v>#NUM!</v>
      </c>
      <c r="AB31" s="99" t="e">
        <f t="shared" si="17"/>
        <v>#NUM!</v>
      </c>
      <c r="AC31" s="99" t="e">
        <f t="shared" si="18"/>
        <v>#NUM!</v>
      </c>
      <c r="AD31" s="99" t="e">
        <f t="shared" si="19"/>
        <v>#NUM!</v>
      </c>
      <c r="AE31" s="99" t="e">
        <f t="shared" si="20"/>
        <v>#NUM!</v>
      </c>
      <c r="AF31" s="99" t="e">
        <f t="shared" si="21"/>
        <v>#N/A</v>
      </c>
      <c r="AG31" s="99" t="e">
        <f t="shared" si="22"/>
        <v>#NUM!</v>
      </c>
      <c r="AH31" s="99" t="e">
        <f t="shared" si="23"/>
        <v>#NUM!</v>
      </c>
      <c r="AI31" s="99" t="e">
        <f t="shared" si="24"/>
        <v>#NUM!</v>
      </c>
      <c r="AJ31" s="99" t="e">
        <f t="shared" si="25"/>
        <v>#N/A</v>
      </c>
    </row>
    <row r="32" spans="1:36" ht="12.95" customHeight="1" x14ac:dyDescent="0.15">
      <c r="A32" s="98"/>
      <c r="B32" s="115"/>
      <c r="C32" s="115"/>
      <c r="D32" s="98"/>
      <c r="E32" s="98"/>
      <c r="F32" s="4" t="str">
        <f t="shared" si="0"/>
        <v/>
      </c>
      <c r="G32" s="5"/>
      <c r="H32" s="98"/>
      <c r="I32" s="98"/>
      <c r="J32" s="1" t="s">
        <v>15</v>
      </c>
      <c r="K32" s="99" t="e">
        <f t="shared" si="1"/>
        <v>#NUM!</v>
      </c>
      <c r="L32" s="99" t="e">
        <f t="shared" si="2"/>
        <v>#NUM!</v>
      </c>
      <c r="M32" s="99" t="e">
        <f t="shared" si="3"/>
        <v>#NUM!</v>
      </c>
      <c r="N32" s="99" t="e">
        <f t="shared" si="4"/>
        <v>#NUM!</v>
      </c>
      <c r="O32" s="99" t="e">
        <f t="shared" si="5"/>
        <v>#NUM!</v>
      </c>
      <c r="P32" s="99" t="e">
        <f t="shared" si="26"/>
        <v>#N/A</v>
      </c>
      <c r="Q32" s="99" t="e">
        <f t="shared" si="6"/>
        <v>#NUM!</v>
      </c>
      <c r="R32" s="99" t="e">
        <f t="shared" si="7"/>
        <v>#NUM!</v>
      </c>
      <c r="S32" s="99" t="e">
        <f t="shared" si="8"/>
        <v>#NUM!</v>
      </c>
      <c r="T32" s="99" t="e">
        <f t="shared" si="9"/>
        <v>#NUM!</v>
      </c>
      <c r="U32" s="99" t="e">
        <f t="shared" si="10"/>
        <v>#N/A</v>
      </c>
      <c r="V32" s="99" t="e">
        <f t="shared" si="11"/>
        <v>#NUM!</v>
      </c>
      <c r="W32" s="99" t="e">
        <f t="shared" si="12"/>
        <v>#NUM!</v>
      </c>
      <c r="X32" s="99" t="e">
        <f t="shared" si="13"/>
        <v>#NUM!</v>
      </c>
      <c r="Y32" s="99" t="e">
        <f t="shared" si="14"/>
        <v>#NUM!</v>
      </c>
      <c r="Z32" s="99" t="e">
        <f t="shared" si="15"/>
        <v>#N/A</v>
      </c>
      <c r="AA32" s="99" t="e">
        <f t="shared" si="16"/>
        <v>#NUM!</v>
      </c>
      <c r="AB32" s="99" t="e">
        <f t="shared" si="17"/>
        <v>#NUM!</v>
      </c>
      <c r="AC32" s="99" t="e">
        <f t="shared" si="18"/>
        <v>#NUM!</v>
      </c>
      <c r="AD32" s="99" t="e">
        <f t="shared" si="19"/>
        <v>#NUM!</v>
      </c>
      <c r="AE32" s="99" t="e">
        <f t="shared" si="20"/>
        <v>#NUM!</v>
      </c>
      <c r="AF32" s="99" t="e">
        <f t="shared" si="21"/>
        <v>#N/A</v>
      </c>
      <c r="AG32" s="99" t="e">
        <f t="shared" si="22"/>
        <v>#NUM!</v>
      </c>
      <c r="AH32" s="99" t="e">
        <f t="shared" si="23"/>
        <v>#NUM!</v>
      </c>
      <c r="AI32" s="99" t="e">
        <f t="shared" si="24"/>
        <v>#NUM!</v>
      </c>
      <c r="AJ32" s="99" t="e">
        <f t="shared" si="25"/>
        <v>#N/A</v>
      </c>
    </row>
    <row r="33" spans="1:36" ht="12.95" customHeight="1" x14ac:dyDescent="0.15">
      <c r="A33" s="98"/>
      <c r="B33" s="115"/>
      <c r="C33" s="115"/>
      <c r="D33" s="98"/>
      <c r="E33" s="98"/>
      <c r="F33" s="4" t="str">
        <f t="shared" si="0"/>
        <v/>
      </c>
      <c r="G33" s="5"/>
      <c r="H33" s="98"/>
      <c r="I33" s="98"/>
      <c r="J33" s="1" t="s">
        <v>15</v>
      </c>
      <c r="K33" s="99" t="e">
        <f t="shared" si="1"/>
        <v>#NUM!</v>
      </c>
      <c r="L33" s="99" t="e">
        <f t="shared" si="2"/>
        <v>#NUM!</v>
      </c>
      <c r="M33" s="99" t="e">
        <f t="shared" si="3"/>
        <v>#NUM!</v>
      </c>
      <c r="N33" s="99" t="e">
        <f t="shared" si="4"/>
        <v>#NUM!</v>
      </c>
      <c r="O33" s="99" t="e">
        <f t="shared" si="5"/>
        <v>#NUM!</v>
      </c>
      <c r="P33" s="99" t="e">
        <f t="shared" si="26"/>
        <v>#N/A</v>
      </c>
      <c r="Q33" s="99" t="e">
        <f t="shared" si="6"/>
        <v>#NUM!</v>
      </c>
      <c r="R33" s="99" t="e">
        <f t="shared" si="7"/>
        <v>#NUM!</v>
      </c>
      <c r="S33" s="99" t="e">
        <f t="shared" si="8"/>
        <v>#NUM!</v>
      </c>
      <c r="T33" s="99" t="e">
        <f t="shared" si="9"/>
        <v>#NUM!</v>
      </c>
      <c r="U33" s="99" t="e">
        <f t="shared" si="10"/>
        <v>#N/A</v>
      </c>
      <c r="V33" s="99" t="e">
        <f t="shared" si="11"/>
        <v>#NUM!</v>
      </c>
      <c r="W33" s="99" t="e">
        <f t="shared" si="12"/>
        <v>#NUM!</v>
      </c>
      <c r="X33" s="99" t="e">
        <f t="shared" si="13"/>
        <v>#NUM!</v>
      </c>
      <c r="Y33" s="99" t="e">
        <f t="shared" si="14"/>
        <v>#NUM!</v>
      </c>
      <c r="Z33" s="99" t="e">
        <f t="shared" si="15"/>
        <v>#N/A</v>
      </c>
      <c r="AA33" s="99" t="e">
        <f t="shared" si="16"/>
        <v>#NUM!</v>
      </c>
      <c r="AB33" s="99" t="e">
        <f t="shared" si="17"/>
        <v>#NUM!</v>
      </c>
      <c r="AC33" s="99" t="e">
        <f t="shared" si="18"/>
        <v>#NUM!</v>
      </c>
      <c r="AD33" s="99" t="e">
        <f t="shared" si="19"/>
        <v>#NUM!</v>
      </c>
      <c r="AE33" s="99" t="e">
        <f t="shared" si="20"/>
        <v>#NUM!</v>
      </c>
      <c r="AF33" s="99" t="e">
        <f t="shared" si="21"/>
        <v>#N/A</v>
      </c>
      <c r="AG33" s="99" t="e">
        <f t="shared" si="22"/>
        <v>#NUM!</v>
      </c>
      <c r="AH33" s="99" t="e">
        <f t="shared" si="23"/>
        <v>#NUM!</v>
      </c>
      <c r="AI33" s="99" t="e">
        <f t="shared" si="24"/>
        <v>#NUM!</v>
      </c>
      <c r="AJ33" s="99" t="e">
        <f t="shared" si="25"/>
        <v>#N/A</v>
      </c>
    </row>
    <row r="34" spans="1:36" ht="12.95" customHeight="1" x14ac:dyDescent="0.15">
      <c r="A34" s="98"/>
      <c r="B34" s="115"/>
      <c r="C34" s="115"/>
      <c r="D34" s="98"/>
      <c r="E34" s="98"/>
      <c r="F34" s="4" t="str">
        <f t="shared" si="0"/>
        <v/>
      </c>
      <c r="G34" s="98"/>
      <c r="H34" s="98"/>
      <c r="I34" s="98"/>
      <c r="K34" s="99" t="e">
        <f t="shared" si="1"/>
        <v>#NUM!</v>
      </c>
      <c r="L34" s="99" t="e">
        <f t="shared" si="2"/>
        <v>#NUM!</v>
      </c>
      <c r="M34" s="99" t="e">
        <f t="shared" si="3"/>
        <v>#NUM!</v>
      </c>
      <c r="N34" s="99" t="e">
        <f t="shared" si="4"/>
        <v>#NUM!</v>
      </c>
      <c r="O34" s="99" t="e">
        <f t="shared" si="5"/>
        <v>#NUM!</v>
      </c>
      <c r="P34" s="99" t="e">
        <f t="shared" si="26"/>
        <v>#N/A</v>
      </c>
      <c r="Q34" s="99" t="e">
        <f t="shared" si="6"/>
        <v>#NUM!</v>
      </c>
      <c r="R34" s="99" t="e">
        <f t="shared" si="7"/>
        <v>#NUM!</v>
      </c>
      <c r="S34" s="99" t="e">
        <f t="shared" si="8"/>
        <v>#NUM!</v>
      </c>
      <c r="T34" s="99" t="e">
        <f t="shared" si="9"/>
        <v>#NUM!</v>
      </c>
      <c r="U34" s="99" t="e">
        <f t="shared" si="10"/>
        <v>#N/A</v>
      </c>
      <c r="V34" s="99" t="e">
        <f t="shared" si="11"/>
        <v>#NUM!</v>
      </c>
      <c r="W34" s="99" t="e">
        <f t="shared" si="12"/>
        <v>#NUM!</v>
      </c>
      <c r="X34" s="99" t="e">
        <f t="shared" si="13"/>
        <v>#NUM!</v>
      </c>
      <c r="Y34" s="99" t="e">
        <f t="shared" si="14"/>
        <v>#NUM!</v>
      </c>
      <c r="Z34" s="99" t="e">
        <f t="shared" si="15"/>
        <v>#N/A</v>
      </c>
      <c r="AA34" s="99" t="e">
        <f t="shared" si="16"/>
        <v>#NUM!</v>
      </c>
      <c r="AB34" s="99" t="e">
        <f t="shared" si="17"/>
        <v>#NUM!</v>
      </c>
      <c r="AC34" s="99" t="e">
        <f t="shared" si="18"/>
        <v>#NUM!</v>
      </c>
      <c r="AD34" s="99" t="e">
        <f t="shared" si="19"/>
        <v>#NUM!</v>
      </c>
      <c r="AE34" s="99" t="e">
        <f t="shared" si="20"/>
        <v>#NUM!</v>
      </c>
      <c r="AF34" s="99" t="e">
        <f t="shared" si="21"/>
        <v>#N/A</v>
      </c>
      <c r="AG34" s="99" t="e">
        <f t="shared" si="22"/>
        <v>#NUM!</v>
      </c>
      <c r="AH34" s="99" t="e">
        <f t="shared" si="23"/>
        <v>#NUM!</v>
      </c>
      <c r="AI34" s="99" t="e">
        <f t="shared" si="24"/>
        <v>#NUM!</v>
      </c>
      <c r="AJ34" s="99" t="e">
        <f t="shared" si="25"/>
        <v>#N/A</v>
      </c>
    </row>
    <row r="35" spans="1:36" ht="12.95" customHeight="1" x14ac:dyDescent="0.15">
      <c r="A35" s="98"/>
      <c r="B35" s="115"/>
      <c r="C35" s="115"/>
      <c r="D35" s="98"/>
      <c r="E35" s="98"/>
      <c r="F35" s="4" t="str">
        <f t="shared" si="0"/>
        <v/>
      </c>
      <c r="G35" s="98"/>
      <c r="H35" s="98"/>
      <c r="I35" s="98"/>
      <c r="K35" s="99" t="e">
        <f t="shared" si="1"/>
        <v>#NUM!</v>
      </c>
      <c r="L35" s="99" t="e">
        <f t="shared" si="2"/>
        <v>#NUM!</v>
      </c>
      <c r="M35" s="99" t="e">
        <f t="shared" si="3"/>
        <v>#NUM!</v>
      </c>
      <c r="N35" s="99" t="e">
        <f t="shared" si="4"/>
        <v>#NUM!</v>
      </c>
      <c r="O35" s="99" t="e">
        <f t="shared" si="5"/>
        <v>#NUM!</v>
      </c>
      <c r="P35" s="99" t="e">
        <f t="shared" si="26"/>
        <v>#N/A</v>
      </c>
      <c r="Q35" s="99" t="e">
        <f t="shared" si="6"/>
        <v>#NUM!</v>
      </c>
      <c r="R35" s="99" t="e">
        <f t="shared" si="7"/>
        <v>#NUM!</v>
      </c>
      <c r="S35" s="99" t="e">
        <f t="shared" si="8"/>
        <v>#NUM!</v>
      </c>
      <c r="T35" s="99" t="e">
        <f t="shared" si="9"/>
        <v>#NUM!</v>
      </c>
      <c r="U35" s="99" t="e">
        <f t="shared" si="10"/>
        <v>#N/A</v>
      </c>
      <c r="V35" s="99" t="e">
        <f t="shared" si="11"/>
        <v>#NUM!</v>
      </c>
      <c r="W35" s="99" t="e">
        <f t="shared" si="12"/>
        <v>#NUM!</v>
      </c>
      <c r="X35" s="99" t="e">
        <f t="shared" si="13"/>
        <v>#NUM!</v>
      </c>
      <c r="Y35" s="99" t="e">
        <f t="shared" si="14"/>
        <v>#NUM!</v>
      </c>
      <c r="Z35" s="99" t="e">
        <f t="shared" si="15"/>
        <v>#N/A</v>
      </c>
      <c r="AA35" s="99" t="e">
        <f t="shared" si="16"/>
        <v>#NUM!</v>
      </c>
      <c r="AB35" s="99" t="e">
        <f t="shared" si="17"/>
        <v>#NUM!</v>
      </c>
      <c r="AC35" s="99" t="e">
        <f t="shared" si="18"/>
        <v>#NUM!</v>
      </c>
      <c r="AD35" s="99" t="e">
        <f t="shared" si="19"/>
        <v>#NUM!</v>
      </c>
      <c r="AE35" s="99" t="e">
        <f t="shared" si="20"/>
        <v>#NUM!</v>
      </c>
      <c r="AF35" s="99" t="e">
        <f t="shared" si="21"/>
        <v>#N/A</v>
      </c>
      <c r="AG35" s="99" t="e">
        <f t="shared" si="22"/>
        <v>#NUM!</v>
      </c>
      <c r="AH35" s="99" t="e">
        <f t="shared" si="23"/>
        <v>#NUM!</v>
      </c>
      <c r="AI35" s="99" t="e">
        <f t="shared" si="24"/>
        <v>#NUM!</v>
      </c>
      <c r="AJ35" s="99" t="e">
        <f t="shared" si="25"/>
        <v>#N/A</v>
      </c>
    </row>
    <row r="36" spans="1:36" ht="12.95" customHeight="1" x14ac:dyDescent="0.15">
      <c r="A36" s="98"/>
      <c r="B36" s="115"/>
      <c r="C36" s="115"/>
      <c r="D36" s="98"/>
      <c r="E36" s="98"/>
      <c r="F36" s="4" t="str">
        <f t="shared" si="0"/>
        <v/>
      </c>
      <c r="G36" s="98"/>
      <c r="H36" s="98"/>
      <c r="I36" s="98"/>
      <c r="K36" s="99" t="e">
        <f t="shared" si="1"/>
        <v>#NUM!</v>
      </c>
      <c r="L36" s="99" t="e">
        <f t="shared" si="2"/>
        <v>#NUM!</v>
      </c>
      <c r="M36" s="99" t="e">
        <f t="shared" si="3"/>
        <v>#NUM!</v>
      </c>
      <c r="N36" s="99" t="e">
        <f t="shared" si="4"/>
        <v>#NUM!</v>
      </c>
      <c r="O36" s="99" t="e">
        <f t="shared" si="5"/>
        <v>#NUM!</v>
      </c>
      <c r="P36" s="99" t="e">
        <f t="shared" si="26"/>
        <v>#N/A</v>
      </c>
      <c r="Q36" s="99" t="e">
        <f t="shared" si="6"/>
        <v>#NUM!</v>
      </c>
      <c r="R36" s="99" t="e">
        <f t="shared" si="7"/>
        <v>#NUM!</v>
      </c>
      <c r="S36" s="99" t="e">
        <f t="shared" si="8"/>
        <v>#NUM!</v>
      </c>
      <c r="T36" s="99" t="e">
        <f t="shared" si="9"/>
        <v>#NUM!</v>
      </c>
      <c r="U36" s="99" t="e">
        <f t="shared" si="10"/>
        <v>#N/A</v>
      </c>
      <c r="V36" s="99" t="e">
        <f t="shared" si="11"/>
        <v>#NUM!</v>
      </c>
      <c r="W36" s="99" t="e">
        <f t="shared" si="12"/>
        <v>#NUM!</v>
      </c>
      <c r="X36" s="99" t="e">
        <f t="shared" si="13"/>
        <v>#NUM!</v>
      </c>
      <c r="Y36" s="99" t="e">
        <f t="shared" si="14"/>
        <v>#NUM!</v>
      </c>
      <c r="Z36" s="99" t="e">
        <f t="shared" si="15"/>
        <v>#N/A</v>
      </c>
      <c r="AA36" s="99" t="e">
        <f t="shared" si="16"/>
        <v>#NUM!</v>
      </c>
      <c r="AB36" s="99" t="e">
        <f t="shared" si="17"/>
        <v>#NUM!</v>
      </c>
      <c r="AC36" s="99" t="e">
        <f t="shared" si="18"/>
        <v>#NUM!</v>
      </c>
      <c r="AD36" s="99" t="e">
        <f t="shared" si="19"/>
        <v>#NUM!</v>
      </c>
      <c r="AE36" s="99" t="e">
        <f t="shared" si="20"/>
        <v>#NUM!</v>
      </c>
      <c r="AF36" s="99" t="e">
        <f t="shared" si="21"/>
        <v>#N/A</v>
      </c>
      <c r="AG36" s="99" t="e">
        <f t="shared" si="22"/>
        <v>#NUM!</v>
      </c>
      <c r="AH36" s="99" t="e">
        <f t="shared" si="23"/>
        <v>#NUM!</v>
      </c>
      <c r="AI36" s="99" t="e">
        <f t="shared" si="24"/>
        <v>#NUM!</v>
      </c>
      <c r="AJ36" s="99" t="e">
        <f t="shared" si="25"/>
        <v>#N/A</v>
      </c>
    </row>
    <row r="37" spans="1:36" ht="12.95" customHeight="1" x14ac:dyDescent="0.15">
      <c r="A37" s="98"/>
      <c r="B37" s="115"/>
      <c r="C37" s="115"/>
      <c r="D37" s="98"/>
      <c r="E37" s="98"/>
      <c r="F37" s="4" t="str">
        <f t="shared" si="0"/>
        <v/>
      </c>
      <c r="G37" s="98"/>
      <c r="H37" s="98"/>
      <c r="I37" s="98"/>
      <c r="K37" s="99" t="e">
        <f t="shared" si="1"/>
        <v>#NUM!</v>
      </c>
      <c r="L37" s="99" t="e">
        <f t="shared" si="2"/>
        <v>#NUM!</v>
      </c>
      <c r="M37" s="99" t="e">
        <f t="shared" si="3"/>
        <v>#NUM!</v>
      </c>
      <c r="N37" s="99" t="e">
        <f t="shared" si="4"/>
        <v>#NUM!</v>
      </c>
      <c r="O37" s="99" t="e">
        <f t="shared" si="5"/>
        <v>#NUM!</v>
      </c>
      <c r="P37" s="99" t="e">
        <f t="shared" si="26"/>
        <v>#N/A</v>
      </c>
      <c r="Q37" s="99" t="e">
        <f t="shared" si="6"/>
        <v>#NUM!</v>
      </c>
      <c r="R37" s="99" t="e">
        <f t="shared" si="7"/>
        <v>#NUM!</v>
      </c>
      <c r="S37" s="99" t="e">
        <f t="shared" si="8"/>
        <v>#NUM!</v>
      </c>
      <c r="T37" s="99" t="e">
        <f t="shared" si="9"/>
        <v>#NUM!</v>
      </c>
      <c r="U37" s="99" t="e">
        <f t="shared" si="10"/>
        <v>#N/A</v>
      </c>
      <c r="V37" s="99" t="e">
        <f t="shared" si="11"/>
        <v>#NUM!</v>
      </c>
      <c r="W37" s="99" t="e">
        <f t="shared" si="12"/>
        <v>#NUM!</v>
      </c>
      <c r="X37" s="99" t="e">
        <f t="shared" si="13"/>
        <v>#NUM!</v>
      </c>
      <c r="Y37" s="99" t="e">
        <f t="shared" si="14"/>
        <v>#NUM!</v>
      </c>
      <c r="Z37" s="99" t="e">
        <f t="shared" si="15"/>
        <v>#N/A</v>
      </c>
      <c r="AA37" s="99" t="e">
        <f t="shared" si="16"/>
        <v>#NUM!</v>
      </c>
      <c r="AB37" s="99" t="e">
        <f t="shared" si="17"/>
        <v>#NUM!</v>
      </c>
      <c r="AC37" s="99" t="e">
        <f t="shared" si="18"/>
        <v>#NUM!</v>
      </c>
      <c r="AD37" s="99" t="e">
        <f t="shared" si="19"/>
        <v>#NUM!</v>
      </c>
      <c r="AE37" s="99" t="e">
        <f t="shared" si="20"/>
        <v>#NUM!</v>
      </c>
      <c r="AF37" s="99" t="e">
        <f t="shared" si="21"/>
        <v>#N/A</v>
      </c>
      <c r="AG37" s="99" t="e">
        <f t="shared" si="22"/>
        <v>#NUM!</v>
      </c>
      <c r="AH37" s="99" t="e">
        <f t="shared" si="23"/>
        <v>#NUM!</v>
      </c>
      <c r="AI37" s="99" t="e">
        <f t="shared" si="24"/>
        <v>#NUM!</v>
      </c>
      <c r="AJ37" s="99" t="e">
        <f t="shared" si="25"/>
        <v>#N/A</v>
      </c>
    </row>
    <row r="38" spans="1:36" ht="12.95" customHeight="1" x14ac:dyDescent="0.15">
      <c r="A38" s="98"/>
      <c r="B38" s="115"/>
      <c r="C38" s="115"/>
      <c r="D38" s="98"/>
      <c r="E38" s="98"/>
      <c r="F38" s="4" t="str">
        <f t="shared" si="0"/>
        <v/>
      </c>
      <c r="G38" s="98"/>
      <c r="H38" s="98"/>
      <c r="I38" s="98"/>
      <c r="K38" s="99" t="e">
        <f t="shared" si="1"/>
        <v>#NUM!</v>
      </c>
      <c r="L38" s="99" t="e">
        <f t="shared" si="2"/>
        <v>#NUM!</v>
      </c>
      <c r="M38" s="99" t="e">
        <f t="shared" si="3"/>
        <v>#NUM!</v>
      </c>
      <c r="N38" s="99" t="e">
        <f t="shared" si="4"/>
        <v>#NUM!</v>
      </c>
      <c r="O38" s="99" t="e">
        <f t="shared" si="5"/>
        <v>#NUM!</v>
      </c>
      <c r="P38" s="99" t="e">
        <f t="shared" si="26"/>
        <v>#N/A</v>
      </c>
      <c r="Q38" s="99" t="e">
        <f t="shared" si="6"/>
        <v>#NUM!</v>
      </c>
      <c r="R38" s="99" t="e">
        <f t="shared" si="7"/>
        <v>#NUM!</v>
      </c>
      <c r="S38" s="99" t="e">
        <f t="shared" si="8"/>
        <v>#NUM!</v>
      </c>
      <c r="T38" s="99" t="e">
        <f t="shared" si="9"/>
        <v>#NUM!</v>
      </c>
      <c r="U38" s="99" t="e">
        <f t="shared" si="10"/>
        <v>#N/A</v>
      </c>
      <c r="V38" s="99" t="e">
        <f t="shared" si="11"/>
        <v>#NUM!</v>
      </c>
      <c r="W38" s="99" t="e">
        <f t="shared" si="12"/>
        <v>#NUM!</v>
      </c>
      <c r="X38" s="99" t="e">
        <f t="shared" si="13"/>
        <v>#NUM!</v>
      </c>
      <c r="Y38" s="99" t="e">
        <f t="shared" si="14"/>
        <v>#NUM!</v>
      </c>
      <c r="Z38" s="99" t="e">
        <f t="shared" si="15"/>
        <v>#N/A</v>
      </c>
      <c r="AA38" s="99" t="e">
        <f t="shared" si="16"/>
        <v>#NUM!</v>
      </c>
      <c r="AB38" s="99" t="e">
        <f t="shared" si="17"/>
        <v>#NUM!</v>
      </c>
      <c r="AC38" s="99" t="e">
        <f t="shared" si="18"/>
        <v>#NUM!</v>
      </c>
      <c r="AD38" s="99" t="e">
        <f t="shared" si="19"/>
        <v>#NUM!</v>
      </c>
      <c r="AE38" s="99" t="e">
        <f t="shared" si="20"/>
        <v>#NUM!</v>
      </c>
      <c r="AF38" s="99" t="e">
        <f t="shared" si="21"/>
        <v>#N/A</v>
      </c>
      <c r="AG38" s="99" t="e">
        <f t="shared" si="22"/>
        <v>#NUM!</v>
      </c>
      <c r="AH38" s="99" t="e">
        <f t="shared" si="23"/>
        <v>#NUM!</v>
      </c>
      <c r="AI38" s="99" t="e">
        <f t="shared" si="24"/>
        <v>#NUM!</v>
      </c>
      <c r="AJ38" s="99" t="e">
        <f t="shared" si="25"/>
        <v>#N/A</v>
      </c>
    </row>
    <row r="39" spans="1:36" ht="12.95" customHeight="1" x14ac:dyDescent="0.15">
      <c r="A39" s="98"/>
      <c r="B39" s="115"/>
      <c r="C39" s="115"/>
      <c r="D39" s="98"/>
      <c r="E39" s="98"/>
      <c r="F39" s="4" t="str">
        <f t="shared" si="0"/>
        <v/>
      </c>
      <c r="G39" s="98"/>
      <c r="H39" s="98"/>
      <c r="I39" s="98"/>
      <c r="K39" s="99" t="e">
        <f t="shared" si="1"/>
        <v>#NUM!</v>
      </c>
      <c r="L39" s="99" t="e">
        <f t="shared" si="2"/>
        <v>#NUM!</v>
      </c>
      <c r="M39" s="99" t="e">
        <f t="shared" si="3"/>
        <v>#NUM!</v>
      </c>
      <c r="N39" s="99" t="e">
        <f t="shared" si="4"/>
        <v>#NUM!</v>
      </c>
      <c r="O39" s="99" t="e">
        <f t="shared" si="5"/>
        <v>#NUM!</v>
      </c>
      <c r="P39" s="99" t="e">
        <f t="shared" si="26"/>
        <v>#N/A</v>
      </c>
      <c r="Q39" s="99" t="e">
        <f t="shared" si="6"/>
        <v>#NUM!</v>
      </c>
      <c r="R39" s="99" t="e">
        <f t="shared" si="7"/>
        <v>#NUM!</v>
      </c>
      <c r="S39" s="99" t="e">
        <f t="shared" si="8"/>
        <v>#NUM!</v>
      </c>
      <c r="T39" s="99" t="e">
        <f t="shared" si="9"/>
        <v>#NUM!</v>
      </c>
      <c r="U39" s="99" t="e">
        <f t="shared" si="10"/>
        <v>#N/A</v>
      </c>
      <c r="V39" s="99" t="e">
        <f t="shared" si="11"/>
        <v>#NUM!</v>
      </c>
      <c r="W39" s="99" t="e">
        <f t="shared" si="12"/>
        <v>#NUM!</v>
      </c>
      <c r="X39" s="99" t="e">
        <f t="shared" si="13"/>
        <v>#NUM!</v>
      </c>
      <c r="Y39" s="99" t="e">
        <f t="shared" si="14"/>
        <v>#NUM!</v>
      </c>
      <c r="Z39" s="99" t="e">
        <f t="shared" si="15"/>
        <v>#N/A</v>
      </c>
      <c r="AA39" s="99" t="e">
        <f t="shared" si="16"/>
        <v>#NUM!</v>
      </c>
      <c r="AB39" s="99" t="e">
        <f t="shared" si="17"/>
        <v>#NUM!</v>
      </c>
      <c r="AC39" s="99" t="e">
        <f t="shared" si="18"/>
        <v>#NUM!</v>
      </c>
      <c r="AD39" s="99" t="e">
        <f t="shared" si="19"/>
        <v>#NUM!</v>
      </c>
      <c r="AE39" s="99" t="e">
        <f t="shared" si="20"/>
        <v>#NUM!</v>
      </c>
      <c r="AF39" s="99" t="e">
        <f t="shared" si="21"/>
        <v>#N/A</v>
      </c>
      <c r="AG39" s="99" t="e">
        <f t="shared" si="22"/>
        <v>#NUM!</v>
      </c>
      <c r="AH39" s="99" t="e">
        <f t="shared" si="23"/>
        <v>#NUM!</v>
      </c>
      <c r="AI39" s="99" t="e">
        <f t="shared" si="24"/>
        <v>#NUM!</v>
      </c>
      <c r="AJ39" s="99" t="e">
        <f t="shared" si="25"/>
        <v>#N/A</v>
      </c>
    </row>
    <row r="40" spans="1:36" ht="12.95" customHeight="1" x14ac:dyDescent="0.15">
      <c r="A40" s="98"/>
      <c r="B40" s="115"/>
      <c r="C40" s="115"/>
      <c r="D40" s="98"/>
      <c r="E40" s="98"/>
      <c r="F40" s="4" t="str">
        <f t="shared" si="0"/>
        <v/>
      </c>
      <c r="G40" s="98"/>
      <c r="H40" s="98"/>
      <c r="I40" s="98"/>
      <c r="K40" s="99" t="e">
        <f t="shared" si="1"/>
        <v>#NUM!</v>
      </c>
      <c r="L40" s="99" t="e">
        <f t="shared" si="2"/>
        <v>#NUM!</v>
      </c>
      <c r="M40" s="99" t="e">
        <f t="shared" si="3"/>
        <v>#NUM!</v>
      </c>
      <c r="N40" s="99" t="e">
        <f t="shared" si="4"/>
        <v>#NUM!</v>
      </c>
      <c r="O40" s="99" t="e">
        <f t="shared" si="5"/>
        <v>#NUM!</v>
      </c>
      <c r="P40" s="99" t="e">
        <f t="shared" si="26"/>
        <v>#N/A</v>
      </c>
      <c r="Q40" s="99" t="e">
        <f t="shared" si="6"/>
        <v>#NUM!</v>
      </c>
      <c r="R40" s="99" t="e">
        <f t="shared" si="7"/>
        <v>#NUM!</v>
      </c>
      <c r="S40" s="99" t="e">
        <f t="shared" si="8"/>
        <v>#NUM!</v>
      </c>
      <c r="T40" s="99" t="e">
        <f t="shared" si="9"/>
        <v>#NUM!</v>
      </c>
      <c r="U40" s="99" t="e">
        <f t="shared" si="10"/>
        <v>#N/A</v>
      </c>
      <c r="V40" s="99" t="e">
        <f t="shared" si="11"/>
        <v>#NUM!</v>
      </c>
      <c r="W40" s="99" t="e">
        <f t="shared" si="12"/>
        <v>#NUM!</v>
      </c>
      <c r="X40" s="99" t="e">
        <f t="shared" si="13"/>
        <v>#NUM!</v>
      </c>
      <c r="Y40" s="99" t="e">
        <f t="shared" si="14"/>
        <v>#NUM!</v>
      </c>
      <c r="Z40" s="99" t="e">
        <f t="shared" si="15"/>
        <v>#N/A</v>
      </c>
      <c r="AA40" s="99" t="e">
        <f t="shared" si="16"/>
        <v>#NUM!</v>
      </c>
      <c r="AB40" s="99" t="e">
        <f t="shared" si="17"/>
        <v>#NUM!</v>
      </c>
      <c r="AC40" s="99" t="e">
        <f t="shared" si="18"/>
        <v>#NUM!</v>
      </c>
      <c r="AD40" s="99" t="e">
        <f t="shared" si="19"/>
        <v>#NUM!</v>
      </c>
      <c r="AE40" s="99" t="e">
        <f t="shared" si="20"/>
        <v>#NUM!</v>
      </c>
      <c r="AF40" s="99" t="e">
        <f t="shared" si="21"/>
        <v>#N/A</v>
      </c>
      <c r="AG40" s="99" t="e">
        <f t="shared" si="22"/>
        <v>#NUM!</v>
      </c>
      <c r="AH40" s="99" t="e">
        <f t="shared" si="23"/>
        <v>#NUM!</v>
      </c>
      <c r="AI40" s="99" t="e">
        <f t="shared" si="24"/>
        <v>#NUM!</v>
      </c>
      <c r="AJ40" s="99" t="e">
        <f t="shared" si="25"/>
        <v>#N/A</v>
      </c>
    </row>
    <row r="41" spans="1:36" ht="12.95" customHeight="1" x14ac:dyDescent="0.15">
      <c r="A41" s="98"/>
      <c r="B41" s="115"/>
      <c r="C41" s="115"/>
      <c r="D41" s="98"/>
      <c r="E41" s="98"/>
      <c r="F41" s="4" t="str">
        <f t="shared" si="0"/>
        <v/>
      </c>
      <c r="G41" s="98"/>
      <c r="H41" s="98"/>
      <c r="I41" s="98"/>
      <c r="K41" s="99" t="e">
        <f t="shared" si="1"/>
        <v>#NUM!</v>
      </c>
      <c r="L41" s="99" t="e">
        <f t="shared" si="2"/>
        <v>#NUM!</v>
      </c>
      <c r="M41" s="99" t="e">
        <f t="shared" si="3"/>
        <v>#NUM!</v>
      </c>
      <c r="N41" s="99" t="e">
        <f t="shared" si="4"/>
        <v>#NUM!</v>
      </c>
      <c r="O41" s="99" t="e">
        <f t="shared" si="5"/>
        <v>#NUM!</v>
      </c>
      <c r="P41" s="99" t="e">
        <f t="shared" si="26"/>
        <v>#N/A</v>
      </c>
      <c r="Q41" s="99" t="e">
        <f t="shared" si="6"/>
        <v>#NUM!</v>
      </c>
      <c r="R41" s="99" t="e">
        <f t="shared" si="7"/>
        <v>#NUM!</v>
      </c>
      <c r="S41" s="99" t="e">
        <f t="shared" si="8"/>
        <v>#NUM!</v>
      </c>
      <c r="T41" s="99" t="e">
        <f t="shared" si="9"/>
        <v>#NUM!</v>
      </c>
      <c r="U41" s="99" t="e">
        <f t="shared" si="10"/>
        <v>#N/A</v>
      </c>
      <c r="V41" s="99" t="e">
        <f t="shared" si="11"/>
        <v>#NUM!</v>
      </c>
      <c r="W41" s="99" t="e">
        <f t="shared" si="12"/>
        <v>#NUM!</v>
      </c>
      <c r="X41" s="99" t="e">
        <f t="shared" si="13"/>
        <v>#NUM!</v>
      </c>
      <c r="Y41" s="99" t="e">
        <f t="shared" si="14"/>
        <v>#NUM!</v>
      </c>
      <c r="Z41" s="99" t="e">
        <f t="shared" si="15"/>
        <v>#N/A</v>
      </c>
      <c r="AA41" s="99" t="e">
        <f t="shared" si="16"/>
        <v>#NUM!</v>
      </c>
      <c r="AB41" s="99" t="e">
        <f t="shared" si="17"/>
        <v>#NUM!</v>
      </c>
      <c r="AC41" s="99" t="e">
        <f t="shared" si="18"/>
        <v>#NUM!</v>
      </c>
      <c r="AD41" s="99" t="e">
        <f t="shared" si="19"/>
        <v>#NUM!</v>
      </c>
      <c r="AE41" s="99" t="e">
        <f t="shared" si="20"/>
        <v>#NUM!</v>
      </c>
      <c r="AF41" s="99" t="e">
        <f t="shared" si="21"/>
        <v>#N/A</v>
      </c>
      <c r="AG41" s="99" t="e">
        <f t="shared" si="22"/>
        <v>#NUM!</v>
      </c>
      <c r="AH41" s="99" t="e">
        <f t="shared" si="23"/>
        <v>#NUM!</v>
      </c>
      <c r="AI41" s="99" t="e">
        <f t="shared" si="24"/>
        <v>#NUM!</v>
      </c>
      <c r="AJ41" s="99" t="e">
        <f t="shared" si="25"/>
        <v>#N/A</v>
      </c>
    </row>
    <row r="42" spans="1:36" ht="12.95" customHeight="1" x14ac:dyDescent="0.15">
      <c r="A42" s="98"/>
      <c r="B42" s="115"/>
      <c r="C42" s="115"/>
      <c r="D42" s="98"/>
      <c r="E42" s="98"/>
      <c r="F42" s="4" t="str">
        <f t="shared" si="0"/>
        <v/>
      </c>
      <c r="G42" s="98"/>
      <c r="H42" s="98"/>
      <c r="I42" s="98"/>
      <c r="K42" s="99" t="e">
        <f t="shared" si="1"/>
        <v>#NUM!</v>
      </c>
      <c r="L42" s="99" t="e">
        <f t="shared" si="2"/>
        <v>#NUM!</v>
      </c>
      <c r="M42" s="99" t="e">
        <f t="shared" si="3"/>
        <v>#NUM!</v>
      </c>
      <c r="N42" s="99" t="e">
        <f t="shared" si="4"/>
        <v>#NUM!</v>
      </c>
      <c r="O42" s="99" t="e">
        <f t="shared" si="5"/>
        <v>#NUM!</v>
      </c>
      <c r="P42" s="99" t="e">
        <f t="shared" si="26"/>
        <v>#N/A</v>
      </c>
      <c r="Q42" s="99" t="e">
        <f t="shared" si="6"/>
        <v>#NUM!</v>
      </c>
      <c r="R42" s="99" t="e">
        <f t="shared" si="7"/>
        <v>#NUM!</v>
      </c>
      <c r="S42" s="99" t="e">
        <f t="shared" si="8"/>
        <v>#NUM!</v>
      </c>
      <c r="T42" s="99" t="e">
        <f t="shared" si="9"/>
        <v>#NUM!</v>
      </c>
      <c r="U42" s="99" t="e">
        <f t="shared" si="10"/>
        <v>#N/A</v>
      </c>
      <c r="V42" s="99" t="e">
        <f t="shared" si="11"/>
        <v>#NUM!</v>
      </c>
      <c r="W42" s="99" t="e">
        <f t="shared" si="12"/>
        <v>#NUM!</v>
      </c>
      <c r="X42" s="99" t="e">
        <f t="shared" si="13"/>
        <v>#NUM!</v>
      </c>
      <c r="Y42" s="99" t="e">
        <f t="shared" si="14"/>
        <v>#NUM!</v>
      </c>
      <c r="Z42" s="99" t="e">
        <f t="shared" si="15"/>
        <v>#N/A</v>
      </c>
      <c r="AA42" s="99" t="e">
        <f t="shared" si="16"/>
        <v>#NUM!</v>
      </c>
      <c r="AB42" s="99" t="e">
        <f t="shared" si="17"/>
        <v>#NUM!</v>
      </c>
      <c r="AC42" s="99" t="e">
        <f t="shared" si="18"/>
        <v>#NUM!</v>
      </c>
      <c r="AD42" s="99" t="e">
        <f t="shared" si="19"/>
        <v>#NUM!</v>
      </c>
      <c r="AE42" s="99" t="e">
        <f t="shared" si="20"/>
        <v>#NUM!</v>
      </c>
      <c r="AF42" s="99" t="e">
        <f t="shared" si="21"/>
        <v>#N/A</v>
      </c>
      <c r="AG42" s="99" t="e">
        <f t="shared" si="22"/>
        <v>#NUM!</v>
      </c>
      <c r="AH42" s="99" t="e">
        <f t="shared" si="23"/>
        <v>#NUM!</v>
      </c>
      <c r="AI42" s="99" t="e">
        <f t="shared" si="24"/>
        <v>#NUM!</v>
      </c>
      <c r="AJ42" s="99" t="e">
        <f t="shared" si="25"/>
        <v>#N/A</v>
      </c>
    </row>
    <row r="43" spans="1:36" ht="12.95" customHeight="1" x14ac:dyDescent="0.15">
      <c r="A43" s="98"/>
      <c r="B43" s="115"/>
      <c r="C43" s="115"/>
      <c r="D43" s="98"/>
      <c r="E43" s="98"/>
      <c r="F43" s="4" t="str">
        <f t="shared" si="0"/>
        <v/>
      </c>
      <c r="G43" s="98"/>
      <c r="H43" s="98"/>
      <c r="I43" s="98"/>
      <c r="K43" s="99" t="e">
        <f t="shared" si="1"/>
        <v>#NUM!</v>
      </c>
      <c r="L43" s="99" t="e">
        <f t="shared" si="2"/>
        <v>#NUM!</v>
      </c>
      <c r="M43" s="99" t="e">
        <f t="shared" si="3"/>
        <v>#NUM!</v>
      </c>
      <c r="N43" s="99" t="e">
        <f t="shared" si="4"/>
        <v>#NUM!</v>
      </c>
      <c r="O43" s="99" t="e">
        <f t="shared" si="5"/>
        <v>#NUM!</v>
      </c>
      <c r="P43" s="99" t="e">
        <f t="shared" si="26"/>
        <v>#N/A</v>
      </c>
      <c r="Q43" s="99" t="e">
        <f t="shared" si="6"/>
        <v>#NUM!</v>
      </c>
      <c r="R43" s="99" t="e">
        <f t="shared" si="7"/>
        <v>#NUM!</v>
      </c>
      <c r="S43" s="99" t="e">
        <f t="shared" si="8"/>
        <v>#NUM!</v>
      </c>
      <c r="T43" s="99" t="e">
        <f t="shared" si="9"/>
        <v>#NUM!</v>
      </c>
      <c r="U43" s="99" t="e">
        <f t="shared" si="10"/>
        <v>#N/A</v>
      </c>
      <c r="V43" s="99" t="e">
        <f t="shared" si="11"/>
        <v>#NUM!</v>
      </c>
      <c r="W43" s="99" t="e">
        <f t="shared" si="12"/>
        <v>#NUM!</v>
      </c>
      <c r="X43" s="99" t="e">
        <f t="shared" si="13"/>
        <v>#NUM!</v>
      </c>
      <c r="Y43" s="99" t="e">
        <f t="shared" si="14"/>
        <v>#NUM!</v>
      </c>
      <c r="Z43" s="99" t="e">
        <f t="shared" si="15"/>
        <v>#N/A</v>
      </c>
      <c r="AA43" s="99" t="e">
        <f t="shared" si="16"/>
        <v>#NUM!</v>
      </c>
      <c r="AB43" s="99" t="e">
        <f t="shared" si="17"/>
        <v>#NUM!</v>
      </c>
      <c r="AC43" s="99" t="e">
        <f t="shared" si="18"/>
        <v>#NUM!</v>
      </c>
      <c r="AD43" s="99" t="e">
        <f t="shared" si="19"/>
        <v>#NUM!</v>
      </c>
      <c r="AE43" s="99" t="e">
        <f t="shared" si="20"/>
        <v>#NUM!</v>
      </c>
      <c r="AF43" s="99" t="e">
        <f t="shared" si="21"/>
        <v>#N/A</v>
      </c>
      <c r="AG43" s="99" t="e">
        <f t="shared" si="22"/>
        <v>#NUM!</v>
      </c>
      <c r="AH43" s="99" t="e">
        <f t="shared" si="23"/>
        <v>#NUM!</v>
      </c>
      <c r="AI43" s="99" t="e">
        <f t="shared" si="24"/>
        <v>#NUM!</v>
      </c>
      <c r="AJ43" s="9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98" t="s">
        <v>18</v>
      </c>
      <c r="D46" s="98" t="s">
        <v>19</v>
      </c>
      <c r="E46" s="98" t="s">
        <v>20</v>
      </c>
      <c r="F46" s="10"/>
      <c r="G46" s="5" t="s">
        <v>21</v>
      </c>
      <c r="H46" s="12"/>
      <c r="I46" s="112" t="s">
        <v>283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5</v>
      </c>
      <c r="E47" s="14">
        <f>COUNTA(A4:A43)</f>
        <v>16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18</v>
      </c>
      <c r="D48" s="14">
        <f>IF(D47&gt;0,ROUND(SUMIF(G4:G43,"*下層*",E4:E43)/D47,0),"")</f>
        <v>7</v>
      </c>
      <c r="E48" s="14">
        <f>ROUND(SUM(E4:E43)/E47,0)</f>
        <v>15</v>
      </c>
      <c r="F48" s="13"/>
      <c r="G48" s="15">
        <f>C48</f>
        <v>18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26</v>
      </c>
      <c r="D49" s="14">
        <f>IF(D47&gt;0,ROUND(SUMIF(G4:G43,"*下層*",D4:D43)/D47,0),"")</f>
        <v>9</v>
      </c>
      <c r="E49" s="14">
        <f>ROUND(SUM(D4:D43)/E47,0)</f>
        <v>21</v>
      </c>
      <c r="F49" s="13"/>
      <c r="G49" s="15">
        <f>C49</f>
        <v>26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5.9499999999999993</v>
      </c>
      <c r="D50" s="16">
        <f>SUMIF(G4:G43,"*下層*",F4:F43)</f>
        <v>0.13</v>
      </c>
      <c r="E50" s="4">
        <f>SUM(F4:F43)</f>
        <v>6.0799999999999992</v>
      </c>
      <c r="F50" s="13"/>
      <c r="G50" s="17">
        <f>C50*100</f>
        <v>594.99999999999989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形状比＝69、Sr＝17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98" t="s">
        <v>18</v>
      </c>
      <c r="D53" s="98" t="s">
        <v>19</v>
      </c>
      <c r="E53" s="98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7</v>
      </c>
      <c r="D54" s="14">
        <f>COUNTIF(H4:H43,"▲")</f>
        <v>5</v>
      </c>
      <c r="E54" s="14">
        <f>COUNTA(H4:H43)</f>
        <v>12</v>
      </c>
      <c r="F54" s="10"/>
      <c r="G54" s="15">
        <f>C54*100</f>
        <v>700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>
        <f>IF(D54&gt;0,ROUND(SUMIF(H4:H43,"▲",E4:E43)/D54,0),"")</f>
        <v>7</v>
      </c>
      <c r="E55" s="14">
        <f>ROUND(SUMIF(H4:H43,"*",E4:E43)/E54,0)</f>
        <v>13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21</v>
      </c>
      <c r="D56" s="14">
        <f>IF(D54&gt;0,ROUND(SUMIF(H4:H43,"▲",D4:D43)/D54,0),"")</f>
        <v>9</v>
      </c>
      <c r="E56" s="14">
        <f>ROUND(SUMIF(H4:H43,"*",D4:D43)/E54,0)</f>
        <v>16</v>
      </c>
      <c r="F56" s="13"/>
      <c r="G56" s="15">
        <f>C56</f>
        <v>21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2.2600000000000002</v>
      </c>
      <c r="D57" s="16">
        <f>SUMIF(H4:H43,"▲",F4:F43)</f>
        <v>0.13</v>
      </c>
      <c r="E57" s="16">
        <f>SUM(C57:D57)</f>
        <v>2.39</v>
      </c>
      <c r="F57" s="13"/>
      <c r="G57" s="19">
        <f>C57*100</f>
        <v>226.00000000000003</v>
      </c>
      <c r="H57" s="13"/>
      <c r="I57" s="1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98" t="s">
        <v>18</v>
      </c>
      <c r="D60" s="98" t="s">
        <v>19</v>
      </c>
      <c r="E60" s="98" t="s">
        <v>20</v>
      </c>
      <c r="F60" s="10"/>
      <c r="G60" s="13"/>
      <c r="H60" s="10"/>
      <c r="I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63.6</v>
      </c>
      <c r="D61" s="20">
        <f>IF(D47&gt;0,ROUND(D54/D47*100,1),"")</f>
        <v>100</v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38</v>
      </c>
      <c r="D62" s="20">
        <f>IF(D47&gt;0,ROUND(D57/D50*100,1),"")</f>
        <v>100</v>
      </c>
      <c r="E62" s="20">
        <f>ROUND(E57/E50*100,1)</f>
        <v>39.299999999999997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98" t="s">
        <v>18</v>
      </c>
      <c r="D65" s="98" t="s">
        <v>19</v>
      </c>
      <c r="E65" s="9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35</v>
      </c>
      <c r="D68" s="14" t="str">
        <f>IF(D66&gt;0,ROUND(SUMIFS(D4:D43,G4:G43,"*下層*",H4:H43,"")/D66,0),"")</f>
        <v/>
      </c>
      <c r="E68" s="14">
        <f>IF(E66&gt;0,ROUND(SUMIF(H4:H43,"",D4:D43)/E66,0),"")</f>
        <v>35</v>
      </c>
      <c r="F68" s="13"/>
      <c r="G68" s="15">
        <f>C68</f>
        <v>35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3.6899999999999991</v>
      </c>
      <c r="D69" s="16" t="str">
        <f>IF(D66&gt;0,D50-D57,"")</f>
        <v/>
      </c>
      <c r="E69" s="4">
        <f>SUM(C69:D69)</f>
        <v>3.6899999999999991</v>
      </c>
      <c r="F69" s="13"/>
      <c r="G69" s="17">
        <f>C69*100</f>
        <v>368.99999999999989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形状比＝60、Sr＝24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3C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7" priority="16" stopIfTrue="1">
      <formula>AND(($H4="スギ"),(#REF!&lt;12))</formula>
    </cfRule>
  </conditionalFormatting>
  <conditionalFormatting sqref="L4:L43">
    <cfRule type="expression" dxfId="46" priority="15" stopIfTrue="1">
      <formula>AND(($H4="スギ"),(#REF!&lt;22),(#REF!&gt;=12))</formula>
    </cfRule>
  </conditionalFormatting>
  <conditionalFormatting sqref="M4:M43">
    <cfRule type="expression" dxfId="45" priority="14" stopIfTrue="1">
      <formula>AND(($H4="スギ"),(#REF!&lt;32),(#REF!&gt;=22))</formula>
    </cfRule>
  </conditionalFormatting>
  <conditionalFormatting sqref="N4:N43">
    <cfRule type="expression" dxfId="44" priority="13" stopIfTrue="1">
      <formula>AND(($H4="スギ"),(#REF!&lt;42),(#REF!&gt;=32))</formula>
    </cfRule>
  </conditionalFormatting>
  <conditionalFormatting sqref="U4:U43 Z4:AF43 AJ4:AJ43 O4:P43">
    <cfRule type="expression" dxfId="43" priority="12" stopIfTrue="1">
      <formula>AND(($H4="スギ"),(#REF!&gt;=42))</formula>
    </cfRule>
  </conditionalFormatting>
  <conditionalFormatting sqref="Q4:Q43 AA4:AA43">
    <cfRule type="expression" dxfId="42" priority="11" stopIfTrue="1">
      <formula>AND(($H4="ヒノキ"),(#REF!&lt;12))</formula>
    </cfRule>
  </conditionalFormatting>
  <conditionalFormatting sqref="R4:R43 AB4:AE43">
    <cfRule type="expression" dxfId="41" priority="10" stopIfTrue="1">
      <formula>AND(($H4="ヒノキ"),(#REF!&lt;22),(#REF!&gt;=12))</formula>
    </cfRule>
  </conditionalFormatting>
  <conditionalFormatting sqref="S4:S43">
    <cfRule type="expression" dxfId="40" priority="9" stopIfTrue="1">
      <formula>AND(($H4="ヒノキ"),(#REF!&lt;32),(#REF!&gt;=22))</formula>
    </cfRule>
  </conditionalFormatting>
  <conditionalFormatting sqref="T4:U43 Z4:AF43 AJ4:AJ43">
    <cfRule type="expression" dxfId="39" priority="8" stopIfTrue="1">
      <formula>AND(($H4="ヒノキ"),(#REF!&gt;=32))</formula>
    </cfRule>
  </conditionalFormatting>
  <conditionalFormatting sqref="V4:V43 AA4:AA43">
    <cfRule type="expression" dxfId="38" priority="7" stopIfTrue="1">
      <formula>AND(($H4="アカマツ"),(#REF!&lt;12))</formula>
    </cfRule>
  </conditionalFormatting>
  <conditionalFormatting sqref="W4:W43 AB4:AB43">
    <cfRule type="expression" dxfId="37" priority="6" stopIfTrue="1">
      <formula>AND(($H4="アカマツ"),(#REF!&lt;22),(#REF!&gt;=12))</formula>
    </cfRule>
  </conditionalFormatting>
  <conditionalFormatting sqref="X4:X43 AC4:AC43">
    <cfRule type="expression" dxfId="36" priority="5" stopIfTrue="1">
      <formula>AND(($H4="アカマツ"),(#REF!&lt;42),(#REF!&gt;=22))</formula>
    </cfRule>
  </conditionalFormatting>
  <conditionalFormatting sqref="Y4:AF43 AJ4:AJ43">
    <cfRule type="expression" dxfId="35" priority="4" stopIfTrue="1">
      <formula>AND(($H4="アカマツ"),(#REF!&gt;=42))</formula>
    </cfRule>
  </conditionalFormatting>
  <conditionalFormatting sqref="AG4:AG43">
    <cfRule type="expression" dxfId="34" priority="3" stopIfTrue="1">
      <formula>AND(($H4&lt;&gt;"スギ"),($H4&lt;&gt;"ヒノキ"),($H4&lt;&gt;"アカマツ"),(#REF!&lt;12))</formula>
    </cfRule>
  </conditionalFormatting>
  <conditionalFormatting sqref="AH4:AH43">
    <cfRule type="expression" dxfId="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U95"/>
  <sheetViews>
    <sheetView tabSelected="1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87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291</v>
      </c>
      <c r="E2" s="50" t="s">
        <v>293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292</v>
      </c>
      <c r="E3" s="23" t="s">
        <v>294</v>
      </c>
      <c r="F3" s="23"/>
      <c r="G3" s="23"/>
      <c r="H3" s="23"/>
      <c r="I3" s="23"/>
      <c r="J3" s="23"/>
    </row>
    <row r="5" spans="1:21" ht="14.25" x14ac:dyDescent="0.15">
      <c r="A5" s="134" t="str">
        <f>D1</f>
        <v>S-35アカマツ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No.55</v>
      </c>
      <c r="E9" s="26" t="str">
        <f t="shared" si="0"/>
        <v>No.56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11</v>
      </c>
      <c r="D10" s="77">
        <f t="shared" ref="D10:J10" ca="1" si="1">IF(D$2&lt;&gt;"",INDIRECT(D$2&amp;"!C47"),"")</f>
        <v>11</v>
      </c>
      <c r="E10" s="77">
        <f t="shared" ca="1" si="1"/>
        <v>11</v>
      </c>
      <c r="F10" s="77" t="str">
        <f t="shared" ca="1" si="1"/>
        <v/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28">
        <f ca="1">C10*100</f>
        <v>1100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19</v>
      </c>
      <c r="D11" s="77">
        <f t="shared" ref="D11:J11" ca="1" si="2">IF(D$2&lt;&gt;"",INDIRECT(D$2&amp;"!C48"),"")</f>
        <v>19</v>
      </c>
      <c r="E11" s="77">
        <f t="shared" ca="1" si="2"/>
        <v>18</v>
      </c>
      <c r="F11" s="77" t="str">
        <f t="shared" ca="1" si="2"/>
        <v/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29">
        <f ca="1">C11</f>
        <v>19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26</v>
      </c>
      <c r="D12" s="77">
        <f t="shared" ref="D12:J12" ca="1" si="3">IF(D$2&lt;&gt;"",INDIRECT(D$2&amp;"!C49"),"")</f>
        <v>25</v>
      </c>
      <c r="E12" s="77">
        <f t="shared" ca="1" si="3"/>
        <v>26</v>
      </c>
      <c r="F12" s="77" t="str">
        <f t="shared" ca="1" si="3"/>
        <v/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29">
        <f ca="1">C12</f>
        <v>26</v>
      </c>
    </row>
    <row r="13" spans="1:21" ht="12.75" customHeight="1" x14ac:dyDescent="0.15">
      <c r="A13" s="108" t="s">
        <v>25</v>
      </c>
      <c r="B13" s="109"/>
      <c r="C13" s="4">
        <f ca="1">ROUND(AVERAGE(D13:J13),3)</f>
        <v>5.9550000000000001</v>
      </c>
      <c r="D13" s="30">
        <f t="shared" ref="D13:J13" ca="1" si="4">IF(D$2&lt;&gt;"",INDIRECT(D$2&amp;"!C50"),"")</f>
        <v>5.9599999999999982</v>
      </c>
      <c r="E13" s="30">
        <f t="shared" ca="1" si="4"/>
        <v>5.9499999999999993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595.5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形状比＝73、Sr＝16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No.55</v>
      </c>
      <c r="E17" s="26" t="str">
        <f t="shared" si="5"/>
        <v>No.56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5</v>
      </c>
      <c r="D18" s="77">
        <f t="shared" ref="D18:J18" ca="1" si="6">IF(D$2&lt;&gt;"",INDIRECT(D$2&amp;"!D47"),"")</f>
        <v>5</v>
      </c>
      <c r="E18" s="77">
        <f t="shared" ca="1" si="6"/>
        <v>5</v>
      </c>
      <c r="F18" s="77" t="str">
        <f t="shared" ca="1" si="6"/>
        <v/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7</v>
      </c>
      <c r="D19" s="77">
        <f t="shared" ref="D19:J19" ca="1" si="7">IF(D$2&lt;&gt;"",INDIRECT(D$2&amp;"!D48"),"")</f>
        <v>6</v>
      </c>
      <c r="E19" s="77">
        <f t="shared" ca="1" si="7"/>
        <v>7</v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9</v>
      </c>
      <c r="D20" s="77">
        <f t="shared" ref="D20:J20" ca="1" si="8">IF(D$2&lt;&gt;"",INDIRECT(D$2&amp;"!D49"),"")</f>
        <v>8</v>
      </c>
      <c r="E20" s="77">
        <f t="shared" ca="1" si="8"/>
        <v>9</v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0.11</v>
      </c>
      <c r="D21" s="32">
        <f t="shared" ref="D21:J21" ca="1" si="9">IF(D$2&lt;&gt;"",INDIRECT(D$2&amp;"!D50"),"")</f>
        <v>9.0000000000000011E-2</v>
      </c>
      <c r="E21" s="32">
        <f t="shared" ca="1" si="9"/>
        <v>0.13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No.55</v>
      </c>
      <c r="E24" s="26" t="str">
        <f t="shared" si="10"/>
        <v>No.56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16</v>
      </c>
      <c r="D25" s="77">
        <f t="shared" ref="D25:J25" ca="1" si="11">IF(D$2&lt;&gt;"",INDIRECT(D$2&amp;"!E47"),"")</f>
        <v>16</v>
      </c>
      <c r="E25" s="77">
        <f t="shared" ca="1" si="11"/>
        <v>16</v>
      </c>
      <c r="F25" s="77" t="str">
        <f t="shared" ca="1" si="11"/>
        <v/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15</v>
      </c>
      <c r="D26" s="77">
        <f t="shared" ref="D26:J26" ca="1" si="12">IF(D$2&lt;&gt;"",INDIRECT(D$2&amp;"!E48"),"")</f>
        <v>15</v>
      </c>
      <c r="E26" s="77">
        <f t="shared" ca="1" si="12"/>
        <v>15</v>
      </c>
      <c r="F26" s="77" t="str">
        <f t="shared" ca="1" si="12"/>
        <v/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21</v>
      </c>
      <c r="D27" s="77">
        <f t="shared" ref="D27:J27" ca="1" si="13">IF(D$2&lt;&gt;"",INDIRECT(D$2&amp;"!E49"),"")</f>
        <v>20</v>
      </c>
      <c r="E27" s="77">
        <f t="shared" ca="1" si="13"/>
        <v>21</v>
      </c>
      <c r="F27" s="77" t="str">
        <f t="shared" ca="1" si="13"/>
        <v/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6.0650000000000004</v>
      </c>
      <c r="D28" s="30">
        <f t="shared" ref="D28:J28" ca="1" si="14">IF(D$2&lt;&gt;"",INDIRECT(D$2&amp;"!E50"),"")</f>
        <v>6.049999999999998</v>
      </c>
      <c r="E28" s="30">
        <f t="shared" ca="1" si="14"/>
        <v>6.0799999999999992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No.55</v>
      </c>
      <c r="E32" s="26" t="str">
        <f t="shared" si="15"/>
        <v>No.56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7</v>
      </c>
      <c r="D33" s="77">
        <f t="shared" ref="D33:J33" ca="1" si="16">IF(D$2&lt;&gt;"",INDIRECT(D$2&amp;"!C54"),"")</f>
        <v>7</v>
      </c>
      <c r="E33" s="77">
        <f t="shared" ca="1" si="16"/>
        <v>7</v>
      </c>
      <c r="F33" s="77" t="str">
        <f t="shared" ca="1" si="16"/>
        <v/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28">
        <f ca="1">C33*100</f>
        <v>700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17</v>
      </c>
      <c r="D34" s="77">
        <f t="shared" ref="D34:J34" ca="1" si="17">IF(D$2&lt;&gt;"",INDIRECT(D$2&amp;"!C55"),"")</f>
        <v>17</v>
      </c>
      <c r="E34" s="77">
        <f t="shared" ca="1" si="17"/>
        <v>17</v>
      </c>
      <c r="F34" s="77" t="str">
        <f t="shared" ca="1" si="17"/>
        <v/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29">
        <f ca="1">C34</f>
        <v>17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21</v>
      </c>
      <c r="D35" s="77">
        <f t="shared" ref="D35:J35" ca="1" si="18">IF(D$2&lt;&gt;"",INDIRECT(D$2&amp;"!C56"),"")</f>
        <v>21</v>
      </c>
      <c r="E35" s="77">
        <f t="shared" ca="1" si="18"/>
        <v>21</v>
      </c>
      <c r="F35" s="77" t="str">
        <f t="shared" ca="1" si="18"/>
        <v/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29">
        <f ca="1">C35</f>
        <v>21</v>
      </c>
    </row>
    <row r="36" spans="1:21" ht="12.75" customHeight="1" x14ac:dyDescent="0.15">
      <c r="A36" s="108" t="s">
        <v>25</v>
      </c>
      <c r="B36" s="109"/>
      <c r="C36" s="4">
        <f ca="1">ROUND(AVERAGE(D36:J36),3)</f>
        <v>2.355</v>
      </c>
      <c r="D36" s="30">
        <f t="shared" ref="D36:J36" ca="1" si="19">IF(D$2&lt;&gt;"",INDIRECT(D$2&amp;"!C57"),"")</f>
        <v>2.4500000000000002</v>
      </c>
      <c r="E36" s="30">
        <f t="shared" ca="1" si="19"/>
        <v>2.2600000000000002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235.5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No.55</v>
      </c>
      <c r="E39" s="26" t="str">
        <f t="shared" si="20"/>
        <v>No.56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5</v>
      </c>
      <c r="D40" s="77">
        <f t="shared" ref="D40:J40" ca="1" si="21">IF(D$2&lt;&gt;"",INDIRECT(D$2&amp;"!D54"),"")</f>
        <v>5</v>
      </c>
      <c r="E40" s="77">
        <f t="shared" ca="1" si="21"/>
        <v>5</v>
      </c>
      <c r="F40" s="77" t="str">
        <f t="shared" ca="1" si="21"/>
        <v/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7</v>
      </c>
      <c r="D41" s="77">
        <f t="shared" ref="D41:J41" ca="1" si="22">IF(D$2&lt;&gt;"",INDIRECT(D$2&amp;"!D55"),"")</f>
        <v>6</v>
      </c>
      <c r="E41" s="77">
        <f t="shared" ca="1" si="22"/>
        <v>7</v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9</v>
      </c>
      <c r="D42" s="77">
        <f t="shared" ref="D42:J42" ca="1" si="23">IF(D$2&lt;&gt;"",INDIRECT(D$2&amp;"!D56"),"")</f>
        <v>8</v>
      </c>
      <c r="E42" s="77">
        <f t="shared" ca="1" si="23"/>
        <v>9</v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0.11</v>
      </c>
      <c r="D43" s="32">
        <f t="shared" ref="D43:J43" ca="1" si="24">IF(D$2&lt;&gt;"",INDIRECT(D$2&amp;"!D57"),"")</f>
        <v>9.0000000000000011E-2</v>
      </c>
      <c r="E43" s="32">
        <f t="shared" ca="1" si="24"/>
        <v>0.13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No.55</v>
      </c>
      <c r="E46" s="26" t="str">
        <f t="shared" si="25"/>
        <v>No.56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12</v>
      </c>
      <c r="D47" s="77">
        <f t="shared" ref="D47:J47" ca="1" si="26">IF(D$2&lt;&gt;"",INDIRECT(D$2&amp;"!E54"),"")</f>
        <v>12</v>
      </c>
      <c r="E47" s="77">
        <f t="shared" ca="1" si="26"/>
        <v>12</v>
      </c>
      <c r="F47" s="77" t="str">
        <f t="shared" ca="1" si="26"/>
        <v/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13</v>
      </c>
      <c r="D48" s="77">
        <f t="shared" ref="D48:J48" ca="1" si="27">IF(D$2&lt;&gt;"",INDIRECT(D$2&amp;"!E55"),"")</f>
        <v>13</v>
      </c>
      <c r="E48" s="77">
        <f t="shared" ca="1" si="27"/>
        <v>13</v>
      </c>
      <c r="F48" s="77" t="str">
        <f t="shared" ca="1" si="27"/>
        <v/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16</v>
      </c>
      <c r="D49" s="77">
        <f t="shared" ref="D49:J49" ca="1" si="28">IF(D$2&lt;&gt;"",INDIRECT(D$2&amp;"!E56"),"")</f>
        <v>16</v>
      </c>
      <c r="E49" s="77">
        <f t="shared" ca="1" si="28"/>
        <v>16</v>
      </c>
      <c r="F49" s="77" t="str">
        <f t="shared" ca="1" si="28"/>
        <v/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2.4649999999999999</v>
      </c>
      <c r="D50" s="30">
        <f t="shared" ref="D50:J50" ca="1" si="29">IF(D$2&lt;&gt;"",INDIRECT(D$2&amp;"!E57"),"")</f>
        <v>2.54</v>
      </c>
      <c r="E50" s="30">
        <f t="shared" ca="1" si="29"/>
        <v>2.39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63.6</v>
      </c>
      <c r="D54" s="14">
        <f ca="1">IF($C$18=0,"",ROUND((C40/C18*100),1))</f>
        <v>100</v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39.5</v>
      </c>
      <c r="D55" s="14">
        <f ca="1">IF($C$18=0,"",ROUND((C43/C21)*100,1))</f>
        <v>100</v>
      </c>
      <c r="E55" s="35">
        <f ca="1">ROUND((C50/C28)*100,1)</f>
        <v>40.6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No.55</v>
      </c>
      <c r="E59" s="26" t="str">
        <f t="shared" si="30"/>
        <v>No.56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4</v>
      </c>
      <c r="D60" s="77">
        <f t="shared" ref="D60:J60" ca="1" si="31">IF(D$2&lt;&gt;"",INDIRECT(D$2&amp;"!C66"),"")</f>
        <v>4</v>
      </c>
      <c r="E60" s="77">
        <f t="shared" ca="1" si="31"/>
        <v>4</v>
      </c>
      <c r="F60" s="77" t="str">
        <f t="shared" ca="1" si="31"/>
        <v/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28">
        <f ca="1">C60*100</f>
        <v>400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22</v>
      </c>
      <c r="D61" s="77">
        <f t="shared" ref="D61:J61" ca="1" si="32">IF(D$2&lt;&gt;"",INDIRECT(D$2&amp;"!C67"),"")</f>
        <v>22</v>
      </c>
      <c r="E61" s="77">
        <f t="shared" ca="1" si="32"/>
        <v>21</v>
      </c>
      <c r="F61" s="77" t="str">
        <f t="shared" ca="1" si="32"/>
        <v/>
      </c>
      <c r="G61" s="77" t="str">
        <f t="shared" ca="1" si="32"/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29">
        <f ca="1">C61</f>
        <v>22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34</v>
      </c>
      <c r="D62" s="77">
        <f t="shared" ref="D62:J62" ca="1" si="33">IF(D$2&lt;&gt;"",INDIRECT(D$2&amp;"!C68"),"")</f>
        <v>33</v>
      </c>
      <c r="E62" s="77">
        <f t="shared" ca="1" si="33"/>
        <v>35</v>
      </c>
      <c r="F62" s="77" t="str">
        <f t="shared" ca="1" si="33"/>
        <v/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29">
        <f ca="1">C62</f>
        <v>34</v>
      </c>
    </row>
    <row r="63" spans="1:21" ht="12.75" customHeight="1" x14ac:dyDescent="0.15">
      <c r="A63" s="108" t="s">
        <v>25</v>
      </c>
      <c r="B63" s="109"/>
      <c r="C63" s="4">
        <f ca="1">ROUND(AVERAGE(D63:J63),3)</f>
        <v>3.6</v>
      </c>
      <c r="D63" s="30">
        <f t="shared" ref="D63:J63" ca="1" si="34">IF(D$2&lt;&gt;"",INDIRECT(D$2&amp;"!C69"),"")</f>
        <v>3.509999999999998</v>
      </c>
      <c r="E63" s="30">
        <f t="shared" ca="1" si="34"/>
        <v>3.6899999999999991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360</v>
      </c>
    </row>
    <row r="64" spans="1:21" ht="12.75" customHeight="1" x14ac:dyDescent="0.15">
      <c r="K64" s="18" t="str">
        <f ca="1">"形状比＝"&amp;ROUND(K61/K62*100,0)&amp;"、Sr＝"&amp;ROUND((10000/K60)^0.5/K61*100,0)</f>
        <v>形状比＝65、Sr＝23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No.55</v>
      </c>
      <c r="E67" s="26" t="str">
        <f t="shared" si="35"/>
        <v>No.56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77">
        <f t="shared" ref="D68:J68" ca="1" si="36">IF(D$2&lt;&gt;"",INDIRECT(D$2&amp;"!D66"),"")</f>
        <v>0</v>
      </c>
      <c r="E68" s="77">
        <f t="shared" ca="1" si="36"/>
        <v>0</v>
      </c>
      <c r="F68" s="77" t="str">
        <f t="shared" ca="1" si="36"/>
        <v/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No.55</v>
      </c>
      <c r="E74" s="26" t="str">
        <f t="shared" si="40"/>
        <v>No.56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4</v>
      </c>
      <c r="D75" s="77">
        <f t="shared" ref="D75:J75" ca="1" si="41">IF(D$2&lt;&gt;"",INDIRECT(D$2&amp;"!E66"),"")</f>
        <v>4</v>
      </c>
      <c r="E75" s="77">
        <f t="shared" ca="1" si="41"/>
        <v>4</v>
      </c>
      <c r="F75" s="77" t="str">
        <f t="shared" ca="1" si="41"/>
        <v/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22</v>
      </c>
      <c r="D76" s="77">
        <f t="shared" ref="D76:J76" ca="1" si="42">IF(D$2&lt;&gt;"",INDIRECT(D$2&amp;"!E67"),"")</f>
        <v>22</v>
      </c>
      <c r="E76" s="77">
        <f t="shared" ca="1" si="42"/>
        <v>21</v>
      </c>
      <c r="F76" s="77" t="str">
        <f t="shared" ca="1" si="42"/>
        <v/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34</v>
      </c>
      <c r="D77" s="77">
        <f t="shared" ref="D77:J77" ca="1" si="43">IF(D$2&lt;&gt;"",INDIRECT(D$2&amp;"!E68"),"")</f>
        <v>33</v>
      </c>
      <c r="E77" s="77">
        <f t="shared" ca="1" si="43"/>
        <v>35</v>
      </c>
      <c r="F77" s="77" t="str">
        <f t="shared" ca="1" si="43"/>
        <v/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3.6</v>
      </c>
      <c r="D78" s="30">
        <f t="shared" ref="D78:J78" ca="1" si="44">IF(D$2&lt;&gt;"",INDIRECT(D$2&amp;"!E69"),"")</f>
        <v>3.509999999999998</v>
      </c>
      <c r="E78" s="30">
        <f t="shared" ca="1" si="44"/>
        <v>3.6899999999999991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347</v>
      </c>
    </row>
    <row r="93" spans="1:11" x14ac:dyDescent="0.15">
      <c r="B93" s="10" t="s">
        <v>348</v>
      </c>
    </row>
    <row r="95" spans="1:11" x14ac:dyDescent="0.15">
      <c r="B95" s="10" t="s">
        <v>349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J120"/>
  <sheetViews>
    <sheetView showGridLines="0" tabSelected="1" view="pageBreakPreview" topLeftCell="A16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109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53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52">
        <v>0</v>
      </c>
      <c r="L3" s="52">
        <v>12</v>
      </c>
      <c r="M3" s="52">
        <v>22</v>
      </c>
      <c r="N3" s="52">
        <v>32</v>
      </c>
      <c r="O3" s="52">
        <v>42</v>
      </c>
      <c r="P3" s="52" t="s">
        <v>14</v>
      </c>
      <c r="Q3" s="52">
        <v>0</v>
      </c>
      <c r="R3" s="52">
        <v>12</v>
      </c>
      <c r="S3" s="52">
        <v>22</v>
      </c>
      <c r="T3" s="52">
        <v>32</v>
      </c>
      <c r="U3" s="52" t="s">
        <v>14</v>
      </c>
      <c r="V3" s="52">
        <v>0</v>
      </c>
      <c r="W3" s="52">
        <v>12</v>
      </c>
      <c r="X3" s="52">
        <v>22</v>
      </c>
      <c r="Y3" s="52">
        <v>42</v>
      </c>
      <c r="Z3" s="52" t="s">
        <v>14</v>
      </c>
      <c r="AA3" s="52">
        <v>0</v>
      </c>
      <c r="AB3" s="52">
        <v>12</v>
      </c>
      <c r="AC3" s="52">
        <v>22</v>
      </c>
      <c r="AD3" s="52">
        <v>32</v>
      </c>
      <c r="AE3" s="52">
        <v>42</v>
      </c>
      <c r="AF3" s="52" t="s">
        <v>14</v>
      </c>
      <c r="AG3" s="52">
        <v>0</v>
      </c>
      <c r="AH3" s="52">
        <v>12</v>
      </c>
      <c r="AI3" s="52">
        <v>42</v>
      </c>
      <c r="AJ3" s="52" t="s">
        <v>14</v>
      </c>
    </row>
    <row r="4" spans="1:36" ht="12.95" customHeight="1" x14ac:dyDescent="0.15">
      <c r="A4" s="51">
        <v>341</v>
      </c>
      <c r="B4" s="115" t="s">
        <v>51</v>
      </c>
      <c r="C4" s="115"/>
      <c r="D4" s="51">
        <v>38</v>
      </c>
      <c r="E4" s="51">
        <v>22</v>
      </c>
      <c r="F4" s="4">
        <f t="shared" ref="F4:F43" si="0">IF(D4&gt;0,IF(B4="スギ",P4,IF(B4="ヒノキ",U4,IF(B4="アカマツ",Z4,IF(B4="カラマツ",AF4,AJ4)))),"")</f>
        <v>1.1100000000000001</v>
      </c>
      <c r="G4" s="5"/>
      <c r="H4" s="51"/>
      <c r="I4" s="83" t="s">
        <v>91</v>
      </c>
      <c r="J4" s="1" t="s">
        <v>15</v>
      </c>
      <c r="K4" s="52">
        <f t="shared" ref="K4:K43" si="1">IF(ROUND(10^(-5+0.8769+1.7454*LOG(D4)+1.014*LOG(E4)),2)&gt;=0.01,ROUND(10^(-5+0.8769+1.7454*LOG(D4)+1.014*LOG(E4)),2),ROUND(10^(-5+0.8769+1.7454*LOG(D4)+1.014*LOG(E4)),3))</f>
        <v>0.99</v>
      </c>
      <c r="L4" s="52">
        <f t="shared" ref="L4:L43" si="2">ROUND(10^(-5+0.73504+1.83346*LOG(D4)+1.06569*LOG(E4)),2)</f>
        <v>1.1499999999999999</v>
      </c>
      <c r="M4" s="52">
        <f t="shared" ref="M4:M43" si="3">ROUND(10^(-5+0.71514+1.74357*LOG(D4)+1.17719*LOG(E4)),2)</f>
        <v>1.1200000000000001</v>
      </c>
      <c r="N4" s="52">
        <f t="shared" ref="N4:N43" si="4">ROUND(10^(-5+0.82956+1.76381*LOG(D4)+1.06412*LOG(E4)),2)</f>
        <v>1.1100000000000001</v>
      </c>
      <c r="O4" s="52">
        <f t="shared" ref="O4:O43" si="5">ROUND(10^(-5+0.88226+1.79204*LOG(D4)+0.99303*LOG(E4)),2)</f>
        <v>1.1100000000000001</v>
      </c>
      <c r="P4" s="52">
        <f>HLOOKUP($D4,K$3:O$43,MATCH($A4,$A$3:$A$43,0),1)</f>
        <v>1.1100000000000001</v>
      </c>
      <c r="Q4" s="52">
        <f t="shared" ref="Q4:Q43" si="6">IF(ROUND(10^(1.810672*LOG(D4)+0.982833*LOG(E4)-4.173533),2)&gt;=0.01,ROUND(10^(1.810672*LOG(D4)+0.982833*LOG(E4)-4.173533),2),ROUND(10^(1.810672*LOG(D4)+0.982833*LOG(E4)-4.173533),3))</f>
        <v>1.01</v>
      </c>
      <c r="R4" s="52">
        <f t="shared" ref="R4:R43" si="7">ROUND(10^(1.905709*LOG(D4)+1.011385*LOG(E4)-4.293729),2)</f>
        <v>1.19</v>
      </c>
      <c r="S4" s="52">
        <f t="shared" ref="S4:S43" si="8">ROUND(10^(1.771888*LOG(D4)+1.138415*LOG(E4)-4.271259),2)</f>
        <v>1.1399999999999999</v>
      </c>
      <c r="T4" s="52">
        <f t="shared" ref="T4:T43" si="9">ROUND(10^(1.671519*LOG(D4)+1.363617*LOG(E4)-4.404407),2)</f>
        <v>1.17</v>
      </c>
      <c r="U4" s="52">
        <f t="shared" ref="U4:U43" si="10">HLOOKUP($D4,Q$3:T$43,MATCH($A4,$A$3:$A$43,0),1)</f>
        <v>1.17</v>
      </c>
      <c r="V4" s="52">
        <f t="shared" ref="V4:V43" si="11">IF(ROUND(10^(-4.249503+1.946501*LOG(D4)+0.942682*LOG(E4)),2)&gt;=0.01,ROUND(10^(-4.249503+1.946501*LOG(D4)+0.942682*LOG(E4)),2),ROUND(10^(-4.249503+1.946501*LOG(D4)+0.942682*LOG(E4)),3))</f>
        <v>1.23</v>
      </c>
      <c r="W4" s="52">
        <f t="shared" ref="W4:W43" si="12">ROUND(10^(-4.155639+1.847898*LOG(D4)+0.951955*LOG(E4)),2)</f>
        <v>1.1000000000000001</v>
      </c>
      <c r="X4" s="52">
        <f t="shared" ref="X4:X43" si="13">ROUND(10^(-4.194535+1.804172*LOG(D4)+1.034248*LOG(E4)),2)</f>
        <v>1.1100000000000001</v>
      </c>
      <c r="Y4" s="52">
        <f t="shared" ref="Y4:Y43" si="14">ROUND(10^(-4.42347+2.006485*LOG(D4)+0.967757*LOG(E4)),2)</f>
        <v>1.1100000000000001</v>
      </c>
      <c r="Z4" s="52">
        <f t="shared" ref="Z4:Z43" si="15">HLOOKUP($D4,V$3:Y$43,MATCH($A4,$A$3:$A$43,0),1)</f>
        <v>1.1100000000000001</v>
      </c>
      <c r="AA4" s="52">
        <f t="shared" ref="AA4:AA43" si="16">IF(ROUND(10^(1.80389*LOG(D4)+0.962587*LOG(E4)-4.155099),2)&gt;=0.01,ROUND(10^(1.80389*LOG(D4)+0.962587*LOG(E4)-4.155099),2),ROUND(10^(1.80389*LOG(D4)+0.962587*LOG(E4)-4.155099),3))</f>
        <v>0.97</v>
      </c>
      <c r="AB4" s="52">
        <f t="shared" ref="AB4:AB43" si="17">ROUND(10^(1.979213*LOG(D4)+0.998347*LOG(E4)-4.369281),2)</f>
        <v>1.25</v>
      </c>
      <c r="AC4" s="52">
        <f t="shared" ref="AC4:AC43" si="18">ROUND(10^(1.904401*LOG(D4)+1.062478*LOG(E4)-4.348104),2)</f>
        <v>1.22</v>
      </c>
      <c r="AD4" s="52">
        <f t="shared" ref="AD4:AD43" si="19">ROUND(10^(1.640825*LOG(D4)+1.080387*LOG(E4)-3.976731),2)</f>
        <v>1.1599999999999999</v>
      </c>
      <c r="AE4" s="52">
        <f t="shared" ref="AE4:AE43" si="20">ROUND(10^(1.90887*LOG(D4)+1.088002*LOG(E4)-4.431495),2)</f>
        <v>1.1100000000000001</v>
      </c>
      <c r="AF4" s="52">
        <f t="shared" ref="AF4:AF43" si="21">HLOOKUP($D4,AA$3:AE$43,MATCH($A4,$A$3:$A$43,0),1)</f>
        <v>1.1599999999999999</v>
      </c>
      <c r="AG4" s="52">
        <f t="shared" ref="AG4:AG43" si="22">IF(ROUND(10^(1.94019664*LOG(D4)+0.84689666*LOG(E4)-4.20067295),2)&gt;=0.01,ROUND(10^(1.94019664*LOG(D4)+0.84689666*LOG(E4)-4.20067295),2),ROUND(10^(1.94019664*LOG(D4)+0.84689666*LOG(E4)-4.20067295),3))</f>
        <v>1</v>
      </c>
      <c r="AH4" s="52">
        <f t="shared" ref="AH4:AH43" si="23">ROUND(10^(1.93813902*LOG(D4)+0.96697002*LOG(E4)-4.32216295),2)</f>
        <v>1.0900000000000001</v>
      </c>
      <c r="AI4" s="52">
        <f t="shared" ref="AI4:AI43" si="24">ROUND(10^(1.82464098*LOG(D4)+0.97625989*LOG(E4)-4.15096808),2)</f>
        <v>1.1000000000000001</v>
      </c>
      <c r="AJ4" s="52">
        <f t="shared" ref="AJ4:AJ43" si="25">HLOOKUP($D4,AG$3:AI$43,MATCH($A4,$A$3:$A$43,0),1)</f>
        <v>1.0900000000000001</v>
      </c>
    </row>
    <row r="5" spans="1:36" ht="12.95" customHeight="1" x14ac:dyDescent="0.15">
      <c r="A5" s="51">
        <v>342</v>
      </c>
      <c r="B5" s="115" t="s">
        <v>51</v>
      </c>
      <c r="C5" s="115"/>
      <c r="D5" s="51">
        <v>30</v>
      </c>
      <c r="E5" s="51">
        <v>21</v>
      </c>
      <c r="F5" s="4">
        <f t="shared" si="0"/>
        <v>0.7</v>
      </c>
      <c r="G5" s="5"/>
      <c r="H5" s="51"/>
      <c r="I5" s="51"/>
      <c r="J5" s="1" t="s">
        <v>15</v>
      </c>
      <c r="K5" s="52">
        <f t="shared" si="1"/>
        <v>0.62</v>
      </c>
      <c r="L5" s="52">
        <f t="shared" si="2"/>
        <v>0.71</v>
      </c>
      <c r="M5" s="52">
        <f t="shared" si="3"/>
        <v>0.7</v>
      </c>
      <c r="N5" s="52">
        <f t="shared" si="4"/>
        <v>0.69</v>
      </c>
      <c r="O5" s="52">
        <f t="shared" si="5"/>
        <v>0.7</v>
      </c>
      <c r="P5" s="52">
        <f t="shared" ref="P5:P43" si="26">HLOOKUP($D5,K$3:O$43,MATCH(A5,$A$3:$A$43,0),1)</f>
        <v>0.7</v>
      </c>
      <c r="Q5" s="52">
        <f t="shared" si="6"/>
        <v>0.63</v>
      </c>
      <c r="R5" s="52">
        <f t="shared" si="7"/>
        <v>0.72</v>
      </c>
      <c r="S5" s="52">
        <f t="shared" si="8"/>
        <v>0.71</v>
      </c>
      <c r="T5" s="52">
        <f t="shared" si="9"/>
        <v>0.74</v>
      </c>
      <c r="U5" s="52">
        <f t="shared" si="10"/>
        <v>0.71</v>
      </c>
      <c r="V5" s="52">
        <f t="shared" si="11"/>
        <v>0.74</v>
      </c>
      <c r="W5" s="52">
        <f t="shared" si="12"/>
        <v>0.68</v>
      </c>
      <c r="X5" s="52">
        <f t="shared" si="13"/>
        <v>0.69</v>
      </c>
      <c r="Y5" s="52">
        <f t="shared" si="14"/>
        <v>0.66</v>
      </c>
      <c r="Z5" s="52">
        <f t="shared" si="15"/>
        <v>0.69</v>
      </c>
      <c r="AA5" s="52">
        <f t="shared" si="16"/>
        <v>0.61</v>
      </c>
      <c r="AB5" s="52">
        <f t="shared" si="17"/>
        <v>0.75</v>
      </c>
      <c r="AC5" s="52">
        <f t="shared" si="18"/>
        <v>0.74</v>
      </c>
      <c r="AD5" s="52">
        <f t="shared" si="19"/>
        <v>0.75</v>
      </c>
      <c r="AE5" s="52">
        <f t="shared" si="20"/>
        <v>0.67</v>
      </c>
      <c r="AF5" s="52">
        <f t="shared" si="21"/>
        <v>0.74</v>
      </c>
      <c r="AG5" s="52">
        <f t="shared" si="22"/>
        <v>0.61</v>
      </c>
      <c r="AH5" s="52">
        <f t="shared" si="23"/>
        <v>0.66</v>
      </c>
      <c r="AI5" s="52">
        <f t="shared" si="24"/>
        <v>0.68</v>
      </c>
      <c r="AJ5" s="52">
        <f t="shared" si="25"/>
        <v>0.66</v>
      </c>
    </row>
    <row r="6" spans="1:36" ht="12.95" customHeight="1" x14ac:dyDescent="0.15">
      <c r="A6" s="91">
        <v>343</v>
      </c>
      <c r="B6" s="115" t="s">
        <v>51</v>
      </c>
      <c r="C6" s="115"/>
      <c r="D6" s="56">
        <v>34</v>
      </c>
      <c r="E6" s="51">
        <v>22</v>
      </c>
      <c r="F6" s="4">
        <f t="shared" si="0"/>
        <v>0.91</v>
      </c>
      <c r="G6" s="51"/>
      <c r="H6" s="71"/>
      <c r="I6" s="51"/>
      <c r="J6" s="1" t="s">
        <v>15</v>
      </c>
      <c r="K6" s="52">
        <f t="shared" si="1"/>
        <v>0.82</v>
      </c>
      <c r="L6" s="52">
        <f t="shared" si="2"/>
        <v>0.94</v>
      </c>
      <c r="M6" s="52">
        <f t="shared" si="3"/>
        <v>0.92</v>
      </c>
      <c r="N6" s="52">
        <f t="shared" si="4"/>
        <v>0.91</v>
      </c>
      <c r="O6" s="52">
        <f t="shared" si="5"/>
        <v>0.91</v>
      </c>
      <c r="P6" s="52">
        <f t="shared" si="26"/>
        <v>0.91</v>
      </c>
      <c r="Q6" s="52">
        <f t="shared" si="6"/>
        <v>0.83</v>
      </c>
      <c r="R6" s="52">
        <f t="shared" si="7"/>
        <v>0.96</v>
      </c>
      <c r="S6" s="52">
        <f t="shared" si="8"/>
        <v>0.93</v>
      </c>
      <c r="T6" s="52">
        <f t="shared" si="9"/>
        <v>0.97</v>
      </c>
      <c r="U6" s="52">
        <f t="shared" si="10"/>
        <v>0.97</v>
      </c>
      <c r="V6" s="52">
        <f t="shared" si="11"/>
        <v>0.99</v>
      </c>
      <c r="W6" s="52">
        <f t="shared" si="12"/>
        <v>0.9</v>
      </c>
      <c r="X6" s="52">
        <f t="shared" si="13"/>
        <v>0.91</v>
      </c>
      <c r="Y6" s="52">
        <f t="shared" si="14"/>
        <v>0.89</v>
      </c>
      <c r="Z6" s="52">
        <f t="shared" si="15"/>
        <v>0.91</v>
      </c>
      <c r="AA6" s="52">
        <f t="shared" si="16"/>
        <v>0.79</v>
      </c>
      <c r="AB6" s="52">
        <f t="shared" si="17"/>
        <v>1</v>
      </c>
      <c r="AC6" s="52">
        <f t="shared" si="18"/>
        <v>0.99</v>
      </c>
      <c r="AD6" s="52">
        <f t="shared" si="19"/>
        <v>0.97</v>
      </c>
      <c r="AE6" s="52">
        <f t="shared" si="20"/>
        <v>0.9</v>
      </c>
      <c r="AF6" s="52">
        <f t="shared" si="21"/>
        <v>0.97</v>
      </c>
      <c r="AG6" s="52">
        <f t="shared" si="22"/>
        <v>0.81</v>
      </c>
      <c r="AH6" s="52">
        <f t="shared" si="23"/>
        <v>0.88</v>
      </c>
      <c r="AI6" s="52">
        <f t="shared" si="24"/>
        <v>0.9</v>
      </c>
      <c r="AJ6" s="52">
        <f t="shared" si="25"/>
        <v>0.88</v>
      </c>
    </row>
    <row r="7" spans="1:36" ht="12.95" customHeight="1" x14ac:dyDescent="0.15">
      <c r="A7" s="91">
        <v>344</v>
      </c>
      <c r="B7" s="115" t="s">
        <v>51</v>
      </c>
      <c r="C7" s="115"/>
      <c r="D7" s="56">
        <v>24</v>
      </c>
      <c r="E7" s="51">
        <v>20</v>
      </c>
      <c r="F7" s="4">
        <f t="shared" si="0"/>
        <v>0.45</v>
      </c>
      <c r="G7" s="5"/>
      <c r="H7" s="51"/>
      <c r="I7" s="51"/>
      <c r="J7" s="1" t="s">
        <v>15</v>
      </c>
      <c r="K7" s="52">
        <f t="shared" si="1"/>
        <v>0.4</v>
      </c>
      <c r="L7" s="52">
        <f t="shared" si="2"/>
        <v>0.45</v>
      </c>
      <c r="M7" s="52">
        <f t="shared" si="3"/>
        <v>0.45</v>
      </c>
      <c r="N7" s="52">
        <f t="shared" si="4"/>
        <v>0.45</v>
      </c>
      <c r="O7" s="52">
        <f t="shared" si="5"/>
        <v>0.44</v>
      </c>
      <c r="P7" s="52">
        <f t="shared" si="26"/>
        <v>0.45</v>
      </c>
      <c r="Q7" s="52">
        <f t="shared" si="6"/>
        <v>0.4</v>
      </c>
      <c r="R7" s="52">
        <f t="shared" si="7"/>
        <v>0.45</v>
      </c>
      <c r="S7" s="52">
        <f t="shared" si="8"/>
        <v>0.45</v>
      </c>
      <c r="T7" s="52">
        <f t="shared" si="9"/>
        <v>0.48</v>
      </c>
      <c r="U7" s="52">
        <f t="shared" si="10"/>
        <v>0.45</v>
      </c>
      <c r="V7" s="52">
        <f t="shared" si="11"/>
        <v>0.46</v>
      </c>
      <c r="W7" s="52">
        <f t="shared" si="12"/>
        <v>0.43</v>
      </c>
      <c r="X7" s="52">
        <f t="shared" si="13"/>
        <v>0.44</v>
      </c>
      <c r="Y7" s="52">
        <f t="shared" si="14"/>
        <v>0.4</v>
      </c>
      <c r="Z7" s="52">
        <f t="shared" si="15"/>
        <v>0.44</v>
      </c>
      <c r="AA7" s="52">
        <f t="shared" si="16"/>
        <v>0.39</v>
      </c>
      <c r="AB7" s="52">
        <f t="shared" si="17"/>
        <v>0.46</v>
      </c>
      <c r="AC7" s="52">
        <f t="shared" si="18"/>
        <v>0.46</v>
      </c>
      <c r="AD7" s="52">
        <f t="shared" si="19"/>
        <v>0.49</v>
      </c>
      <c r="AE7" s="52">
        <f t="shared" si="20"/>
        <v>0.42</v>
      </c>
      <c r="AF7" s="52">
        <f t="shared" si="21"/>
        <v>0.46</v>
      </c>
      <c r="AG7" s="52">
        <f t="shared" si="22"/>
        <v>0.38</v>
      </c>
      <c r="AH7" s="52">
        <f t="shared" si="23"/>
        <v>0.41</v>
      </c>
      <c r="AI7" s="52">
        <f t="shared" si="24"/>
        <v>0.43</v>
      </c>
      <c r="AJ7" s="52">
        <f t="shared" si="25"/>
        <v>0.41</v>
      </c>
    </row>
    <row r="8" spans="1:36" ht="12.95" customHeight="1" x14ac:dyDescent="0.15">
      <c r="A8" s="91">
        <v>345</v>
      </c>
      <c r="B8" s="115" t="s">
        <v>51</v>
      </c>
      <c r="C8" s="115"/>
      <c r="D8" s="56">
        <v>20</v>
      </c>
      <c r="E8" s="51">
        <v>21</v>
      </c>
      <c r="F8" s="4">
        <f t="shared" si="0"/>
        <v>0.34</v>
      </c>
      <c r="G8" s="5" t="s">
        <v>67</v>
      </c>
      <c r="H8" s="74" t="s">
        <v>62</v>
      </c>
      <c r="I8" s="5" t="s">
        <v>67</v>
      </c>
      <c r="J8" s="1" t="s">
        <v>15</v>
      </c>
      <c r="K8" s="52">
        <f t="shared" si="1"/>
        <v>0.31</v>
      </c>
      <c r="L8" s="52">
        <f t="shared" si="2"/>
        <v>0.34</v>
      </c>
      <c r="M8" s="52">
        <f t="shared" si="3"/>
        <v>0.35</v>
      </c>
      <c r="N8" s="52">
        <f t="shared" si="4"/>
        <v>0.34</v>
      </c>
      <c r="O8" s="52">
        <f t="shared" si="5"/>
        <v>0.34</v>
      </c>
      <c r="P8" s="52">
        <f t="shared" si="26"/>
        <v>0.34</v>
      </c>
      <c r="Q8" s="52">
        <f t="shared" si="6"/>
        <v>0.3</v>
      </c>
      <c r="R8" s="52">
        <f t="shared" si="7"/>
        <v>0.33</v>
      </c>
      <c r="S8" s="52">
        <f t="shared" si="8"/>
        <v>0.35</v>
      </c>
      <c r="T8" s="52">
        <f t="shared" si="9"/>
        <v>0.37</v>
      </c>
      <c r="U8" s="52">
        <f t="shared" si="10"/>
        <v>0.33</v>
      </c>
      <c r="V8" s="52">
        <f t="shared" si="11"/>
        <v>0.34</v>
      </c>
      <c r="W8" s="52">
        <f t="shared" si="12"/>
        <v>0.32</v>
      </c>
      <c r="X8" s="52">
        <f t="shared" si="13"/>
        <v>0.33</v>
      </c>
      <c r="Y8" s="52">
        <f t="shared" si="14"/>
        <v>0.28999999999999998</v>
      </c>
      <c r="Z8" s="52">
        <f t="shared" si="15"/>
        <v>0.32</v>
      </c>
      <c r="AA8" s="52">
        <f t="shared" si="16"/>
        <v>0.28999999999999998</v>
      </c>
      <c r="AB8" s="52">
        <f t="shared" si="17"/>
        <v>0.34</v>
      </c>
      <c r="AC8" s="52">
        <f t="shared" si="18"/>
        <v>0.34</v>
      </c>
      <c r="AD8" s="52">
        <f t="shared" si="19"/>
        <v>0.39</v>
      </c>
      <c r="AE8" s="52">
        <f t="shared" si="20"/>
        <v>0.31</v>
      </c>
      <c r="AF8" s="52">
        <f t="shared" si="21"/>
        <v>0.34</v>
      </c>
      <c r="AG8" s="52">
        <f t="shared" si="22"/>
        <v>0.28000000000000003</v>
      </c>
      <c r="AH8" s="52">
        <f t="shared" si="23"/>
        <v>0.3</v>
      </c>
      <c r="AI8" s="52">
        <f t="shared" si="24"/>
        <v>0.33</v>
      </c>
      <c r="AJ8" s="52">
        <f t="shared" si="25"/>
        <v>0.3</v>
      </c>
    </row>
    <row r="9" spans="1:36" ht="12.95" customHeight="1" x14ac:dyDescent="0.15">
      <c r="A9" s="91">
        <v>346</v>
      </c>
      <c r="B9" s="115" t="s">
        <v>51</v>
      </c>
      <c r="C9" s="115"/>
      <c r="D9" s="56">
        <v>40</v>
      </c>
      <c r="E9" s="51">
        <v>24</v>
      </c>
      <c r="F9" s="4">
        <f t="shared" si="0"/>
        <v>1.33</v>
      </c>
      <c r="G9" s="5"/>
      <c r="H9" s="71"/>
      <c r="I9" s="5"/>
      <c r="J9" s="1" t="s">
        <v>15</v>
      </c>
      <c r="K9" s="52">
        <f t="shared" si="1"/>
        <v>1.18</v>
      </c>
      <c r="L9" s="52">
        <f t="shared" si="2"/>
        <v>1.39</v>
      </c>
      <c r="M9" s="52">
        <f t="shared" si="3"/>
        <v>1.36</v>
      </c>
      <c r="N9" s="52">
        <f t="shared" si="4"/>
        <v>1.33</v>
      </c>
      <c r="O9" s="52">
        <f t="shared" si="5"/>
        <v>1.33</v>
      </c>
      <c r="P9" s="52">
        <f t="shared" si="26"/>
        <v>1.33</v>
      </c>
      <c r="Q9" s="52">
        <f t="shared" si="6"/>
        <v>1.21</v>
      </c>
      <c r="R9" s="52">
        <f t="shared" si="7"/>
        <v>1.43</v>
      </c>
      <c r="S9" s="52">
        <f t="shared" si="8"/>
        <v>1.38</v>
      </c>
      <c r="T9" s="52">
        <f t="shared" si="9"/>
        <v>1.43</v>
      </c>
      <c r="U9" s="52">
        <f t="shared" si="10"/>
        <v>1.43</v>
      </c>
      <c r="V9" s="52">
        <f t="shared" si="11"/>
        <v>1.48</v>
      </c>
      <c r="W9" s="52">
        <f t="shared" si="12"/>
        <v>1.31</v>
      </c>
      <c r="X9" s="52">
        <f t="shared" si="13"/>
        <v>1.33</v>
      </c>
      <c r="Y9" s="52">
        <f t="shared" si="14"/>
        <v>1.34</v>
      </c>
      <c r="Z9" s="52">
        <f t="shared" si="15"/>
        <v>1.33</v>
      </c>
      <c r="AA9" s="52">
        <f t="shared" si="16"/>
        <v>1.1599999999999999</v>
      </c>
      <c r="AB9" s="52">
        <f t="shared" si="17"/>
        <v>1.51</v>
      </c>
      <c r="AC9" s="52">
        <f t="shared" si="18"/>
        <v>1.48</v>
      </c>
      <c r="AD9" s="52">
        <f t="shared" si="19"/>
        <v>1.39</v>
      </c>
      <c r="AE9" s="52">
        <f t="shared" si="20"/>
        <v>1.34</v>
      </c>
      <c r="AF9" s="52">
        <f t="shared" si="21"/>
        <v>1.39</v>
      </c>
      <c r="AG9" s="52">
        <f t="shared" si="22"/>
        <v>1.19</v>
      </c>
      <c r="AH9" s="52">
        <f t="shared" si="23"/>
        <v>1.31</v>
      </c>
      <c r="AI9" s="52">
        <f t="shared" si="24"/>
        <v>1.32</v>
      </c>
      <c r="AJ9" s="52">
        <f t="shared" si="25"/>
        <v>1.31</v>
      </c>
    </row>
    <row r="10" spans="1:36" ht="12.95" customHeight="1" x14ac:dyDescent="0.15">
      <c r="A10" s="91">
        <v>347</v>
      </c>
      <c r="B10" s="115" t="s">
        <v>51</v>
      </c>
      <c r="C10" s="115"/>
      <c r="D10" s="56">
        <v>24</v>
      </c>
      <c r="E10" s="51">
        <v>20</v>
      </c>
      <c r="F10" s="4">
        <f t="shared" si="0"/>
        <v>0.45</v>
      </c>
      <c r="G10" s="51"/>
      <c r="H10" s="51"/>
      <c r="I10" s="101"/>
      <c r="J10" s="1" t="s">
        <v>15</v>
      </c>
      <c r="K10" s="52">
        <f t="shared" si="1"/>
        <v>0.4</v>
      </c>
      <c r="L10" s="52">
        <f t="shared" si="2"/>
        <v>0.45</v>
      </c>
      <c r="M10" s="52">
        <f t="shared" si="3"/>
        <v>0.45</v>
      </c>
      <c r="N10" s="52">
        <f t="shared" si="4"/>
        <v>0.45</v>
      </c>
      <c r="O10" s="52">
        <f t="shared" si="5"/>
        <v>0.44</v>
      </c>
      <c r="P10" s="52">
        <f t="shared" si="26"/>
        <v>0.45</v>
      </c>
      <c r="Q10" s="52">
        <f t="shared" si="6"/>
        <v>0.4</v>
      </c>
      <c r="R10" s="52">
        <f t="shared" si="7"/>
        <v>0.45</v>
      </c>
      <c r="S10" s="52">
        <f t="shared" si="8"/>
        <v>0.45</v>
      </c>
      <c r="T10" s="52">
        <f t="shared" si="9"/>
        <v>0.48</v>
      </c>
      <c r="U10" s="52">
        <f t="shared" si="10"/>
        <v>0.45</v>
      </c>
      <c r="V10" s="52">
        <f t="shared" si="11"/>
        <v>0.46</v>
      </c>
      <c r="W10" s="52">
        <f t="shared" si="12"/>
        <v>0.43</v>
      </c>
      <c r="X10" s="52">
        <f t="shared" si="13"/>
        <v>0.44</v>
      </c>
      <c r="Y10" s="52">
        <f t="shared" si="14"/>
        <v>0.4</v>
      </c>
      <c r="Z10" s="52">
        <f t="shared" si="15"/>
        <v>0.44</v>
      </c>
      <c r="AA10" s="52">
        <f t="shared" si="16"/>
        <v>0.39</v>
      </c>
      <c r="AB10" s="52">
        <f t="shared" si="17"/>
        <v>0.46</v>
      </c>
      <c r="AC10" s="52">
        <f t="shared" si="18"/>
        <v>0.46</v>
      </c>
      <c r="AD10" s="52">
        <f t="shared" si="19"/>
        <v>0.49</v>
      </c>
      <c r="AE10" s="52">
        <f t="shared" si="20"/>
        <v>0.42</v>
      </c>
      <c r="AF10" s="52">
        <f t="shared" si="21"/>
        <v>0.46</v>
      </c>
      <c r="AG10" s="52">
        <f t="shared" si="22"/>
        <v>0.38</v>
      </c>
      <c r="AH10" s="52">
        <f t="shared" si="23"/>
        <v>0.41</v>
      </c>
      <c r="AI10" s="52">
        <f t="shared" si="24"/>
        <v>0.43</v>
      </c>
      <c r="AJ10" s="52">
        <f t="shared" si="25"/>
        <v>0.41</v>
      </c>
    </row>
    <row r="11" spans="1:36" ht="12.95" customHeight="1" x14ac:dyDescent="0.15">
      <c r="A11" s="91">
        <v>348</v>
      </c>
      <c r="B11" s="115" t="s">
        <v>51</v>
      </c>
      <c r="C11" s="115"/>
      <c r="D11" s="56">
        <v>16</v>
      </c>
      <c r="E11" s="51">
        <v>17</v>
      </c>
      <c r="F11" s="4">
        <f t="shared" si="0"/>
        <v>0.18</v>
      </c>
      <c r="G11" s="5"/>
      <c r="H11" s="74"/>
      <c r="I11" s="5"/>
      <c r="J11" s="1" t="s">
        <v>15</v>
      </c>
      <c r="K11" s="52">
        <f t="shared" si="1"/>
        <v>0.17</v>
      </c>
      <c r="L11" s="52">
        <f t="shared" si="2"/>
        <v>0.18</v>
      </c>
      <c r="M11" s="52">
        <f t="shared" si="3"/>
        <v>0.18</v>
      </c>
      <c r="N11" s="52">
        <f t="shared" si="4"/>
        <v>0.18</v>
      </c>
      <c r="O11" s="52">
        <f t="shared" si="5"/>
        <v>0.18</v>
      </c>
      <c r="P11" s="52">
        <f t="shared" si="26"/>
        <v>0.18</v>
      </c>
      <c r="Q11" s="52">
        <f t="shared" si="6"/>
        <v>0.16</v>
      </c>
      <c r="R11" s="52">
        <f t="shared" si="7"/>
        <v>0.18</v>
      </c>
      <c r="S11" s="52">
        <f t="shared" si="8"/>
        <v>0.18</v>
      </c>
      <c r="T11" s="52">
        <f t="shared" si="9"/>
        <v>0.19</v>
      </c>
      <c r="U11" s="52">
        <f t="shared" si="10"/>
        <v>0.18</v>
      </c>
      <c r="V11" s="52">
        <f t="shared" si="11"/>
        <v>0.18</v>
      </c>
      <c r="W11" s="52">
        <f t="shared" si="12"/>
        <v>0.17</v>
      </c>
      <c r="X11" s="52">
        <f t="shared" si="13"/>
        <v>0.18</v>
      </c>
      <c r="Y11" s="52">
        <f t="shared" si="14"/>
        <v>0.15</v>
      </c>
      <c r="Z11" s="52">
        <f t="shared" si="15"/>
        <v>0.17</v>
      </c>
      <c r="AA11" s="52">
        <f t="shared" si="16"/>
        <v>0.16</v>
      </c>
      <c r="AB11" s="52">
        <f t="shared" si="17"/>
        <v>0.17</v>
      </c>
      <c r="AC11" s="52">
        <f t="shared" si="18"/>
        <v>0.18</v>
      </c>
      <c r="AD11" s="52">
        <f t="shared" si="19"/>
        <v>0.21</v>
      </c>
      <c r="AE11" s="52">
        <f t="shared" si="20"/>
        <v>0.16</v>
      </c>
      <c r="AF11" s="52">
        <f t="shared" si="21"/>
        <v>0.17</v>
      </c>
      <c r="AG11" s="52">
        <f t="shared" si="22"/>
        <v>0.15</v>
      </c>
      <c r="AH11" s="52">
        <f t="shared" si="23"/>
        <v>0.16</v>
      </c>
      <c r="AI11" s="52">
        <f t="shared" si="24"/>
        <v>0.18</v>
      </c>
      <c r="AJ11" s="52">
        <f t="shared" si="25"/>
        <v>0.16</v>
      </c>
    </row>
    <row r="12" spans="1:36" ht="12.95" customHeight="1" x14ac:dyDescent="0.15">
      <c r="A12" s="91">
        <v>349</v>
      </c>
      <c r="B12" s="115" t="s">
        <v>51</v>
      </c>
      <c r="C12" s="115"/>
      <c r="D12" s="56">
        <v>16</v>
      </c>
      <c r="E12" s="51">
        <v>15</v>
      </c>
      <c r="F12" s="4">
        <f t="shared" si="0"/>
        <v>0.16</v>
      </c>
      <c r="G12" s="5" t="s">
        <v>67</v>
      </c>
      <c r="H12" s="91" t="s">
        <v>62</v>
      </c>
      <c r="I12" s="5" t="s">
        <v>67</v>
      </c>
      <c r="J12" s="1" t="s">
        <v>15</v>
      </c>
      <c r="K12" s="52">
        <f t="shared" si="1"/>
        <v>0.15</v>
      </c>
      <c r="L12" s="52">
        <f t="shared" si="2"/>
        <v>0.16</v>
      </c>
      <c r="M12" s="52">
        <f t="shared" si="3"/>
        <v>0.16</v>
      </c>
      <c r="N12" s="52">
        <f t="shared" si="4"/>
        <v>0.16</v>
      </c>
      <c r="O12" s="52">
        <f t="shared" si="5"/>
        <v>0.16</v>
      </c>
      <c r="P12" s="52">
        <f t="shared" si="26"/>
        <v>0.16</v>
      </c>
      <c r="Q12" s="52">
        <f t="shared" si="6"/>
        <v>0.15</v>
      </c>
      <c r="R12" s="52">
        <f t="shared" si="7"/>
        <v>0.16</v>
      </c>
      <c r="S12" s="52">
        <f t="shared" si="8"/>
        <v>0.16</v>
      </c>
      <c r="T12" s="52">
        <f t="shared" si="9"/>
        <v>0.16</v>
      </c>
      <c r="U12" s="52">
        <f t="shared" si="10"/>
        <v>0.16</v>
      </c>
      <c r="V12" s="52">
        <f t="shared" si="11"/>
        <v>0.16</v>
      </c>
      <c r="W12" s="52">
        <f t="shared" si="12"/>
        <v>0.15</v>
      </c>
      <c r="X12" s="52">
        <f t="shared" si="13"/>
        <v>0.16</v>
      </c>
      <c r="Y12" s="52">
        <f t="shared" si="14"/>
        <v>0.14000000000000001</v>
      </c>
      <c r="Z12" s="52">
        <f t="shared" si="15"/>
        <v>0.15</v>
      </c>
      <c r="AA12" s="52">
        <f t="shared" si="16"/>
        <v>0.14000000000000001</v>
      </c>
      <c r="AB12" s="52">
        <f t="shared" si="17"/>
        <v>0.15</v>
      </c>
      <c r="AC12" s="52">
        <f t="shared" si="18"/>
        <v>0.16</v>
      </c>
      <c r="AD12" s="52">
        <f t="shared" si="19"/>
        <v>0.19</v>
      </c>
      <c r="AE12" s="52">
        <f t="shared" si="20"/>
        <v>0.14000000000000001</v>
      </c>
      <c r="AF12" s="52">
        <f t="shared" si="21"/>
        <v>0.15</v>
      </c>
      <c r="AG12" s="52">
        <f t="shared" si="22"/>
        <v>0.14000000000000001</v>
      </c>
      <c r="AH12" s="52">
        <f t="shared" si="23"/>
        <v>0.14000000000000001</v>
      </c>
      <c r="AI12" s="52">
        <f t="shared" si="24"/>
        <v>0.16</v>
      </c>
      <c r="AJ12" s="52">
        <f t="shared" si="25"/>
        <v>0.14000000000000001</v>
      </c>
    </row>
    <row r="13" spans="1:36" ht="12.95" customHeight="1" x14ac:dyDescent="0.15">
      <c r="A13" s="91">
        <v>350</v>
      </c>
      <c r="B13" s="115" t="s">
        <v>51</v>
      </c>
      <c r="C13" s="115"/>
      <c r="D13" s="56">
        <v>20</v>
      </c>
      <c r="E13" s="51">
        <v>18</v>
      </c>
      <c r="F13" s="4">
        <f t="shared" si="0"/>
        <v>0.28999999999999998</v>
      </c>
      <c r="G13" s="5" t="s">
        <v>67</v>
      </c>
      <c r="H13" s="91" t="s">
        <v>62</v>
      </c>
      <c r="I13" s="5" t="s">
        <v>67</v>
      </c>
      <c r="J13" s="1" t="s">
        <v>15</v>
      </c>
      <c r="K13" s="52">
        <f t="shared" si="1"/>
        <v>0.26</v>
      </c>
      <c r="L13" s="52">
        <f t="shared" si="2"/>
        <v>0.28999999999999998</v>
      </c>
      <c r="M13" s="52">
        <f t="shared" si="3"/>
        <v>0.28999999999999998</v>
      </c>
      <c r="N13" s="52">
        <f t="shared" si="4"/>
        <v>0.28999999999999998</v>
      </c>
      <c r="O13" s="52">
        <f t="shared" si="5"/>
        <v>0.28999999999999998</v>
      </c>
      <c r="P13" s="52">
        <f t="shared" si="26"/>
        <v>0.28999999999999998</v>
      </c>
      <c r="Q13" s="52">
        <f t="shared" si="6"/>
        <v>0.26</v>
      </c>
      <c r="R13" s="52">
        <f t="shared" si="7"/>
        <v>0.28999999999999998</v>
      </c>
      <c r="S13" s="52">
        <f t="shared" si="8"/>
        <v>0.28999999999999998</v>
      </c>
      <c r="T13" s="52">
        <f t="shared" si="9"/>
        <v>0.3</v>
      </c>
      <c r="U13" s="52">
        <f t="shared" si="10"/>
        <v>0.28999999999999998</v>
      </c>
      <c r="V13" s="52">
        <f t="shared" si="11"/>
        <v>0.28999999999999998</v>
      </c>
      <c r="W13" s="52">
        <f t="shared" si="12"/>
        <v>0.28000000000000003</v>
      </c>
      <c r="X13" s="52">
        <f t="shared" si="13"/>
        <v>0.28000000000000003</v>
      </c>
      <c r="Y13" s="52">
        <f t="shared" si="14"/>
        <v>0.25</v>
      </c>
      <c r="Z13" s="52">
        <f t="shared" si="15"/>
        <v>0.28000000000000003</v>
      </c>
      <c r="AA13" s="52">
        <f t="shared" si="16"/>
        <v>0.25</v>
      </c>
      <c r="AB13" s="52">
        <f t="shared" si="17"/>
        <v>0.28999999999999998</v>
      </c>
      <c r="AC13" s="52">
        <f t="shared" si="18"/>
        <v>0.28999999999999998</v>
      </c>
      <c r="AD13" s="52">
        <f t="shared" si="19"/>
        <v>0.33</v>
      </c>
      <c r="AE13" s="52">
        <f t="shared" si="20"/>
        <v>0.26</v>
      </c>
      <c r="AF13" s="52">
        <f t="shared" si="21"/>
        <v>0.28999999999999998</v>
      </c>
      <c r="AG13" s="52">
        <f t="shared" si="22"/>
        <v>0.24</v>
      </c>
      <c r="AH13" s="52">
        <f t="shared" si="23"/>
        <v>0.26</v>
      </c>
      <c r="AI13" s="52">
        <f t="shared" si="24"/>
        <v>0.28000000000000003</v>
      </c>
      <c r="AJ13" s="52">
        <f t="shared" si="25"/>
        <v>0.26</v>
      </c>
    </row>
    <row r="14" spans="1:36" ht="12.95" customHeight="1" x14ac:dyDescent="0.15">
      <c r="A14" s="91">
        <v>351</v>
      </c>
      <c r="B14" s="115" t="s">
        <v>51</v>
      </c>
      <c r="C14" s="115"/>
      <c r="D14" s="56">
        <v>12</v>
      </c>
      <c r="E14" s="51">
        <v>9</v>
      </c>
      <c r="F14" s="4">
        <f t="shared" si="0"/>
        <v>0.05</v>
      </c>
      <c r="G14" s="5" t="s">
        <v>110</v>
      </c>
      <c r="H14" s="51" t="s">
        <v>52</v>
      </c>
      <c r="I14" s="51"/>
      <c r="J14" s="1" t="s">
        <v>15</v>
      </c>
      <c r="K14" s="52">
        <f t="shared" si="1"/>
        <v>0.05</v>
      </c>
      <c r="L14" s="52">
        <f t="shared" si="2"/>
        <v>0.05</v>
      </c>
      <c r="M14" s="52">
        <f t="shared" si="3"/>
        <v>0.05</v>
      </c>
      <c r="N14" s="52">
        <f t="shared" si="4"/>
        <v>0.06</v>
      </c>
      <c r="O14" s="52">
        <f t="shared" si="5"/>
        <v>0.06</v>
      </c>
      <c r="P14" s="52">
        <f t="shared" si="26"/>
        <v>0.05</v>
      </c>
      <c r="Q14" s="52">
        <f t="shared" si="6"/>
        <v>0.05</v>
      </c>
      <c r="R14" s="52">
        <f t="shared" si="7"/>
        <v>0.05</v>
      </c>
      <c r="S14" s="52">
        <f t="shared" si="8"/>
        <v>0.05</v>
      </c>
      <c r="T14" s="52">
        <f t="shared" si="9"/>
        <v>0.05</v>
      </c>
      <c r="U14" s="52">
        <f t="shared" si="10"/>
        <v>0.05</v>
      </c>
      <c r="V14" s="52">
        <f t="shared" si="11"/>
        <v>0.06</v>
      </c>
      <c r="W14" s="52">
        <f t="shared" si="12"/>
        <v>0.06</v>
      </c>
      <c r="X14" s="52">
        <f t="shared" si="13"/>
        <v>0.05</v>
      </c>
      <c r="Y14" s="52">
        <f t="shared" si="14"/>
        <v>0.05</v>
      </c>
      <c r="Z14" s="52">
        <f t="shared" si="15"/>
        <v>0.06</v>
      </c>
      <c r="AA14" s="52">
        <f t="shared" si="16"/>
        <v>0.05</v>
      </c>
      <c r="AB14" s="52">
        <f t="shared" si="17"/>
        <v>0.05</v>
      </c>
      <c r="AC14" s="52">
        <f t="shared" si="18"/>
        <v>0.05</v>
      </c>
      <c r="AD14" s="52">
        <f t="shared" si="19"/>
        <v>7.0000000000000007E-2</v>
      </c>
      <c r="AE14" s="52">
        <f t="shared" si="20"/>
        <v>0.05</v>
      </c>
      <c r="AF14" s="52">
        <f t="shared" si="21"/>
        <v>0.05</v>
      </c>
      <c r="AG14" s="52">
        <f t="shared" si="22"/>
        <v>0.05</v>
      </c>
      <c r="AH14" s="52">
        <f t="shared" si="23"/>
        <v>0.05</v>
      </c>
      <c r="AI14" s="52">
        <f t="shared" si="24"/>
        <v>0.06</v>
      </c>
      <c r="AJ14" s="52">
        <f t="shared" si="25"/>
        <v>0.05</v>
      </c>
    </row>
    <row r="15" spans="1:36" ht="12.95" customHeight="1" x14ac:dyDescent="0.15">
      <c r="A15" s="74"/>
      <c r="B15" s="115"/>
      <c r="C15" s="115"/>
      <c r="D15" s="56"/>
      <c r="E15" s="51"/>
      <c r="F15" s="4" t="str">
        <f t="shared" si="0"/>
        <v/>
      </c>
      <c r="G15" s="51"/>
      <c r="H15" s="71"/>
      <c r="I15" s="51"/>
      <c r="J15" s="1" t="s">
        <v>15</v>
      </c>
      <c r="K15" s="52" t="e">
        <f t="shared" si="1"/>
        <v>#NUM!</v>
      </c>
      <c r="L15" s="52" t="e">
        <f t="shared" si="2"/>
        <v>#NUM!</v>
      </c>
      <c r="M15" s="52" t="e">
        <f t="shared" si="3"/>
        <v>#NUM!</v>
      </c>
      <c r="N15" s="52" t="e">
        <f t="shared" si="4"/>
        <v>#NUM!</v>
      </c>
      <c r="O15" s="52" t="e">
        <f t="shared" si="5"/>
        <v>#NUM!</v>
      </c>
      <c r="P15" s="52" t="e">
        <f t="shared" si="26"/>
        <v>#N/A</v>
      </c>
      <c r="Q15" s="52" t="e">
        <f t="shared" si="6"/>
        <v>#NUM!</v>
      </c>
      <c r="R15" s="52" t="e">
        <f t="shared" si="7"/>
        <v>#NUM!</v>
      </c>
      <c r="S15" s="52" t="e">
        <f t="shared" si="8"/>
        <v>#NUM!</v>
      </c>
      <c r="T15" s="52" t="e">
        <f t="shared" si="9"/>
        <v>#NUM!</v>
      </c>
      <c r="U15" s="52" t="e">
        <f t="shared" si="10"/>
        <v>#N/A</v>
      </c>
      <c r="V15" s="52" t="e">
        <f t="shared" si="11"/>
        <v>#NUM!</v>
      </c>
      <c r="W15" s="52" t="e">
        <f t="shared" si="12"/>
        <v>#NUM!</v>
      </c>
      <c r="X15" s="52" t="e">
        <f t="shared" si="13"/>
        <v>#NUM!</v>
      </c>
      <c r="Y15" s="52" t="e">
        <f t="shared" si="14"/>
        <v>#NUM!</v>
      </c>
      <c r="Z15" s="52" t="e">
        <f t="shared" si="15"/>
        <v>#N/A</v>
      </c>
      <c r="AA15" s="52" t="e">
        <f t="shared" si="16"/>
        <v>#NUM!</v>
      </c>
      <c r="AB15" s="52" t="e">
        <f t="shared" si="17"/>
        <v>#NUM!</v>
      </c>
      <c r="AC15" s="52" t="e">
        <f t="shared" si="18"/>
        <v>#NUM!</v>
      </c>
      <c r="AD15" s="52" t="e">
        <f t="shared" si="19"/>
        <v>#NUM!</v>
      </c>
      <c r="AE15" s="52" t="e">
        <f t="shared" si="20"/>
        <v>#NUM!</v>
      </c>
      <c r="AF15" s="52" t="e">
        <f t="shared" si="21"/>
        <v>#N/A</v>
      </c>
      <c r="AG15" s="52" t="e">
        <f t="shared" si="22"/>
        <v>#NUM!</v>
      </c>
      <c r="AH15" s="52" t="e">
        <f t="shared" si="23"/>
        <v>#NUM!</v>
      </c>
      <c r="AI15" s="52" t="e">
        <f t="shared" si="24"/>
        <v>#NUM!</v>
      </c>
      <c r="AJ15" s="52" t="e">
        <f t="shared" si="25"/>
        <v>#N/A</v>
      </c>
    </row>
    <row r="16" spans="1:36" ht="12.95" customHeight="1" x14ac:dyDescent="0.15">
      <c r="A16" s="74"/>
      <c r="B16" s="115"/>
      <c r="C16" s="115"/>
      <c r="D16" s="56"/>
      <c r="E16" s="51"/>
      <c r="F16" s="4" t="str">
        <f t="shared" si="0"/>
        <v/>
      </c>
      <c r="G16" s="5"/>
      <c r="H16" s="51"/>
      <c r="I16" s="51"/>
      <c r="J16" s="1" t="s">
        <v>15</v>
      </c>
      <c r="K16" s="52" t="e">
        <f t="shared" si="1"/>
        <v>#NUM!</v>
      </c>
      <c r="L16" s="52" t="e">
        <f t="shared" si="2"/>
        <v>#NUM!</v>
      </c>
      <c r="M16" s="52" t="e">
        <f t="shared" si="3"/>
        <v>#NUM!</v>
      </c>
      <c r="N16" s="52" t="e">
        <f t="shared" si="4"/>
        <v>#NUM!</v>
      </c>
      <c r="O16" s="52" t="e">
        <f t="shared" si="5"/>
        <v>#NUM!</v>
      </c>
      <c r="P16" s="52" t="e">
        <f t="shared" si="26"/>
        <v>#N/A</v>
      </c>
      <c r="Q16" s="52" t="e">
        <f t="shared" si="6"/>
        <v>#NUM!</v>
      </c>
      <c r="R16" s="52" t="e">
        <f t="shared" si="7"/>
        <v>#NUM!</v>
      </c>
      <c r="S16" s="52" t="e">
        <f t="shared" si="8"/>
        <v>#NUM!</v>
      </c>
      <c r="T16" s="52" t="e">
        <f t="shared" si="9"/>
        <v>#NUM!</v>
      </c>
      <c r="U16" s="52" t="e">
        <f t="shared" si="10"/>
        <v>#N/A</v>
      </c>
      <c r="V16" s="52" t="e">
        <f t="shared" si="11"/>
        <v>#NUM!</v>
      </c>
      <c r="W16" s="52" t="e">
        <f t="shared" si="12"/>
        <v>#NUM!</v>
      </c>
      <c r="X16" s="52" t="e">
        <f t="shared" si="13"/>
        <v>#NUM!</v>
      </c>
      <c r="Y16" s="52" t="e">
        <f t="shared" si="14"/>
        <v>#NUM!</v>
      </c>
      <c r="Z16" s="52" t="e">
        <f t="shared" si="15"/>
        <v>#N/A</v>
      </c>
      <c r="AA16" s="52" t="e">
        <f t="shared" si="16"/>
        <v>#NUM!</v>
      </c>
      <c r="AB16" s="52" t="e">
        <f t="shared" si="17"/>
        <v>#NUM!</v>
      </c>
      <c r="AC16" s="52" t="e">
        <f t="shared" si="18"/>
        <v>#NUM!</v>
      </c>
      <c r="AD16" s="52" t="e">
        <f t="shared" si="19"/>
        <v>#NUM!</v>
      </c>
      <c r="AE16" s="52" t="e">
        <f t="shared" si="20"/>
        <v>#NUM!</v>
      </c>
      <c r="AF16" s="52" t="e">
        <f t="shared" si="21"/>
        <v>#N/A</v>
      </c>
      <c r="AG16" s="52" t="e">
        <f t="shared" si="22"/>
        <v>#NUM!</v>
      </c>
      <c r="AH16" s="52" t="e">
        <f t="shared" si="23"/>
        <v>#NUM!</v>
      </c>
      <c r="AI16" s="52" t="e">
        <f t="shared" si="24"/>
        <v>#NUM!</v>
      </c>
      <c r="AJ16" s="52" t="e">
        <f t="shared" si="25"/>
        <v>#N/A</v>
      </c>
    </row>
    <row r="17" spans="1:36" ht="12.95" customHeight="1" x14ac:dyDescent="0.15">
      <c r="A17" s="74"/>
      <c r="B17" s="115"/>
      <c r="C17" s="115"/>
      <c r="D17" s="56"/>
      <c r="E17" s="51"/>
      <c r="F17" s="4" t="str">
        <f t="shared" si="0"/>
        <v/>
      </c>
      <c r="G17" s="59"/>
      <c r="H17" s="51"/>
      <c r="I17" s="51"/>
      <c r="J17" s="1" t="s">
        <v>15</v>
      </c>
      <c r="K17" s="52" t="e">
        <f t="shared" si="1"/>
        <v>#NUM!</v>
      </c>
      <c r="L17" s="52" t="e">
        <f t="shared" si="2"/>
        <v>#NUM!</v>
      </c>
      <c r="M17" s="52" t="e">
        <f t="shared" si="3"/>
        <v>#NUM!</v>
      </c>
      <c r="N17" s="52" t="e">
        <f t="shared" si="4"/>
        <v>#NUM!</v>
      </c>
      <c r="O17" s="52" t="e">
        <f t="shared" si="5"/>
        <v>#NUM!</v>
      </c>
      <c r="P17" s="52" t="e">
        <f t="shared" si="26"/>
        <v>#N/A</v>
      </c>
      <c r="Q17" s="52" t="e">
        <f t="shared" si="6"/>
        <v>#NUM!</v>
      </c>
      <c r="R17" s="52" t="e">
        <f t="shared" si="7"/>
        <v>#NUM!</v>
      </c>
      <c r="S17" s="52" t="e">
        <f t="shared" si="8"/>
        <v>#NUM!</v>
      </c>
      <c r="T17" s="52" t="e">
        <f t="shared" si="9"/>
        <v>#NUM!</v>
      </c>
      <c r="U17" s="52" t="e">
        <f t="shared" si="10"/>
        <v>#N/A</v>
      </c>
      <c r="V17" s="52" t="e">
        <f t="shared" si="11"/>
        <v>#NUM!</v>
      </c>
      <c r="W17" s="52" t="e">
        <f t="shared" si="12"/>
        <v>#NUM!</v>
      </c>
      <c r="X17" s="52" t="e">
        <f t="shared" si="13"/>
        <v>#NUM!</v>
      </c>
      <c r="Y17" s="52" t="e">
        <f t="shared" si="14"/>
        <v>#NUM!</v>
      </c>
      <c r="Z17" s="52" t="e">
        <f t="shared" si="15"/>
        <v>#N/A</v>
      </c>
      <c r="AA17" s="52" t="e">
        <f t="shared" si="16"/>
        <v>#NUM!</v>
      </c>
      <c r="AB17" s="52" t="e">
        <f t="shared" si="17"/>
        <v>#NUM!</v>
      </c>
      <c r="AC17" s="52" t="e">
        <f t="shared" si="18"/>
        <v>#NUM!</v>
      </c>
      <c r="AD17" s="52" t="e">
        <f t="shared" si="19"/>
        <v>#NUM!</v>
      </c>
      <c r="AE17" s="52" t="e">
        <f t="shared" si="20"/>
        <v>#NUM!</v>
      </c>
      <c r="AF17" s="52" t="e">
        <f t="shared" si="21"/>
        <v>#N/A</v>
      </c>
      <c r="AG17" s="52" t="e">
        <f t="shared" si="22"/>
        <v>#NUM!</v>
      </c>
      <c r="AH17" s="52" t="e">
        <f t="shared" si="23"/>
        <v>#NUM!</v>
      </c>
      <c r="AI17" s="52" t="e">
        <f t="shared" si="24"/>
        <v>#NUM!</v>
      </c>
      <c r="AJ17" s="52" t="e">
        <f t="shared" si="25"/>
        <v>#N/A</v>
      </c>
    </row>
    <row r="18" spans="1:36" ht="12.95" customHeight="1" x14ac:dyDescent="0.15">
      <c r="A18" s="56"/>
      <c r="B18" s="115"/>
      <c r="C18" s="115"/>
      <c r="D18" s="56"/>
      <c r="E18" s="51"/>
      <c r="F18" s="4" t="str">
        <f t="shared" si="0"/>
        <v/>
      </c>
      <c r="G18" s="59"/>
      <c r="H18" s="51"/>
      <c r="I18" s="51"/>
      <c r="J18" s="1" t="s">
        <v>15</v>
      </c>
      <c r="K18" s="52" t="e">
        <f t="shared" si="1"/>
        <v>#NUM!</v>
      </c>
      <c r="L18" s="52" t="e">
        <f t="shared" si="2"/>
        <v>#NUM!</v>
      </c>
      <c r="M18" s="52" t="e">
        <f t="shared" si="3"/>
        <v>#NUM!</v>
      </c>
      <c r="N18" s="52" t="e">
        <f t="shared" si="4"/>
        <v>#NUM!</v>
      </c>
      <c r="O18" s="52" t="e">
        <f t="shared" si="5"/>
        <v>#NUM!</v>
      </c>
      <c r="P18" s="52" t="e">
        <f t="shared" si="26"/>
        <v>#N/A</v>
      </c>
      <c r="Q18" s="52" t="e">
        <f t="shared" si="6"/>
        <v>#NUM!</v>
      </c>
      <c r="R18" s="52" t="e">
        <f t="shared" si="7"/>
        <v>#NUM!</v>
      </c>
      <c r="S18" s="52" t="e">
        <f t="shared" si="8"/>
        <v>#NUM!</v>
      </c>
      <c r="T18" s="52" t="e">
        <f t="shared" si="9"/>
        <v>#NUM!</v>
      </c>
      <c r="U18" s="52" t="e">
        <f t="shared" si="10"/>
        <v>#N/A</v>
      </c>
      <c r="V18" s="52" t="e">
        <f t="shared" si="11"/>
        <v>#NUM!</v>
      </c>
      <c r="W18" s="52" t="e">
        <f t="shared" si="12"/>
        <v>#NUM!</v>
      </c>
      <c r="X18" s="52" t="e">
        <f t="shared" si="13"/>
        <v>#NUM!</v>
      </c>
      <c r="Y18" s="52" t="e">
        <f t="shared" si="14"/>
        <v>#NUM!</v>
      </c>
      <c r="Z18" s="52" t="e">
        <f t="shared" si="15"/>
        <v>#N/A</v>
      </c>
      <c r="AA18" s="52" t="e">
        <f t="shared" si="16"/>
        <v>#NUM!</v>
      </c>
      <c r="AB18" s="52" t="e">
        <f t="shared" si="17"/>
        <v>#NUM!</v>
      </c>
      <c r="AC18" s="52" t="e">
        <f t="shared" si="18"/>
        <v>#NUM!</v>
      </c>
      <c r="AD18" s="52" t="e">
        <f t="shared" si="19"/>
        <v>#NUM!</v>
      </c>
      <c r="AE18" s="52" t="e">
        <f t="shared" si="20"/>
        <v>#NUM!</v>
      </c>
      <c r="AF18" s="52" t="e">
        <f t="shared" si="21"/>
        <v>#N/A</v>
      </c>
      <c r="AG18" s="52" t="e">
        <f t="shared" si="22"/>
        <v>#NUM!</v>
      </c>
      <c r="AH18" s="52" t="e">
        <f t="shared" si="23"/>
        <v>#NUM!</v>
      </c>
      <c r="AI18" s="52" t="e">
        <f t="shared" si="24"/>
        <v>#NUM!</v>
      </c>
      <c r="AJ18" s="52" t="e">
        <f t="shared" si="25"/>
        <v>#N/A</v>
      </c>
    </row>
    <row r="19" spans="1:36" ht="12.95" customHeight="1" x14ac:dyDescent="0.15">
      <c r="A19" s="56"/>
      <c r="B19" s="115"/>
      <c r="C19" s="115"/>
      <c r="D19" s="56"/>
      <c r="E19" s="51"/>
      <c r="F19" s="4" t="str">
        <f t="shared" si="0"/>
        <v/>
      </c>
      <c r="G19" s="5"/>
      <c r="H19" s="51"/>
      <c r="I19" s="51"/>
      <c r="J19" s="1" t="s">
        <v>15</v>
      </c>
      <c r="K19" s="52" t="e">
        <f t="shared" si="1"/>
        <v>#NUM!</v>
      </c>
      <c r="L19" s="52" t="e">
        <f t="shared" si="2"/>
        <v>#NUM!</v>
      </c>
      <c r="M19" s="52" t="e">
        <f t="shared" si="3"/>
        <v>#NUM!</v>
      </c>
      <c r="N19" s="52" t="e">
        <f t="shared" si="4"/>
        <v>#NUM!</v>
      </c>
      <c r="O19" s="52" t="e">
        <f t="shared" si="5"/>
        <v>#NUM!</v>
      </c>
      <c r="P19" s="52" t="e">
        <f t="shared" si="26"/>
        <v>#N/A</v>
      </c>
      <c r="Q19" s="52" t="e">
        <f t="shared" si="6"/>
        <v>#NUM!</v>
      </c>
      <c r="R19" s="52" t="e">
        <f t="shared" si="7"/>
        <v>#NUM!</v>
      </c>
      <c r="S19" s="52" t="e">
        <f t="shared" si="8"/>
        <v>#NUM!</v>
      </c>
      <c r="T19" s="52" t="e">
        <f t="shared" si="9"/>
        <v>#NUM!</v>
      </c>
      <c r="U19" s="52" t="e">
        <f t="shared" si="10"/>
        <v>#N/A</v>
      </c>
      <c r="V19" s="52" t="e">
        <f t="shared" si="11"/>
        <v>#NUM!</v>
      </c>
      <c r="W19" s="52" t="e">
        <f t="shared" si="12"/>
        <v>#NUM!</v>
      </c>
      <c r="X19" s="52" t="e">
        <f t="shared" si="13"/>
        <v>#NUM!</v>
      </c>
      <c r="Y19" s="52" t="e">
        <f t="shared" si="14"/>
        <v>#NUM!</v>
      </c>
      <c r="Z19" s="52" t="e">
        <f t="shared" si="15"/>
        <v>#N/A</v>
      </c>
      <c r="AA19" s="52" t="e">
        <f t="shared" si="16"/>
        <v>#NUM!</v>
      </c>
      <c r="AB19" s="52" t="e">
        <f t="shared" si="17"/>
        <v>#NUM!</v>
      </c>
      <c r="AC19" s="52" t="e">
        <f t="shared" si="18"/>
        <v>#NUM!</v>
      </c>
      <c r="AD19" s="52" t="e">
        <f t="shared" si="19"/>
        <v>#NUM!</v>
      </c>
      <c r="AE19" s="52" t="e">
        <f t="shared" si="20"/>
        <v>#NUM!</v>
      </c>
      <c r="AF19" s="52" t="e">
        <f t="shared" si="21"/>
        <v>#N/A</v>
      </c>
      <c r="AG19" s="52" t="e">
        <f t="shared" si="22"/>
        <v>#NUM!</v>
      </c>
      <c r="AH19" s="52" t="e">
        <f t="shared" si="23"/>
        <v>#NUM!</v>
      </c>
      <c r="AI19" s="52" t="e">
        <f t="shared" si="24"/>
        <v>#NUM!</v>
      </c>
      <c r="AJ19" s="52" t="e">
        <f t="shared" si="25"/>
        <v>#N/A</v>
      </c>
    </row>
    <row r="20" spans="1:36" ht="12.95" customHeight="1" x14ac:dyDescent="0.15">
      <c r="A20" s="56"/>
      <c r="B20" s="115"/>
      <c r="C20" s="115"/>
      <c r="D20" s="56"/>
      <c r="E20" s="51"/>
      <c r="F20" s="4" t="str">
        <f t="shared" si="0"/>
        <v/>
      </c>
      <c r="G20" s="5"/>
      <c r="H20" s="51"/>
      <c r="I20" s="51"/>
      <c r="J20" s="1" t="s">
        <v>15</v>
      </c>
      <c r="K20" s="52" t="e">
        <f t="shared" si="1"/>
        <v>#NUM!</v>
      </c>
      <c r="L20" s="52" t="e">
        <f t="shared" si="2"/>
        <v>#NUM!</v>
      </c>
      <c r="M20" s="52" t="e">
        <f t="shared" si="3"/>
        <v>#NUM!</v>
      </c>
      <c r="N20" s="52" t="e">
        <f t="shared" si="4"/>
        <v>#NUM!</v>
      </c>
      <c r="O20" s="52" t="e">
        <f t="shared" si="5"/>
        <v>#NUM!</v>
      </c>
      <c r="P20" s="52" t="e">
        <f t="shared" si="26"/>
        <v>#N/A</v>
      </c>
      <c r="Q20" s="52" t="e">
        <f t="shared" si="6"/>
        <v>#NUM!</v>
      </c>
      <c r="R20" s="52" t="e">
        <f t="shared" si="7"/>
        <v>#NUM!</v>
      </c>
      <c r="S20" s="52" t="e">
        <f t="shared" si="8"/>
        <v>#NUM!</v>
      </c>
      <c r="T20" s="52" t="e">
        <f t="shared" si="9"/>
        <v>#NUM!</v>
      </c>
      <c r="U20" s="52" t="e">
        <f t="shared" si="10"/>
        <v>#N/A</v>
      </c>
      <c r="V20" s="52" t="e">
        <f t="shared" si="11"/>
        <v>#NUM!</v>
      </c>
      <c r="W20" s="52" t="e">
        <f t="shared" si="12"/>
        <v>#NUM!</v>
      </c>
      <c r="X20" s="52" t="e">
        <f t="shared" si="13"/>
        <v>#NUM!</v>
      </c>
      <c r="Y20" s="52" t="e">
        <f t="shared" si="14"/>
        <v>#NUM!</v>
      </c>
      <c r="Z20" s="52" t="e">
        <f t="shared" si="15"/>
        <v>#N/A</v>
      </c>
      <c r="AA20" s="52" t="e">
        <f t="shared" si="16"/>
        <v>#NUM!</v>
      </c>
      <c r="AB20" s="52" t="e">
        <f t="shared" si="17"/>
        <v>#NUM!</v>
      </c>
      <c r="AC20" s="52" t="e">
        <f t="shared" si="18"/>
        <v>#NUM!</v>
      </c>
      <c r="AD20" s="52" t="e">
        <f t="shared" si="19"/>
        <v>#NUM!</v>
      </c>
      <c r="AE20" s="52" t="e">
        <f t="shared" si="20"/>
        <v>#NUM!</v>
      </c>
      <c r="AF20" s="52" t="e">
        <f t="shared" si="21"/>
        <v>#N/A</v>
      </c>
      <c r="AG20" s="52" t="e">
        <f t="shared" si="22"/>
        <v>#NUM!</v>
      </c>
      <c r="AH20" s="52" t="e">
        <f t="shared" si="23"/>
        <v>#NUM!</v>
      </c>
      <c r="AI20" s="52" t="e">
        <f t="shared" si="24"/>
        <v>#NUM!</v>
      </c>
      <c r="AJ20" s="52" t="e">
        <f t="shared" si="25"/>
        <v>#N/A</v>
      </c>
    </row>
    <row r="21" spans="1:36" ht="12.95" customHeight="1" x14ac:dyDescent="0.15">
      <c r="A21" s="56"/>
      <c r="B21" s="115"/>
      <c r="C21" s="115"/>
      <c r="D21" s="56"/>
      <c r="E21" s="51"/>
      <c r="F21" s="4" t="str">
        <f t="shared" si="0"/>
        <v/>
      </c>
      <c r="G21" s="5"/>
      <c r="H21" s="51"/>
      <c r="I21" s="51"/>
      <c r="J21" s="1" t="s">
        <v>15</v>
      </c>
      <c r="K21" s="52" t="e">
        <f t="shared" si="1"/>
        <v>#NUM!</v>
      </c>
      <c r="L21" s="52" t="e">
        <f t="shared" si="2"/>
        <v>#NUM!</v>
      </c>
      <c r="M21" s="52" t="e">
        <f t="shared" si="3"/>
        <v>#NUM!</v>
      </c>
      <c r="N21" s="52" t="e">
        <f t="shared" si="4"/>
        <v>#NUM!</v>
      </c>
      <c r="O21" s="52" t="e">
        <f t="shared" si="5"/>
        <v>#NUM!</v>
      </c>
      <c r="P21" s="52" t="e">
        <f t="shared" si="26"/>
        <v>#N/A</v>
      </c>
      <c r="Q21" s="52" t="e">
        <f t="shared" si="6"/>
        <v>#NUM!</v>
      </c>
      <c r="R21" s="52" t="e">
        <f t="shared" si="7"/>
        <v>#NUM!</v>
      </c>
      <c r="S21" s="52" t="e">
        <f t="shared" si="8"/>
        <v>#NUM!</v>
      </c>
      <c r="T21" s="52" t="e">
        <f t="shared" si="9"/>
        <v>#NUM!</v>
      </c>
      <c r="U21" s="52" t="e">
        <f t="shared" si="10"/>
        <v>#N/A</v>
      </c>
      <c r="V21" s="52" t="e">
        <f t="shared" si="11"/>
        <v>#NUM!</v>
      </c>
      <c r="W21" s="52" t="e">
        <f t="shared" si="12"/>
        <v>#NUM!</v>
      </c>
      <c r="X21" s="52" t="e">
        <f t="shared" si="13"/>
        <v>#NUM!</v>
      </c>
      <c r="Y21" s="52" t="e">
        <f t="shared" si="14"/>
        <v>#NUM!</v>
      </c>
      <c r="Z21" s="52" t="e">
        <f t="shared" si="15"/>
        <v>#N/A</v>
      </c>
      <c r="AA21" s="52" t="e">
        <f t="shared" si="16"/>
        <v>#NUM!</v>
      </c>
      <c r="AB21" s="52" t="e">
        <f t="shared" si="17"/>
        <v>#NUM!</v>
      </c>
      <c r="AC21" s="52" t="e">
        <f t="shared" si="18"/>
        <v>#NUM!</v>
      </c>
      <c r="AD21" s="52" t="e">
        <f t="shared" si="19"/>
        <v>#NUM!</v>
      </c>
      <c r="AE21" s="52" t="e">
        <f t="shared" si="20"/>
        <v>#NUM!</v>
      </c>
      <c r="AF21" s="52" t="e">
        <f t="shared" si="21"/>
        <v>#N/A</v>
      </c>
      <c r="AG21" s="52" t="e">
        <f t="shared" si="22"/>
        <v>#NUM!</v>
      </c>
      <c r="AH21" s="52" t="e">
        <f t="shared" si="23"/>
        <v>#NUM!</v>
      </c>
      <c r="AI21" s="52" t="e">
        <f t="shared" si="24"/>
        <v>#NUM!</v>
      </c>
      <c r="AJ21" s="52" t="e">
        <f t="shared" si="25"/>
        <v>#N/A</v>
      </c>
    </row>
    <row r="22" spans="1:36" ht="12.95" customHeight="1" x14ac:dyDescent="0.15">
      <c r="A22" s="56"/>
      <c r="B22" s="115"/>
      <c r="C22" s="115"/>
      <c r="D22" s="56"/>
      <c r="E22" s="51"/>
      <c r="F22" s="4" t="str">
        <f t="shared" si="0"/>
        <v/>
      </c>
      <c r="G22" s="5"/>
      <c r="H22" s="51"/>
      <c r="I22" s="51"/>
      <c r="J22" s="1" t="s">
        <v>15</v>
      </c>
      <c r="K22" s="52" t="e">
        <f t="shared" si="1"/>
        <v>#NUM!</v>
      </c>
      <c r="L22" s="52" t="e">
        <f t="shared" si="2"/>
        <v>#NUM!</v>
      </c>
      <c r="M22" s="52" t="e">
        <f t="shared" si="3"/>
        <v>#NUM!</v>
      </c>
      <c r="N22" s="52" t="e">
        <f t="shared" si="4"/>
        <v>#NUM!</v>
      </c>
      <c r="O22" s="52" t="e">
        <f t="shared" si="5"/>
        <v>#NUM!</v>
      </c>
      <c r="P22" s="52" t="e">
        <f t="shared" si="26"/>
        <v>#N/A</v>
      </c>
      <c r="Q22" s="52" t="e">
        <f t="shared" si="6"/>
        <v>#NUM!</v>
      </c>
      <c r="R22" s="52" t="e">
        <f t="shared" si="7"/>
        <v>#NUM!</v>
      </c>
      <c r="S22" s="52" t="e">
        <f t="shared" si="8"/>
        <v>#NUM!</v>
      </c>
      <c r="T22" s="52" t="e">
        <f t="shared" si="9"/>
        <v>#NUM!</v>
      </c>
      <c r="U22" s="52" t="e">
        <f t="shared" si="10"/>
        <v>#N/A</v>
      </c>
      <c r="V22" s="52" t="e">
        <f t="shared" si="11"/>
        <v>#NUM!</v>
      </c>
      <c r="W22" s="52" t="e">
        <f t="shared" si="12"/>
        <v>#NUM!</v>
      </c>
      <c r="X22" s="52" t="e">
        <f t="shared" si="13"/>
        <v>#NUM!</v>
      </c>
      <c r="Y22" s="52" t="e">
        <f t="shared" si="14"/>
        <v>#NUM!</v>
      </c>
      <c r="Z22" s="52" t="e">
        <f t="shared" si="15"/>
        <v>#N/A</v>
      </c>
      <c r="AA22" s="52" t="e">
        <f t="shared" si="16"/>
        <v>#NUM!</v>
      </c>
      <c r="AB22" s="52" t="e">
        <f t="shared" si="17"/>
        <v>#NUM!</v>
      </c>
      <c r="AC22" s="52" t="e">
        <f t="shared" si="18"/>
        <v>#NUM!</v>
      </c>
      <c r="AD22" s="52" t="e">
        <f t="shared" si="19"/>
        <v>#NUM!</v>
      </c>
      <c r="AE22" s="52" t="e">
        <f t="shared" si="20"/>
        <v>#NUM!</v>
      </c>
      <c r="AF22" s="52" t="e">
        <f t="shared" si="21"/>
        <v>#N/A</v>
      </c>
      <c r="AG22" s="52" t="e">
        <f t="shared" si="22"/>
        <v>#NUM!</v>
      </c>
      <c r="AH22" s="52" t="e">
        <f t="shared" si="23"/>
        <v>#NUM!</v>
      </c>
      <c r="AI22" s="52" t="e">
        <f t="shared" si="24"/>
        <v>#NUM!</v>
      </c>
      <c r="AJ22" s="52" t="e">
        <f t="shared" si="25"/>
        <v>#N/A</v>
      </c>
    </row>
    <row r="23" spans="1:36" ht="12.95" customHeight="1" x14ac:dyDescent="0.15">
      <c r="A23" s="56"/>
      <c r="B23" s="115"/>
      <c r="C23" s="115"/>
      <c r="D23" s="56"/>
      <c r="E23" s="51"/>
      <c r="F23" s="4" t="str">
        <f t="shared" si="0"/>
        <v/>
      </c>
      <c r="G23" s="5"/>
      <c r="H23" s="51"/>
      <c r="I23" s="51"/>
      <c r="J23" s="1" t="s">
        <v>15</v>
      </c>
      <c r="K23" s="52" t="e">
        <f t="shared" si="1"/>
        <v>#NUM!</v>
      </c>
      <c r="L23" s="52" t="e">
        <f t="shared" si="2"/>
        <v>#NUM!</v>
      </c>
      <c r="M23" s="52" t="e">
        <f t="shared" si="3"/>
        <v>#NUM!</v>
      </c>
      <c r="N23" s="52" t="e">
        <f t="shared" si="4"/>
        <v>#NUM!</v>
      </c>
      <c r="O23" s="52" t="e">
        <f t="shared" si="5"/>
        <v>#NUM!</v>
      </c>
      <c r="P23" s="52" t="e">
        <f t="shared" si="26"/>
        <v>#N/A</v>
      </c>
      <c r="Q23" s="52" t="e">
        <f t="shared" si="6"/>
        <v>#NUM!</v>
      </c>
      <c r="R23" s="52" t="e">
        <f t="shared" si="7"/>
        <v>#NUM!</v>
      </c>
      <c r="S23" s="52" t="e">
        <f t="shared" si="8"/>
        <v>#NUM!</v>
      </c>
      <c r="T23" s="52" t="e">
        <f t="shared" si="9"/>
        <v>#NUM!</v>
      </c>
      <c r="U23" s="52" t="e">
        <f t="shared" si="10"/>
        <v>#N/A</v>
      </c>
      <c r="V23" s="52" t="e">
        <f t="shared" si="11"/>
        <v>#NUM!</v>
      </c>
      <c r="W23" s="52" t="e">
        <f t="shared" si="12"/>
        <v>#NUM!</v>
      </c>
      <c r="X23" s="52" t="e">
        <f t="shared" si="13"/>
        <v>#NUM!</v>
      </c>
      <c r="Y23" s="52" t="e">
        <f t="shared" si="14"/>
        <v>#NUM!</v>
      </c>
      <c r="Z23" s="52" t="e">
        <f t="shared" si="15"/>
        <v>#N/A</v>
      </c>
      <c r="AA23" s="52" t="e">
        <f t="shared" si="16"/>
        <v>#NUM!</v>
      </c>
      <c r="AB23" s="52" t="e">
        <f t="shared" si="17"/>
        <v>#NUM!</v>
      </c>
      <c r="AC23" s="52" t="e">
        <f t="shared" si="18"/>
        <v>#NUM!</v>
      </c>
      <c r="AD23" s="52" t="e">
        <f t="shared" si="19"/>
        <v>#NUM!</v>
      </c>
      <c r="AE23" s="52" t="e">
        <f t="shared" si="20"/>
        <v>#NUM!</v>
      </c>
      <c r="AF23" s="52" t="e">
        <f t="shared" si="21"/>
        <v>#N/A</v>
      </c>
      <c r="AG23" s="52" t="e">
        <f t="shared" si="22"/>
        <v>#NUM!</v>
      </c>
      <c r="AH23" s="52" t="e">
        <f t="shared" si="23"/>
        <v>#NUM!</v>
      </c>
      <c r="AI23" s="52" t="e">
        <f t="shared" si="24"/>
        <v>#NUM!</v>
      </c>
      <c r="AJ23" s="52" t="e">
        <f t="shared" si="25"/>
        <v>#N/A</v>
      </c>
    </row>
    <row r="24" spans="1:36" ht="12.95" customHeight="1" x14ac:dyDescent="0.15">
      <c r="A24" s="56"/>
      <c r="B24" s="115"/>
      <c r="C24" s="115"/>
      <c r="D24" s="56"/>
      <c r="E24" s="51"/>
      <c r="F24" s="4" t="str">
        <f t="shared" si="0"/>
        <v/>
      </c>
      <c r="G24" s="51"/>
      <c r="H24" s="51"/>
      <c r="I24" s="51"/>
      <c r="J24" s="1" t="s">
        <v>15</v>
      </c>
      <c r="K24" s="52" t="e">
        <f t="shared" si="1"/>
        <v>#NUM!</v>
      </c>
      <c r="L24" s="52" t="e">
        <f t="shared" si="2"/>
        <v>#NUM!</v>
      </c>
      <c r="M24" s="52" t="e">
        <f t="shared" si="3"/>
        <v>#NUM!</v>
      </c>
      <c r="N24" s="52" t="e">
        <f t="shared" si="4"/>
        <v>#NUM!</v>
      </c>
      <c r="O24" s="52" t="e">
        <f t="shared" si="5"/>
        <v>#NUM!</v>
      </c>
      <c r="P24" s="52" t="e">
        <f t="shared" si="26"/>
        <v>#N/A</v>
      </c>
      <c r="Q24" s="52" t="e">
        <f t="shared" si="6"/>
        <v>#NUM!</v>
      </c>
      <c r="R24" s="52" t="e">
        <f t="shared" si="7"/>
        <v>#NUM!</v>
      </c>
      <c r="S24" s="52" t="e">
        <f t="shared" si="8"/>
        <v>#NUM!</v>
      </c>
      <c r="T24" s="52" t="e">
        <f t="shared" si="9"/>
        <v>#NUM!</v>
      </c>
      <c r="U24" s="52" t="e">
        <f t="shared" si="10"/>
        <v>#N/A</v>
      </c>
      <c r="V24" s="52" t="e">
        <f t="shared" si="11"/>
        <v>#NUM!</v>
      </c>
      <c r="W24" s="52" t="e">
        <f t="shared" si="12"/>
        <v>#NUM!</v>
      </c>
      <c r="X24" s="52" t="e">
        <f t="shared" si="13"/>
        <v>#NUM!</v>
      </c>
      <c r="Y24" s="52" t="e">
        <f t="shared" si="14"/>
        <v>#NUM!</v>
      </c>
      <c r="Z24" s="52" t="e">
        <f t="shared" si="15"/>
        <v>#N/A</v>
      </c>
      <c r="AA24" s="52" t="e">
        <f t="shared" si="16"/>
        <v>#NUM!</v>
      </c>
      <c r="AB24" s="52" t="e">
        <f t="shared" si="17"/>
        <v>#NUM!</v>
      </c>
      <c r="AC24" s="52" t="e">
        <f t="shared" si="18"/>
        <v>#NUM!</v>
      </c>
      <c r="AD24" s="52" t="e">
        <f t="shared" si="19"/>
        <v>#NUM!</v>
      </c>
      <c r="AE24" s="52" t="e">
        <f t="shared" si="20"/>
        <v>#NUM!</v>
      </c>
      <c r="AF24" s="52" t="e">
        <f t="shared" si="21"/>
        <v>#N/A</v>
      </c>
      <c r="AG24" s="52" t="e">
        <f t="shared" si="22"/>
        <v>#NUM!</v>
      </c>
      <c r="AH24" s="52" t="e">
        <f t="shared" si="23"/>
        <v>#NUM!</v>
      </c>
      <c r="AI24" s="52" t="e">
        <f t="shared" si="24"/>
        <v>#NUM!</v>
      </c>
      <c r="AJ24" s="52" t="e">
        <f t="shared" si="25"/>
        <v>#N/A</v>
      </c>
    </row>
    <row r="25" spans="1:36" ht="12.95" customHeight="1" x14ac:dyDescent="0.15">
      <c r="A25" s="56"/>
      <c r="B25" s="115"/>
      <c r="C25" s="115"/>
      <c r="D25" s="56"/>
      <c r="E25" s="51"/>
      <c r="F25" s="4" t="str">
        <f t="shared" si="0"/>
        <v/>
      </c>
      <c r="G25" s="6"/>
      <c r="H25" s="51"/>
      <c r="I25" s="51"/>
      <c r="J25" s="1" t="s">
        <v>15</v>
      </c>
      <c r="K25" s="52" t="e">
        <f t="shared" si="1"/>
        <v>#NUM!</v>
      </c>
      <c r="L25" s="52" t="e">
        <f t="shared" si="2"/>
        <v>#NUM!</v>
      </c>
      <c r="M25" s="52" t="e">
        <f t="shared" si="3"/>
        <v>#NUM!</v>
      </c>
      <c r="N25" s="52" t="e">
        <f t="shared" si="4"/>
        <v>#NUM!</v>
      </c>
      <c r="O25" s="52" t="e">
        <f t="shared" si="5"/>
        <v>#NUM!</v>
      </c>
      <c r="P25" s="52" t="e">
        <f t="shared" si="26"/>
        <v>#N/A</v>
      </c>
      <c r="Q25" s="52" t="e">
        <f t="shared" si="6"/>
        <v>#NUM!</v>
      </c>
      <c r="R25" s="52" t="e">
        <f t="shared" si="7"/>
        <v>#NUM!</v>
      </c>
      <c r="S25" s="52" t="e">
        <f t="shared" si="8"/>
        <v>#NUM!</v>
      </c>
      <c r="T25" s="52" t="e">
        <f t="shared" si="9"/>
        <v>#NUM!</v>
      </c>
      <c r="U25" s="52" t="e">
        <f t="shared" si="10"/>
        <v>#N/A</v>
      </c>
      <c r="V25" s="52" t="e">
        <f t="shared" si="11"/>
        <v>#NUM!</v>
      </c>
      <c r="W25" s="52" t="e">
        <f t="shared" si="12"/>
        <v>#NUM!</v>
      </c>
      <c r="X25" s="52" t="e">
        <f t="shared" si="13"/>
        <v>#NUM!</v>
      </c>
      <c r="Y25" s="52" t="e">
        <f t="shared" si="14"/>
        <v>#NUM!</v>
      </c>
      <c r="Z25" s="52" t="e">
        <f t="shared" si="15"/>
        <v>#N/A</v>
      </c>
      <c r="AA25" s="52" t="e">
        <f t="shared" si="16"/>
        <v>#NUM!</v>
      </c>
      <c r="AB25" s="52" t="e">
        <f t="shared" si="17"/>
        <v>#NUM!</v>
      </c>
      <c r="AC25" s="52" t="e">
        <f t="shared" si="18"/>
        <v>#NUM!</v>
      </c>
      <c r="AD25" s="52" t="e">
        <f t="shared" si="19"/>
        <v>#NUM!</v>
      </c>
      <c r="AE25" s="52" t="e">
        <f t="shared" si="20"/>
        <v>#NUM!</v>
      </c>
      <c r="AF25" s="52" t="e">
        <f t="shared" si="21"/>
        <v>#N/A</v>
      </c>
      <c r="AG25" s="52" t="e">
        <f t="shared" si="22"/>
        <v>#NUM!</v>
      </c>
      <c r="AH25" s="52" t="e">
        <f t="shared" si="23"/>
        <v>#NUM!</v>
      </c>
      <c r="AI25" s="52" t="e">
        <f t="shared" si="24"/>
        <v>#NUM!</v>
      </c>
      <c r="AJ25" s="52" t="e">
        <f t="shared" si="25"/>
        <v>#N/A</v>
      </c>
    </row>
    <row r="26" spans="1:36" ht="12.95" customHeight="1" x14ac:dyDescent="0.15">
      <c r="A26" s="56"/>
      <c r="B26" s="115"/>
      <c r="C26" s="115"/>
      <c r="D26" s="56"/>
      <c r="E26" s="51"/>
      <c r="F26" s="4" t="str">
        <f t="shared" si="0"/>
        <v/>
      </c>
      <c r="G26" s="57"/>
      <c r="H26" s="51"/>
      <c r="I26" s="51"/>
      <c r="J26" s="1" t="s">
        <v>15</v>
      </c>
      <c r="K26" s="52" t="e">
        <f t="shared" si="1"/>
        <v>#NUM!</v>
      </c>
      <c r="L26" s="52" t="e">
        <f t="shared" si="2"/>
        <v>#NUM!</v>
      </c>
      <c r="M26" s="52" t="e">
        <f t="shared" si="3"/>
        <v>#NUM!</v>
      </c>
      <c r="N26" s="52" t="e">
        <f t="shared" si="4"/>
        <v>#NUM!</v>
      </c>
      <c r="O26" s="52" t="e">
        <f t="shared" si="5"/>
        <v>#NUM!</v>
      </c>
      <c r="P26" s="52" t="e">
        <f t="shared" si="26"/>
        <v>#N/A</v>
      </c>
      <c r="Q26" s="52" t="e">
        <f t="shared" si="6"/>
        <v>#NUM!</v>
      </c>
      <c r="R26" s="52" t="e">
        <f t="shared" si="7"/>
        <v>#NUM!</v>
      </c>
      <c r="S26" s="52" t="e">
        <f t="shared" si="8"/>
        <v>#NUM!</v>
      </c>
      <c r="T26" s="52" t="e">
        <f t="shared" si="9"/>
        <v>#NUM!</v>
      </c>
      <c r="U26" s="52" t="e">
        <f t="shared" si="10"/>
        <v>#N/A</v>
      </c>
      <c r="V26" s="52" t="e">
        <f t="shared" si="11"/>
        <v>#NUM!</v>
      </c>
      <c r="W26" s="52" t="e">
        <f t="shared" si="12"/>
        <v>#NUM!</v>
      </c>
      <c r="X26" s="52" t="e">
        <f t="shared" si="13"/>
        <v>#NUM!</v>
      </c>
      <c r="Y26" s="52" t="e">
        <f t="shared" si="14"/>
        <v>#NUM!</v>
      </c>
      <c r="Z26" s="52" t="e">
        <f t="shared" si="15"/>
        <v>#N/A</v>
      </c>
      <c r="AA26" s="52" t="e">
        <f t="shared" si="16"/>
        <v>#NUM!</v>
      </c>
      <c r="AB26" s="52" t="e">
        <f t="shared" si="17"/>
        <v>#NUM!</v>
      </c>
      <c r="AC26" s="52" t="e">
        <f t="shared" si="18"/>
        <v>#NUM!</v>
      </c>
      <c r="AD26" s="52" t="e">
        <f t="shared" si="19"/>
        <v>#NUM!</v>
      </c>
      <c r="AE26" s="52" t="e">
        <f t="shared" si="20"/>
        <v>#NUM!</v>
      </c>
      <c r="AF26" s="52" t="e">
        <f t="shared" si="21"/>
        <v>#N/A</v>
      </c>
      <c r="AG26" s="52" t="e">
        <f t="shared" si="22"/>
        <v>#NUM!</v>
      </c>
      <c r="AH26" s="52" t="e">
        <f t="shared" si="23"/>
        <v>#NUM!</v>
      </c>
      <c r="AI26" s="52" t="e">
        <f t="shared" si="24"/>
        <v>#NUM!</v>
      </c>
      <c r="AJ26" s="52" t="e">
        <f t="shared" si="25"/>
        <v>#N/A</v>
      </c>
    </row>
    <row r="27" spans="1:36" ht="12.95" customHeight="1" x14ac:dyDescent="0.15">
      <c r="A27" s="51"/>
      <c r="B27" s="115"/>
      <c r="C27" s="115"/>
      <c r="D27" s="51"/>
      <c r="E27" s="51"/>
      <c r="F27" s="4" t="str">
        <f t="shared" si="0"/>
        <v/>
      </c>
      <c r="G27" s="51"/>
      <c r="H27" s="51"/>
      <c r="I27" s="51"/>
      <c r="J27" s="1" t="s">
        <v>15</v>
      </c>
      <c r="K27" s="52" t="e">
        <f t="shared" si="1"/>
        <v>#NUM!</v>
      </c>
      <c r="L27" s="52" t="e">
        <f t="shared" si="2"/>
        <v>#NUM!</v>
      </c>
      <c r="M27" s="52" t="e">
        <f t="shared" si="3"/>
        <v>#NUM!</v>
      </c>
      <c r="N27" s="52" t="e">
        <f t="shared" si="4"/>
        <v>#NUM!</v>
      </c>
      <c r="O27" s="52" t="e">
        <f t="shared" si="5"/>
        <v>#NUM!</v>
      </c>
      <c r="P27" s="52" t="e">
        <f t="shared" si="26"/>
        <v>#N/A</v>
      </c>
      <c r="Q27" s="52" t="e">
        <f t="shared" si="6"/>
        <v>#NUM!</v>
      </c>
      <c r="R27" s="52" t="e">
        <f t="shared" si="7"/>
        <v>#NUM!</v>
      </c>
      <c r="S27" s="52" t="e">
        <f t="shared" si="8"/>
        <v>#NUM!</v>
      </c>
      <c r="T27" s="52" t="e">
        <f t="shared" si="9"/>
        <v>#NUM!</v>
      </c>
      <c r="U27" s="52" t="e">
        <f t="shared" si="10"/>
        <v>#N/A</v>
      </c>
      <c r="V27" s="52" t="e">
        <f t="shared" si="11"/>
        <v>#NUM!</v>
      </c>
      <c r="W27" s="52" t="e">
        <f t="shared" si="12"/>
        <v>#NUM!</v>
      </c>
      <c r="X27" s="52" t="e">
        <f t="shared" si="13"/>
        <v>#NUM!</v>
      </c>
      <c r="Y27" s="52" t="e">
        <f t="shared" si="14"/>
        <v>#NUM!</v>
      </c>
      <c r="Z27" s="52" t="e">
        <f t="shared" si="15"/>
        <v>#N/A</v>
      </c>
      <c r="AA27" s="52" t="e">
        <f t="shared" si="16"/>
        <v>#NUM!</v>
      </c>
      <c r="AB27" s="52" t="e">
        <f t="shared" si="17"/>
        <v>#NUM!</v>
      </c>
      <c r="AC27" s="52" t="e">
        <f t="shared" si="18"/>
        <v>#NUM!</v>
      </c>
      <c r="AD27" s="52" t="e">
        <f t="shared" si="19"/>
        <v>#NUM!</v>
      </c>
      <c r="AE27" s="52" t="e">
        <f t="shared" si="20"/>
        <v>#NUM!</v>
      </c>
      <c r="AF27" s="52" t="e">
        <f t="shared" si="21"/>
        <v>#N/A</v>
      </c>
      <c r="AG27" s="52" t="e">
        <f t="shared" si="22"/>
        <v>#NUM!</v>
      </c>
      <c r="AH27" s="52" t="e">
        <f t="shared" si="23"/>
        <v>#NUM!</v>
      </c>
      <c r="AI27" s="52" t="e">
        <f t="shared" si="24"/>
        <v>#NUM!</v>
      </c>
      <c r="AJ27" s="52" t="e">
        <f t="shared" si="25"/>
        <v>#N/A</v>
      </c>
    </row>
    <row r="28" spans="1:36" ht="12.95" customHeight="1" x14ac:dyDescent="0.15">
      <c r="A28" s="51"/>
      <c r="B28" s="115"/>
      <c r="C28" s="115"/>
      <c r="D28" s="51"/>
      <c r="E28" s="51"/>
      <c r="F28" s="4" t="str">
        <f t="shared" si="0"/>
        <v/>
      </c>
      <c r="G28" s="51"/>
      <c r="H28" s="51"/>
      <c r="I28" s="51"/>
      <c r="J28" s="1" t="s">
        <v>15</v>
      </c>
      <c r="K28" s="52" t="e">
        <f t="shared" si="1"/>
        <v>#NUM!</v>
      </c>
      <c r="L28" s="52" t="e">
        <f t="shared" si="2"/>
        <v>#NUM!</v>
      </c>
      <c r="M28" s="52" t="e">
        <f t="shared" si="3"/>
        <v>#NUM!</v>
      </c>
      <c r="N28" s="66" t="e">
        <f t="shared" si="4"/>
        <v>#NUM!</v>
      </c>
      <c r="O28" s="52" t="e">
        <f t="shared" si="5"/>
        <v>#NUM!</v>
      </c>
      <c r="P28" s="52" t="e">
        <f t="shared" si="26"/>
        <v>#N/A</v>
      </c>
      <c r="Q28" s="52" t="e">
        <f t="shared" si="6"/>
        <v>#NUM!</v>
      </c>
      <c r="R28" s="52" t="e">
        <f t="shared" si="7"/>
        <v>#NUM!</v>
      </c>
      <c r="S28" s="52" t="e">
        <f t="shared" si="8"/>
        <v>#NUM!</v>
      </c>
      <c r="T28" s="52" t="e">
        <f t="shared" si="9"/>
        <v>#NUM!</v>
      </c>
      <c r="U28" s="52" t="e">
        <f t="shared" si="10"/>
        <v>#N/A</v>
      </c>
      <c r="V28" s="52" t="e">
        <f t="shared" si="11"/>
        <v>#NUM!</v>
      </c>
      <c r="W28" s="52" t="e">
        <f t="shared" si="12"/>
        <v>#NUM!</v>
      </c>
      <c r="X28" s="52" t="e">
        <f t="shared" si="13"/>
        <v>#NUM!</v>
      </c>
      <c r="Y28" s="52" t="e">
        <f t="shared" si="14"/>
        <v>#NUM!</v>
      </c>
      <c r="Z28" s="52" t="e">
        <f t="shared" si="15"/>
        <v>#N/A</v>
      </c>
      <c r="AA28" s="52" t="e">
        <f t="shared" si="16"/>
        <v>#NUM!</v>
      </c>
      <c r="AB28" s="52" t="e">
        <f t="shared" si="17"/>
        <v>#NUM!</v>
      </c>
      <c r="AC28" s="52" t="e">
        <f t="shared" si="18"/>
        <v>#NUM!</v>
      </c>
      <c r="AD28" s="52" t="e">
        <f t="shared" si="19"/>
        <v>#NUM!</v>
      </c>
      <c r="AE28" s="52" t="e">
        <f t="shared" si="20"/>
        <v>#NUM!</v>
      </c>
      <c r="AF28" s="52" t="e">
        <f t="shared" si="21"/>
        <v>#N/A</v>
      </c>
      <c r="AG28" s="52" t="e">
        <f t="shared" si="22"/>
        <v>#NUM!</v>
      </c>
      <c r="AH28" s="52" t="e">
        <f t="shared" si="23"/>
        <v>#NUM!</v>
      </c>
      <c r="AI28" s="52" t="e">
        <f t="shared" si="24"/>
        <v>#NUM!</v>
      </c>
      <c r="AJ28" s="52" t="e">
        <f t="shared" si="25"/>
        <v>#N/A</v>
      </c>
    </row>
    <row r="29" spans="1:36" ht="12.95" customHeight="1" x14ac:dyDescent="0.15">
      <c r="A29" s="51"/>
      <c r="B29" s="115"/>
      <c r="C29" s="115"/>
      <c r="D29" s="51"/>
      <c r="E29" s="51"/>
      <c r="F29" s="4" t="str">
        <f t="shared" si="0"/>
        <v/>
      </c>
      <c r="G29" s="51"/>
      <c r="H29" s="51"/>
      <c r="I29" s="51"/>
      <c r="J29" s="1" t="s">
        <v>15</v>
      </c>
      <c r="K29" s="52" t="e">
        <f t="shared" si="1"/>
        <v>#NUM!</v>
      </c>
      <c r="L29" s="52" t="e">
        <f t="shared" si="2"/>
        <v>#NUM!</v>
      </c>
      <c r="M29" s="52" t="e">
        <f t="shared" si="3"/>
        <v>#NUM!</v>
      </c>
      <c r="N29" s="52" t="e">
        <f t="shared" si="4"/>
        <v>#NUM!</v>
      </c>
      <c r="O29" s="52" t="e">
        <f t="shared" si="5"/>
        <v>#NUM!</v>
      </c>
      <c r="P29" s="52" t="e">
        <f t="shared" si="26"/>
        <v>#N/A</v>
      </c>
      <c r="Q29" s="52" t="e">
        <f t="shared" si="6"/>
        <v>#NUM!</v>
      </c>
      <c r="R29" s="52" t="e">
        <f t="shared" si="7"/>
        <v>#NUM!</v>
      </c>
      <c r="S29" s="52" t="e">
        <f t="shared" si="8"/>
        <v>#NUM!</v>
      </c>
      <c r="T29" s="52" t="e">
        <f t="shared" si="9"/>
        <v>#NUM!</v>
      </c>
      <c r="U29" s="52" t="e">
        <f t="shared" si="10"/>
        <v>#N/A</v>
      </c>
      <c r="V29" s="52" t="e">
        <f t="shared" si="11"/>
        <v>#NUM!</v>
      </c>
      <c r="W29" s="52" t="e">
        <f t="shared" si="12"/>
        <v>#NUM!</v>
      </c>
      <c r="X29" s="52" t="e">
        <f t="shared" si="13"/>
        <v>#NUM!</v>
      </c>
      <c r="Y29" s="52" t="e">
        <f t="shared" si="14"/>
        <v>#NUM!</v>
      </c>
      <c r="Z29" s="52" t="e">
        <f t="shared" si="15"/>
        <v>#N/A</v>
      </c>
      <c r="AA29" s="52" t="e">
        <f t="shared" si="16"/>
        <v>#NUM!</v>
      </c>
      <c r="AB29" s="52" t="e">
        <f t="shared" si="17"/>
        <v>#NUM!</v>
      </c>
      <c r="AC29" s="52" t="e">
        <f t="shared" si="18"/>
        <v>#NUM!</v>
      </c>
      <c r="AD29" s="52" t="e">
        <f t="shared" si="19"/>
        <v>#NUM!</v>
      </c>
      <c r="AE29" s="52" t="e">
        <f t="shared" si="20"/>
        <v>#NUM!</v>
      </c>
      <c r="AF29" s="52" t="e">
        <f t="shared" si="21"/>
        <v>#N/A</v>
      </c>
      <c r="AG29" s="52" t="e">
        <f t="shared" si="22"/>
        <v>#NUM!</v>
      </c>
      <c r="AH29" s="52" t="e">
        <f t="shared" si="23"/>
        <v>#NUM!</v>
      </c>
      <c r="AI29" s="52" t="e">
        <f t="shared" si="24"/>
        <v>#NUM!</v>
      </c>
      <c r="AJ29" s="52" t="e">
        <f t="shared" si="25"/>
        <v>#N/A</v>
      </c>
    </row>
    <row r="30" spans="1:36" ht="12.95" customHeight="1" x14ac:dyDescent="0.15">
      <c r="A30" s="51"/>
      <c r="B30" s="115"/>
      <c r="C30" s="115"/>
      <c r="D30" s="51"/>
      <c r="E30" s="51"/>
      <c r="F30" s="4" t="str">
        <f t="shared" si="0"/>
        <v/>
      </c>
      <c r="G30" s="6"/>
      <c r="H30" s="51"/>
      <c r="I30" s="51"/>
      <c r="J30" s="1" t="s">
        <v>15</v>
      </c>
      <c r="K30" s="52" t="e">
        <f t="shared" si="1"/>
        <v>#NUM!</v>
      </c>
      <c r="L30" s="52" t="e">
        <f t="shared" si="2"/>
        <v>#NUM!</v>
      </c>
      <c r="M30" s="52" t="e">
        <f t="shared" si="3"/>
        <v>#NUM!</v>
      </c>
      <c r="N30" s="52" t="e">
        <f t="shared" si="4"/>
        <v>#NUM!</v>
      </c>
      <c r="O30" s="52" t="e">
        <f t="shared" si="5"/>
        <v>#NUM!</v>
      </c>
      <c r="P30" s="52" t="e">
        <f t="shared" si="26"/>
        <v>#N/A</v>
      </c>
      <c r="Q30" s="52" t="e">
        <f t="shared" si="6"/>
        <v>#NUM!</v>
      </c>
      <c r="R30" s="52" t="e">
        <f t="shared" si="7"/>
        <v>#NUM!</v>
      </c>
      <c r="S30" s="52" t="e">
        <f t="shared" si="8"/>
        <v>#NUM!</v>
      </c>
      <c r="T30" s="52" t="e">
        <f t="shared" si="9"/>
        <v>#NUM!</v>
      </c>
      <c r="U30" s="52" t="e">
        <f t="shared" si="10"/>
        <v>#N/A</v>
      </c>
      <c r="V30" s="52" t="e">
        <f t="shared" si="11"/>
        <v>#NUM!</v>
      </c>
      <c r="W30" s="52" t="e">
        <f t="shared" si="12"/>
        <v>#NUM!</v>
      </c>
      <c r="X30" s="52" t="e">
        <f t="shared" si="13"/>
        <v>#NUM!</v>
      </c>
      <c r="Y30" s="52" t="e">
        <f t="shared" si="14"/>
        <v>#NUM!</v>
      </c>
      <c r="Z30" s="52" t="e">
        <f t="shared" si="15"/>
        <v>#N/A</v>
      </c>
      <c r="AA30" s="52" t="e">
        <f t="shared" si="16"/>
        <v>#NUM!</v>
      </c>
      <c r="AB30" s="52" t="e">
        <f t="shared" si="17"/>
        <v>#NUM!</v>
      </c>
      <c r="AC30" s="52" t="e">
        <f t="shared" si="18"/>
        <v>#NUM!</v>
      </c>
      <c r="AD30" s="52" t="e">
        <f t="shared" si="19"/>
        <v>#NUM!</v>
      </c>
      <c r="AE30" s="52" t="e">
        <f t="shared" si="20"/>
        <v>#NUM!</v>
      </c>
      <c r="AF30" s="52" t="e">
        <f t="shared" si="21"/>
        <v>#N/A</v>
      </c>
      <c r="AG30" s="52" t="e">
        <f t="shared" si="22"/>
        <v>#NUM!</v>
      </c>
      <c r="AH30" s="52" t="e">
        <f t="shared" si="23"/>
        <v>#NUM!</v>
      </c>
      <c r="AI30" s="52" t="e">
        <f t="shared" si="24"/>
        <v>#NUM!</v>
      </c>
      <c r="AJ30" s="52" t="e">
        <f t="shared" si="25"/>
        <v>#N/A</v>
      </c>
    </row>
    <row r="31" spans="1:36" ht="12.95" customHeight="1" x14ac:dyDescent="0.15">
      <c r="A31" s="51"/>
      <c r="B31" s="115"/>
      <c r="C31" s="115"/>
      <c r="D31" s="51"/>
      <c r="E31" s="51"/>
      <c r="F31" s="4" t="str">
        <f t="shared" si="0"/>
        <v/>
      </c>
      <c r="G31" s="51"/>
      <c r="H31" s="51"/>
      <c r="I31" s="51"/>
      <c r="J31" s="1" t="s">
        <v>15</v>
      </c>
      <c r="K31" s="52" t="e">
        <f t="shared" si="1"/>
        <v>#NUM!</v>
      </c>
      <c r="L31" s="52" t="e">
        <f t="shared" si="2"/>
        <v>#NUM!</v>
      </c>
      <c r="M31" s="52" t="e">
        <f t="shared" si="3"/>
        <v>#NUM!</v>
      </c>
      <c r="N31" s="52" t="e">
        <f t="shared" si="4"/>
        <v>#NUM!</v>
      </c>
      <c r="O31" s="52" t="e">
        <f t="shared" si="5"/>
        <v>#NUM!</v>
      </c>
      <c r="P31" s="52" t="e">
        <f t="shared" si="26"/>
        <v>#N/A</v>
      </c>
      <c r="Q31" s="52" t="e">
        <f t="shared" si="6"/>
        <v>#NUM!</v>
      </c>
      <c r="R31" s="52" t="e">
        <f t="shared" si="7"/>
        <v>#NUM!</v>
      </c>
      <c r="S31" s="52" t="e">
        <f t="shared" si="8"/>
        <v>#NUM!</v>
      </c>
      <c r="T31" s="52" t="e">
        <f t="shared" si="9"/>
        <v>#NUM!</v>
      </c>
      <c r="U31" s="52" t="e">
        <f t="shared" si="10"/>
        <v>#N/A</v>
      </c>
      <c r="V31" s="52" t="e">
        <f t="shared" si="11"/>
        <v>#NUM!</v>
      </c>
      <c r="W31" s="52" t="e">
        <f t="shared" si="12"/>
        <v>#NUM!</v>
      </c>
      <c r="X31" s="52" t="e">
        <f t="shared" si="13"/>
        <v>#NUM!</v>
      </c>
      <c r="Y31" s="52" t="e">
        <f t="shared" si="14"/>
        <v>#NUM!</v>
      </c>
      <c r="Z31" s="52" t="e">
        <f t="shared" si="15"/>
        <v>#N/A</v>
      </c>
      <c r="AA31" s="52" t="e">
        <f t="shared" si="16"/>
        <v>#NUM!</v>
      </c>
      <c r="AB31" s="52" t="e">
        <f t="shared" si="17"/>
        <v>#NUM!</v>
      </c>
      <c r="AC31" s="52" t="e">
        <f t="shared" si="18"/>
        <v>#NUM!</v>
      </c>
      <c r="AD31" s="52" t="e">
        <f t="shared" si="19"/>
        <v>#NUM!</v>
      </c>
      <c r="AE31" s="52" t="e">
        <f t="shared" si="20"/>
        <v>#NUM!</v>
      </c>
      <c r="AF31" s="52" t="e">
        <f t="shared" si="21"/>
        <v>#N/A</v>
      </c>
      <c r="AG31" s="52" t="e">
        <f t="shared" si="22"/>
        <v>#NUM!</v>
      </c>
      <c r="AH31" s="52" t="e">
        <f t="shared" si="23"/>
        <v>#NUM!</v>
      </c>
      <c r="AI31" s="52" t="e">
        <f t="shared" si="24"/>
        <v>#NUM!</v>
      </c>
      <c r="AJ31" s="52" t="e">
        <f t="shared" si="25"/>
        <v>#N/A</v>
      </c>
    </row>
    <row r="32" spans="1:36" ht="12.95" customHeight="1" x14ac:dyDescent="0.15">
      <c r="A32" s="51"/>
      <c r="B32" s="115"/>
      <c r="C32" s="115"/>
      <c r="D32" s="51"/>
      <c r="E32" s="51"/>
      <c r="F32" s="4" t="str">
        <f t="shared" si="0"/>
        <v/>
      </c>
      <c r="G32" s="51"/>
      <c r="H32" s="51"/>
      <c r="I32" s="51"/>
      <c r="J32" s="1" t="s">
        <v>15</v>
      </c>
      <c r="K32" s="52" t="e">
        <f t="shared" si="1"/>
        <v>#NUM!</v>
      </c>
      <c r="L32" s="52" t="e">
        <f t="shared" si="2"/>
        <v>#NUM!</v>
      </c>
      <c r="M32" s="52" t="e">
        <f t="shared" si="3"/>
        <v>#NUM!</v>
      </c>
      <c r="N32" s="52" t="e">
        <f t="shared" si="4"/>
        <v>#NUM!</v>
      </c>
      <c r="O32" s="52" t="e">
        <f t="shared" si="5"/>
        <v>#NUM!</v>
      </c>
      <c r="P32" s="52" t="e">
        <f t="shared" si="26"/>
        <v>#N/A</v>
      </c>
      <c r="Q32" s="52" t="e">
        <f t="shared" si="6"/>
        <v>#NUM!</v>
      </c>
      <c r="R32" s="52" t="e">
        <f t="shared" si="7"/>
        <v>#NUM!</v>
      </c>
      <c r="S32" s="52" t="e">
        <f t="shared" si="8"/>
        <v>#NUM!</v>
      </c>
      <c r="T32" s="52" t="e">
        <f t="shared" si="9"/>
        <v>#NUM!</v>
      </c>
      <c r="U32" s="52" t="e">
        <f t="shared" si="10"/>
        <v>#N/A</v>
      </c>
      <c r="V32" s="52" t="e">
        <f t="shared" si="11"/>
        <v>#NUM!</v>
      </c>
      <c r="W32" s="52" t="e">
        <f t="shared" si="12"/>
        <v>#NUM!</v>
      </c>
      <c r="X32" s="52" t="e">
        <f t="shared" si="13"/>
        <v>#NUM!</v>
      </c>
      <c r="Y32" s="52" t="e">
        <f t="shared" si="14"/>
        <v>#NUM!</v>
      </c>
      <c r="Z32" s="52" t="e">
        <f t="shared" si="15"/>
        <v>#N/A</v>
      </c>
      <c r="AA32" s="52" t="e">
        <f t="shared" si="16"/>
        <v>#NUM!</v>
      </c>
      <c r="AB32" s="52" t="e">
        <f t="shared" si="17"/>
        <v>#NUM!</v>
      </c>
      <c r="AC32" s="52" t="e">
        <f t="shared" si="18"/>
        <v>#NUM!</v>
      </c>
      <c r="AD32" s="52" t="e">
        <f t="shared" si="19"/>
        <v>#NUM!</v>
      </c>
      <c r="AE32" s="52" t="e">
        <f t="shared" si="20"/>
        <v>#NUM!</v>
      </c>
      <c r="AF32" s="52" t="e">
        <f t="shared" si="21"/>
        <v>#N/A</v>
      </c>
      <c r="AG32" s="52" t="e">
        <f t="shared" si="22"/>
        <v>#NUM!</v>
      </c>
      <c r="AH32" s="52" t="e">
        <f t="shared" si="23"/>
        <v>#NUM!</v>
      </c>
      <c r="AI32" s="52" t="e">
        <f t="shared" si="24"/>
        <v>#NUM!</v>
      </c>
      <c r="AJ32" s="52" t="e">
        <f t="shared" si="25"/>
        <v>#N/A</v>
      </c>
    </row>
    <row r="33" spans="1:36" ht="12.95" customHeight="1" x14ac:dyDescent="0.15">
      <c r="A33" s="51"/>
      <c r="B33" s="115"/>
      <c r="C33" s="115"/>
      <c r="D33" s="51"/>
      <c r="E33" s="51"/>
      <c r="F33" s="4" t="str">
        <f t="shared" si="0"/>
        <v/>
      </c>
      <c r="G33" s="51"/>
      <c r="H33" s="51"/>
      <c r="I33" s="51"/>
      <c r="J33" s="1" t="s">
        <v>15</v>
      </c>
      <c r="K33" s="52" t="e">
        <f t="shared" si="1"/>
        <v>#NUM!</v>
      </c>
      <c r="L33" s="52" t="e">
        <f t="shared" si="2"/>
        <v>#NUM!</v>
      </c>
      <c r="M33" s="52" t="e">
        <f t="shared" si="3"/>
        <v>#NUM!</v>
      </c>
      <c r="N33" s="52" t="e">
        <f t="shared" si="4"/>
        <v>#NUM!</v>
      </c>
      <c r="O33" s="52" t="e">
        <f t="shared" si="5"/>
        <v>#NUM!</v>
      </c>
      <c r="P33" s="52" t="e">
        <f t="shared" si="26"/>
        <v>#N/A</v>
      </c>
      <c r="Q33" s="52" t="e">
        <f t="shared" si="6"/>
        <v>#NUM!</v>
      </c>
      <c r="R33" s="52" t="e">
        <f t="shared" si="7"/>
        <v>#NUM!</v>
      </c>
      <c r="S33" s="52" t="e">
        <f t="shared" si="8"/>
        <v>#NUM!</v>
      </c>
      <c r="T33" s="52" t="e">
        <f t="shared" si="9"/>
        <v>#NUM!</v>
      </c>
      <c r="U33" s="52" t="e">
        <f t="shared" si="10"/>
        <v>#N/A</v>
      </c>
      <c r="V33" s="52" t="e">
        <f t="shared" si="11"/>
        <v>#NUM!</v>
      </c>
      <c r="W33" s="52" t="e">
        <f t="shared" si="12"/>
        <v>#NUM!</v>
      </c>
      <c r="X33" s="52" t="e">
        <f t="shared" si="13"/>
        <v>#NUM!</v>
      </c>
      <c r="Y33" s="52" t="e">
        <f t="shared" si="14"/>
        <v>#NUM!</v>
      </c>
      <c r="Z33" s="52" t="e">
        <f t="shared" si="15"/>
        <v>#N/A</v>
      </c>
      <c r="AA33" s="52" t="e">
        <f t="shared" si="16"/>
        <v>#NUM!</v>
      </c>
      <c r="AB33" s="52" t="e">
        <f t="shared" si="17"/>
        <v>#NUM!</v>
      </c>
      <c r="AC33" s="52" t="e">
        <f t="shared" si="18"/>
        <v>#NUM!</v>
      </c>
      <c r="AD33" s="52" t="e">
        <f t="shared" si="19"/>
        <v>#NUM!</v>
      </c>
      <c r="AE33" s="52" t="e">
        <f t="shared" si="20"/>
        <v>#NUM!</v>
      </c>
      <c r="AF33" s="52" t="e">
        <f t="shared" si="21"/>
        <v>#N/A</v>
      </c>
      <c r="AG33" s="52" t="e">
        <f t="shared" si="22"/>
        <v>#NUM!</v>
      </c>
      <c r="AH33" s="52" t="e">
        <f t="shared" si="23"/>
        <v>#NUM!</v>
      </c>
      <c r="AI33" s="52" t="e">
        <f t="shared" si="24"/>
        <v>#NUM!</v>
      </c>
      <c r="AJ33" s="52" t="e">
        <f t="shared" si="25"/>
        <v>#N/A</v>
      </c>
    </row>
    <row r="34" spans="1:36" ht="12.95" customHeight="1" x14ac:dyDescent="0.15">
      <c r="A34" s="51"/>
      <c r="B34" s="115"/>
      <c r="C34" s="115"/>
      <c r="D34" s="51"/>
      <c r="E34" s="51"/>
      <c r="F34" s="4" t="str">
        <f t="shared" si="0"/>
        <v/>
      </c>
      <c r="G34" s="51"/>
      <c r="H34" s="51"/>
      <c r="I34" s="51"/>
      <c r="K34" s="52" t="e">
        <f t="shared" si="1"/>
        <v>#NUM!</v>
      </c>
      <c r="L34" s="52" t="e">
        <f t="shared" si="2"/>
        <v>#NUM!</v>
      </c>
      <c r="M34" s="52" t="e">
        <f t="shared" si="3"/>
        <v>#NUM!</v>
      </c>
      <c r="N34" s="52" t="e">
        <f t="shared" si="4"/>
        <v>#NUM!</v>
      </c>
      <c r="O34" s="52" t="e">
        <f t="shared" si="5"/>
        <v>#NUM!</v>
      </c>
      <c r="P34" s="52" t="e">
        <f t="shared" si="26"/>
        <v>#N/A</v>
      </c>
      <c r="Q34" s="52" t="e">
        <f t="shared" si="6"/>
        <v>#NUM!</v>
      </c>
      <c r="R34" s="52" t="e">
        <f t="shared" si="7"/>
        <v>#NUM!</v>
      </c>
      <c r="S34" s="52" t="e">
        <f t="shared" si="8"/>
        <v>#NUM!</v>
      </c>
      <c r="T34" s="52" t="e">
        <f t="shared" si="9"/>
        <v>#NUM!</v>
      </c>
      <c r="U34" s="52" t="e">
        <f t="shared" si="10"/>
        <v>#N/A</v>
      </c>
      <c r="V34" s="52" t="e">
        <f t="shared" si="11"/>
        <v>#NUM!</v>
      </c>
      <c r="W34" s="52" t="e">
        <f t="shared" si="12"/>
        <v>#NUM!</v>
      </c>
      <c r="X34" s="52" t="e">
        <f t="shared" si="13"/>
        <v>#NUM!</v>
      </c>
      <c r="Y34" s="52" t="e">
        <f t="shared" si="14"/>
        <v>#NUM!</v>
      </c>
      <c r="Z34" s="52" t="e">
        <f t="shared" si="15"/>
        <v>#N/A</v>
      </c>
      <c r="AA34" s="52" t="e">
        <f t="shared" si="16"/>
        <v>#NUM!</v>
      </c>
      <c r="AB34" s="52" t="e">
        <f t="shared" si="17"/>
        <v>#NUM!</v>
      </c>
      <c r="AC34" s="52" t="e">
        <f t="shared" si="18"/>
        <v>#NUM!</v>
      </c>
      <c r="AD34" s="52" t="e">
        <f t="shared" si="19"/>
        <v>#NUM!</v>
      </c>
      <c r="AE34" s="52" t="e">
        <f t="shared" si="20"/>
        <v>#NUM!</v>
      </c>
      <c r="AF34" s="52" t="e">
        <f t="shared" si="21"/>
        <v>#N/A</v>
      </c>
      <c r="AG34" s="52" t="e">
        <f t="shared" si="22"/>
        <v>#NUM!</v>
      </c>
      <c r="AH34" s="52" t="e">
        <f t="shared" si="23"/>
        <v>#NUM!</v>
      </c>
      <c r="AI34" s="52" t="e">
        <f t="shared" si="24"/>
        <v>#NUM!</v>
      </c>
      <c r="AJ34" s="52" t="e">
        <f t="shared" si="25"/>
        <v>#N/A</v>
      </c>
    </row>
    <row r="35" spans="1:36" ht="12.95" customHeight="1" x14ac:dyDescent="0.15">
      <c r="A35" s="51"/>
      <c r="B35" s="115"/>
      <c r="C35" s="115"/>
      <c r="D35" s="51"/>
      <c r="E35" s="51"/>
      <c r="F35" s="4" t="str">
        <f t="shared" si="0"/>
        <v/>
      </c>
      <c r="G35" s="51"/>
      <c r="H35" s="51"/>
      <c r="I35" s="51"/>
      <c r="K35" s="52" t="e">
        <f t="shared" si="1"/>
        <v>#NUM!</v>
      </c>
      <c r="L35" s="52" t="e">
        <f t="shared" si="2"/>
        <v>#NUM!</v>
      </c>
      <c r="M35" s="52" t="e">
        <f t="shared" si="3"/>
        <v>#NUM!</v>
      </c>
      <c r="N35" s="52" t="e">
        <f t="shared" si="4"/>
        <v>#NUM!</v>
      </c>
      <c r="O35" s="52" t="e">
        <f t="shared" si="5"/>
        <v>#NUM!</v>
      </c>
      <c r="P35" s="52" t="e">
        <f t="shared" si="26"/>
        <v>#N/A</v>
      </c>
      <c r="Q35" s="52" t="e">
        <f t="shared" si="6"/>
        <v>#NUM!</v>
      </c>
      <c r="R35" s="52" t="e">
        <f t="shared" si="7"/>
        <v>#NUM!</v>
      </c>
      <c r="S35" s="52" t="e">
        <f t="shared" si="8"/>
        <v>#NUM!</v>
      </c>
      <c r="T35" s="52" t="e">
        <f t="shared" si="9"/>
        <v>#NUM!</v>
      </c>
      <c r="U35" s="52" t="e">
        <f t="shared" si="10"/>
        <v>#N/A</v>
      </c>
      <c r="V35" s="52" t="e">
        <f t="shared" si="11"/>
        <v>#NUM!</v>
      </c>
      <c r="W35" s="52" t="e">
        <f t="shared" si="12"/>
        <v>#NUM!</v>
      </c>
      <c r="X35" s="52" t="e">
        <f t="shared" si="13"/>
        <v>#NUM!</v>
      </c>
      <c r="Y35" s="52" t="e">
        <f t="shared" si="14"/>
        <v>#NUM!</v>
      </c>
      <c r="Z35" s="52" t="e">
        <f t="shared" si="15"/>
        <v>#N/A</v>
      </c>
      <c r="AA35" s="52" t="e">
        <f t="shared" si="16"/>
        <v>#NUM!</v>
      </c>
      <c r="AB35" s="52" t="e">
        <f t="shared" si="17"/>
        <v>#NUM!</v>
      </c>
      <c r="AC35" s="52" t="e">
        <f t="shared" si="18"/>
        <v>#NUM!</v>
      </c>
      <c r="AD35" s="52" t="e">
        <f t="shared" si="19"/>
        <v>#NUM!</v>
      </c>
      <c r="AE35" s="52" t="e">
        <f t="shared" si="20"/>
        <v>#NUM!</v>
      </c>
      <c r="AF35" s="52" t="e">
        <f t="shared" si="21"/>
        <v>#N/A</v>
      </c>
      <c r="AG35" s="52" t="e">
        <f t="shared" si="22"/>
        <v>#NUM!</v>
      </c>
      <c r="AH35" s="52" t="e">
        <f t="shared" si="23"/>
        <v>#NUM!</v>
      </c>
      <c r="AI35" s="52" t="e">
        <f t="shared" si="24"/>
        <v>#NUM!</v>
      </c>
      <c r="AJ35" s="52" t="e">
        <f t="shared" si="25"/>
        <v>#N/A</v>
      </c>
    </row>
    <row r="36" spans="1:36" ht="12.95" customHeight="1" x14ac:dyDescent="0.15">
      <c r="A36" s="51"/>
      <c r="B36" s="115"/>
      <c r="C36" s="115"/>
      <c r="D36" s="51"/>
      <c r="E36" s="51"/>
      <c r="F36" s="4" t="str">
        <f t="shared" si="0"/>
        <v/>
      </c>
      <c r="G36" s="51"/>
      <c r="H36" s="51"/>
      <c r="I36" s="51"/>
      <c r="K36" s="52" t="e">
        <f t="shared" si="1"/>
        <v>#NUM!</v>
      </c>
      <c r="L36" s="52" t="e">
        <f t="shared" si="2"/>
        <v>#NUM!</v>
      </c>
      <c r="M36" s="52" t="e">
        <f t="shared" si="3"/>
        <v>#NUM!</v>
      </c>
      <c r="N36" s="52" t="e">
        <f t="shared" si="4"/>
        <v>#NUM!</v>
      </c>
      <c r="O36" s="52" t="e">
        <f t="shared" si="5"/>
        <v>#NUM!</v>
      </c>
      <c r="P36" s="52" t="e">
        <f t="shared" si="26"/>
        <v>#N/A</v>
      </c>
      <c r="Q36" s="52" t="e">
        <f t="shared" si="6"/>
        <v>#NUM!</v>
      </c>
      <c r="R36" s="52" t="e">
        <f t="shared" si="7"/>
        <v>#NUM!</v>
      </c>
      <c r="S36" s="52" t="e">
        <f t="shared" si="8"/>
        <v>#NUM!</v>
      </c>
      <c r="T36" s="52" t="e">
        <f t="shared" si="9"/>
        <v>#NUM!</v>
      </c>
      <c r="U36" s="52" t="e">
        <f t="shared" si="10"/>
        <v>#N/A</v>
      </c>
      <c r="V36" s="52" t="e">
        <f t="shared" si="11"/>
        <v>#NUM!</v>
      </c>
      <c r="W36" s="52" t="e">
        <f t="shared" si="12"/>
        <v>#NUM!</v>
      </c>
      <c r="X36" s="52" t="e">
        <f t="shared" si="13"/>
        <v>#NUM!</v>
      </c>
      <c r="Y36" s="52" t="e">
        <f t="shared" si="14"/>
        <v>#NUM!</v>
      </c>
      <c r="Z36" s="52" t="e">
        <f t="shared" si="15"/>
        <v>#N/A</v>
      </c>
      <c r="AA36" s="52" t="e">
        <f t="shared" si="16"/>
        <v>#NUM!</v>
      </c>
      <c r="AB36" s="52" t="e">
        <f t="shared" si="17"/>
        <v>#NUM!</v>
      </c>
      <c r="AC36" s="52" t="e">
        <f t="shared" si="18"/>
        <v>#NUM!</v>
      </c>
      <c r="AD36" s="52" t="e">
        <f t="shared" si="19"/>
        <v>#NUM!</v>
      </c>
      <c r="AE36" s="52" t="e">
        <f t="shared" si="20"/>
        <v>#NUM!</v>
      </c>
      <c r="AF36" s="52" t="e">
        <f t="shared" si="21"/>
        <v>#N/A</v>
      </c>
      <c r="AG36" s="52" t="e">
        <f t="shared" si="22"/>
        <v>#NUM!</v>
      </c>
      <c r="AH36" s="52" t="e">
        <f t="shared" si="23"/>
        <v>#NUM!</v>
      </c>
      <c r="AI36" s="52" t="e">
        <f t="shared" si="24"/>
        <v>#NUM!</v>
      </c>
      <c r="AJ36" s="52" t="e">
        <f t="shared" si="25"/>
        <v>#N/A</v>
      </c>
    </row>
    <row r="37" spans="1:36" ht="12.95" customHeight="1" x14ac:dyDescent="0.15">
      <c r="A37" s="51"/>
      <c r="B37" s="115"/>
      <c r="C37" s="115"/>
      <c r="D37" s="51"/>
      <c r="E37" s="51"/>
      <c r="F37" s="4" t="str">
        <f t="shared" si="0"/>
        <v/>
      </c>
      <c r="G37" s="51"/>
      <c r="H37" s="51"/>
      <c r="I37" s="51"/>
      <c r="K37" s="52" t="e">
        <f t="shared" si="1"/>
        <v>#NUM!</v>
      </c>
      <c r="L37" s="52" t="e">
        <f t="shared" si="2"/>
        <v>#NUM!</v>
      </c>
      <c r="M37" s="52" t="e">
        <f t="shared" si="3"/>
        <v>#NUM!</v>
      </c>
      <c r="N37" s="52" t="e">
        <f t="shared" si="4"/>
        <v>#NUM!</v>
      </c>
      <c r="O37" s="52" t="e">
        <f t="shared" si="5"/>
        <v>#NUM!</v>
      </c>
      <c r="P37" s="52" t="e">
        <f t="shared" si="26"/>
        <v>#N/A</v>
      </c>
      <c r="Q37" s="52" t="e">
        <f t="shared" si="6"/>
        <v>#NUM!</v>
      </c>
      <c r="R37" s="52" t="e">
        <f t="shared" si="7"/>
        <v>#NUM!</v>
      </c>
      <c r="S37" s="52" t="e">
        <f t="shared" si="8"/>
        <v>#NUM!</v>
      </c>
      <c r="T37" s="52" t="e">
        <f t="shared" si="9"/>
        <v>#NUM!</v>
      </c>
      <c r="U37" s="52" t="e">
        <f t="shared" si="10"/>
        <v>#N/A</v>
      </c>
      <c r="V37" s="52" t="e">
        <f t="shared" si="11"/>
        <v>#NUM!</v>
      </c>
      <c r="W37" s="52" t="e">
        <f t="shared" si="12"/>
        <v>#NUM!</v>
      </c>
      <c r="X37" s="52" t="e">
        <f t="shared" si="13"/>
        <v>#NUM!</v>
      </c>
      <c r="Y37" s="52" t="e">
        <f t="shared" si="14"/>
        <v>#NUM!</v>
      </c>
      <c r="Z37" s="52" t="e">
        <f t="shared" si="15"/>
        <v>#N/A</v>
      </c>
      <c r="AA37" s="52" t="e">
        <f t="shared" si="16"/>
        <v>#NUM!</v>
      </c>
      <c r="AB37" s="52" t="e">
        <f t="shared" si="17"/>
        <v>#NUM!</v>
      </c>
      <c r="AC37" s="52" t="e">
        <f t="shared" si="18"/>
        <v>#NUM!</v>
      </c>
      <c r="AD37" s="52" t="e">
        <f t="shared" si="19"/>
        <v>#NUM!</v>
      </c>
      <c r="AE37" s="52" t="e">
        <f t="shared" si="20"/>
        <v>#NUM!</v>
      </c>
      <c r="AF37" s="52" t="e">
        <f t="shared" si="21"/>
        <v>#N/A</v>
      </c>
      <c r="AG37" s="52" t="e">
        <f t="shared" si="22"/>
        <v>#NUM!</v>
      </c>
      <c r="AH37" s="52" t="e">
        <f t="shared" si="23"/>
        <v>#NUM!</v>
      </c>
      <c r="AI37" s="52" t="e">
        <f t="shared" si="24"/>
        <v>#NUM!</v>
      </c>
      <c r="AJ37" s="52" t="e">
        <f t="shared" si="25"/>
        <v>#N/A</v>
      </c>
    </row>
    <row r="38" spans="1:36" ht="12.95" customHeight="1" x14ac:dyDescent="0.15">
      <c r="A38" s="51"/>
      <c r="B38" s="115"/>
      <c r="C38" s="115"/>
      <c r="D38" s="51"/>
      <c r="E38" s="51"/>
      <c r="F38" s="4" t="str">
        <f t="shared" si="0"/>
        <v/>
      </c>
      <c r="G38" s="51"/>
      <c r="H38" s="51"/>
      <c r="I38" s="51"/>
      <c r="K38" s="52" t="e">
        <f t="shared" si="1"/>
        <v>#NUM!</v>
      </c>
      <c r="L38" s="52" t="e">
        <f t="shared" si="2"/>
        <v>#NUM!</v>
      </c>
      <c r="M38" s="52" t="e">
        <f t="shared" si="3"/>
        <v>#NUM!</v>
      </c>
      <c r="N38" s="52" t="e">
        <f t="shared" si="4"/>
        <v>#NUM!</v>
      </c>
      <c r="O38" s="52" t="e">
        <f t="shared" si="5"/>
        <v>#NUM!</v>
      </c>
      <c r="P38" s="52" t="e">
        <f t="shared" si="26"/>
        <v>#N/A</v>
      </c>
      <c r="Q38" s="52" t="e">
        <f t="shared" si="6"/>
        <v>#NUM!</v>
      </c>
      <c r="R38" s="52" t="e">
        <f t="shared" si="7"/>
        <v>#NUM!</v>
      </c>
      <c r="S38" s="52" t="e">
        <f t="shared" si="8"/>
        <v>#NUM!</v>
      </c>
      <c r="T38" s="52" t="e">
        <f t="shared" si="9"/>
        <v>#NUM!</v>
      </c>
      <c r="U38" s="52" t="e">
        <f t="shared" si="10"/>
        <v>#N/A</v>
      </c>
      <c r="V38" s="52" t="e">
        <f t="shared" si="11"/>
        <v>#NUM!</v>
      </c>
      <c r="W38" s="52" t="e">
        <f t="shared" si="12"/>
        <v>#NUM!</v>
      </c>
      <c r="X38" s="52" t="e">
        <f t="shared" si="13"/>
        <v>#NUM!</v>
      </c>
      <c r="Y38" s="52" t="e">
        <f t="shared" si="14"/>
        <v>#NUM!</v>
      </c>
      <c r="Z38" s="52" t="e">
        <f t="shared" si="15"/>
        <v>#N/A</v>
      </c>
      <c r="AA38" s="52" t="e">
        <f t="shared" si="16"/>
        <v>#NUM!</v>
      </c>
      <c r="AB38" s="52" t="e">
        <f t="shared" si="17"/>
        <v>#NUM!</v>
      </c>
      <c r="AC38" s="52" t="e">
        <f t="shared" si="18"/>
        <v>#NUM!</v>
      </c>
      <c r="AD38" s="52" t="e">
        <f t="shared" si="19"/>
        <v>#NUM!</v>
      </c>
      <c r="AE38" s="52" t="e">
        <f t="shared" si="20"/>
        <v>#NUM!</v>
      </c>
      <c r="AF38" s="52" t="e">
        <f t="shared" si="21"/>
        <v>#N/A</v>
      </c>
      <c r="AG38" s="52" t="e">
        <f t="shared" si="22"/>
        <v>#NUM!</v>
      </c>
      <c r="AH38" s="52" t="e">
        <f t="shared" si="23"/>
        <v>#NUM!</v>
      </c>
      <c r="AI38" s="52" t="e">
        <f t="shared" si="24"/>
        <v>#NUM!</v>
      </c>
      <c r="AJ38" s="52" t="e">
        <f t="shared" si="25"/>
        <v>#N/A</v>
      </c>
    </row>
    <row r="39" spans="1:36" ht="12.95" customHeight="1" x14ac:dyDescent="0.15">
      <c r="A39" s="51"/>
      <c r="B39" s="115"/>
      <c r="C39" s="115"/>
      <c r="D39" s="51"/>
      <c r="E39" s="51"/>
      <c r="F39" s="4" t="str">
        <f t="shared" si="0"/>
        <v/>
      </c>
      <c r="G39" s="51"/>
      <c r="H39" s="51"/>
      <c r="I39" s="51"/>
      <c r="K39" s="52" t="e">
        <f t="shared" si="1"/>
        <v>#NUM!</v>
      </c>
      <c r="L39" s="52" t="e">
        <f t="shared" si="2"/>
        <v>#NUM!</v>
      </c>
      <c r="M39" s="52" t="e">
        <f t="shared" si="3"/>
        <v>#NUM!</v>
      </c>
      <c r="N39" s="52" t="e">
        <f t="shared" si="4"/>
        <v>#NUM!</v>
      </c>
      <c r="O39" s="52" t="e">
        <f t="shared" si="5"/>
        <v>#NUM!</v>
      </c>
      <c r="P39" s="52" t="e">
        <f t="shared" si="26"/>
        <v>#N/A</v>
      </c>
      <c r="Q39" s="52" t="e">
        <f t="shared" si="6"/>
        <v>#NUM!</v>
      </c>
      <c r="R39" s="52" t="e">
        <f t="shared" si="7"/>
        <v>#NUM!</v>
      </c>
      <c r="S39" s="52" t="e">
        <f t="shared" si="8"/>
        <v>#NUM!</v>
      </c>
      <c r="T39" s="52" t="e">
        <f t="shared" si="9"/>
        <v>#NUM!</v>
      </c>
      <c r="U39" s="52" t="e">
        <f t="shared" si="10"/>
        <v>#N/A</v>
      </c>
      <c r="V39" s="52" t="e">
        <f t="shared" si="11"/>
        <v>#NUM!</v>
      </c>
      <c r="W39" s="52" t="e">
        <f t="shared" si="12"/>
        <v>#NUM!</v>
      </c>
      <c r="X39" s="52" t="e">
        <f t="shared" si="13"/>
        <v>#NUM!</v>
      </c>
      <c r="Y39" s="52" t="e">
        <f t="shared" si="14"/>
        <v>#NUM!</v>
      </c>
      <c r="Z39" s="52" t="e">
        <f t="shared" si="15"/>
        <v>#N/A</v>
      </c>
      <c r="AA39" s="52" t="e">
        <f t="shared" si="16"/>
        <v>#NUM!</v>
      </c>
      <c r="AB39" s="52" t="e">
        <f t="shared" si="17"/>
        <v>#NUM!</v>
      </c>
      <c r="AC39" s="52" t="e">
        <f t="shared" si="18"/>
        <v>#NUM!</v>
      </c>
      <c r="AD39" s="52" t="e">
        <f t="shared" si="19"/>
        <v>#NUM!</v>
      </c>
      <c r="AE39" s="52" t="e">
        <f t="shared" si="20"/>
        <v>#NUM!</v>
      </c>
      <c r="AF39" s="52" t="e">
        <f t="shared" si="21"/>
        <v>#N/A</v>
      </c>
      <c r="AG39" s="52" t="e">
        <f t="shared" si="22"/>
        <v>#NUM!</v>
      </c>
      <c r="AH39" s="52" t="e">
        <f t="shared" si="23"/>
        <v>#NUM!</v>
      </c>
      <c r="AI39" s="52" t="e">
        <f t="shared" si="24"/>
        <v>#NUM!</v>
      </c>
      <c r="AJ39" s="52" t="e">
        <f t="shared" si="25"/>
        <v>#N/A</v>
      </c>
    </row>
    <row r="40" spans="1:36" ht="12.95" customHeight="1" x14ac:dyDescent="0.15">
      <c r="A40" s="51"/>
      <c r="B40" s="115"/>
      <c r="C40" s="115"/>
      <c r="D40" s="51"/>
      <c r="E40" s="51"/>
      <c r="F40" s="4" t="str">
        <f t="shared" si="0"/>
        <v/>
      </c>
      <c r="G40" s="51"/>
      <c r="H40" s="51"/>
      <c r="I40" s="51"/>
      <c r="K40" s="52" t="e">
        <f t="shared" si="1"/>
        <v>#NUM!</v>
      </c>
      <c r="L40" s="52" t="e">
        <f t="shared" si="2"/>
        <v>#NUM!</v>
      </c>
      <c r="M40" s="52" t="e">
        <f t="shared" si="3"/>
        <v>#NUM!</v>
      </c>
      <c r="N40" s="52" t="e">
        <f t="shared" si="4"/>
        <v>#NUM!</v>
      </c>
      <c r="O40" s="52" t="e">
        <f t="shared" si="5"/>
        <v>#NUM!</v>
      </c>
      <c r="P40" s="52" t="e">
        <f t="shared" si="26"/>
        <v>#N/A</v>
      </c>
      <c r="Q40" s="52" t="e">
        <f t="shared" si="6"/>
        <v>#NUM!</v>
      </c>
      <c r="R40" s="52" t="e">
        <f t="shared" si="7"/>
        <v>#NUM!</v>
      </c>
      <c r="S40" s="52" t="e">
        <f t="shared" si="8"/>
        <v>#NUM!</v>
      </c>
      <c r="T40" s="52" t="e">
        <f t="shared" si="9"/>
        <v>#NUM!</v>
      </c>
      <c r="U40" s="52" t="e">
        <f t="shared" si="10"/>
        <v>#N/A</v>
      </c>
      <c r="V40" s="52" t="e">
        <f t="shared" si="11"/>
        <v>#NUM!</v>
      </c>
      <c r="W40" s="52" t="e">
        <f t="shared" si="12"/>
        <v>#NUM!</v>
      </c>
      <c r="X40" s="52" t="e">
        <f t="shared" si="13"/>
        <v>#NUM!</v>
      </c>
      <c r="Y40" s="52" t="e">
        <f t="shared" si="14"/>
        <v>#NUM!</v>
      </c>
      <c r="Z40" s="52" t="e">
        <f t="shared" si="15"/>
        <v>#N/A</v>
      </c>
      <c r="AA40" s="52" t="e">
        <f t="shared" si="16"/>
        <v>#NUM!</v>
      </c>
      <c r="AB40" s="52" t="e">
        <f t="shared" si="17"/>
        <v>#NUM!</v>
      </c>
      <c r="AC40" s="52" t="e">
        <f t="shared" si="18"/>
        <v>#NUM!</v>
      </c>
      <c r="AD40" s="52" t="e">
        <f t="shared" si="19"/>
        <v>#NUM!</v>
      </c>
      <c r="AE40" s="52" t="e">
        <f t="shared" si="20"/>
        <v>#NUM!</v>
      </c>
      <c r="AF40" s="52" t="e">
        <f t="shared" si="21"/>
        <v>#N/A</v>
      </c>
      <c r="AG40" s="52" t="e">
        <f t="shared" si="22"/>
        <v>#NUM!</v>
      </c>
      <c r="AH40" s="52" t="e">
        <f t="shared" si="23"/>
        <v>#NUM!</v>
      </c>
      <c r="AI40" s="52" t="e">
        <f t="shared" si="24"/>
        <v>#NUM!</v>
      </c>
      <c r="AJ40" s="52" t="e">
        <f t="shared" si="25"/>
        <v>#N/A</v>
      </c>
    </row>
    <row r="41" spans="1:36" ht="12.95" customHeight="1" x14ac:dyDescent="0.15">
      <c r="A41" s="51"/>
      <c r="B41" s="115"/>
      <c r="C41" s="115"/>
      <c r="D41" s="51"/>
      <c r="E41" s="51"/>
      <c r="F41" s="4" t="str">
        <f t="shared" si="0"/>
        <v/>
      </c>
      <c r="G41" s="51"/>
      <c r="H41" s="51"/>
      <c r="I41" s="51"/>
      <c r="K41" s="52" t="e">
        <f t="shared" si="1"/>
        <v>#NUM!</v>
      </c>
      <c r="L41" s="52" t="e">
        <f t="shared" si="2"/>
        <v>#NUM!</v>
      </c>
      <c r="M41" s="52" t="e">
        <f t="shared" si="3"/>
        <v>#NUM!</v>
      </c>
      <c r="N41" s="52" t="e">
        <f t="shared" si="4"/>
        <v>#NUM!</v>
      </c>
      <c r="O41" s="52" t="e">
        <f t="shared" si="5"/>
        <v>#NUM!</v>
      </c>
      <c r="P41" s="52" t="e">
        <f t="shared" si="26"/>
        <v>#N/A</v>
      </c>
      <c r="Q41" s="52" t="e">
        <f t="shared" si="6"/>
        <v>#NUM!</v>
      </c>
      <c r="R41" s="52" t="e">
        <f t="shared" si="7"/>
        <v>#NUM!</v>
      </c>
      <c r="S41" s="52" t="e">
        <f t="shared" si="8"/>
        <v>#NUM!</v>
      </c>
      <c r="T41" s="52" t="e">
        <f t="shared" si="9"/>
        <v>#NUM!</v>
      </c>
      <c r="U41" s="52" t="e">
        <f t="shared" si="10"/>
        <v>#N/A</v>
      </c>
      <c r="V41" s="52" t="e">
        <f t="shared" si="11"/>
        <v>#NUM!</v>
      </c>
      <c r="W41" s="52" t="e">
        <f t="shared" si="12"/>
        <v>#NUM!</v>
      </c>
      <c r="X41" s="52" t="e">
        <f t="shared" si="13"/>
        <v>#NUM!</v>
      </c>
      <c r="Y41" s="52" t="e">
        <f t="shared" si="14"/>
        <v>#NUM!</v>
      </c>
      <c r="Z41" s="52" t="e">
        <f t="shared" si="15"/>
        <v>#N/A</v>
      </c>
      <c r="AA41" s="52" t="e">
        <f t="shared" si="16"/>
        <v>#NUM!</v>
      </c>
      <c r="AB41" s="52" t="e">
        <f t="shared" si="17"/>
        <v>#NUM!</v>
      </c>
      <c r="AC41" s="52" t="e">
        <f t="shared" si="18"/>
        <v>#NUM!</v>
      </c>
      <c r="AD41" s="52" t="e">
        <f t="shared" si="19"/>
        <v>#NUM!</v>
      </c>
      <c r="AE41" s="52" t="e">
        <f t="shared" si="20"/>
        <v>#NUM!</v>
      </c>
      <c r="AF41" s="52" t="e">
        <f t="shared" si="21"/>
        <v>#N/A</v>
      </c>
      <c r="AG41" s="52" t="e">
        <f t="shared" si="22"/>
        <v>#NUM!</v>
      </c>
      <c r="AH41" s="52" t="e">
        <f t="shared" si="23"/>
        <v>#NUM!</v>
      </c>
      <c r="AI41" s="52" t="e">
        <f t="shared" si="24"/>
        <v>#NUM!</v>
      </c>
      <c r="AJ41" s="52" t="e">
        <f t="shared" si="25"/>
        <v>#N/A</v>
      </c>
    </row>
    <row r="42" spans="1:36" ht="12.95" customHeight="1" x14ac:dyDescent="0.15">
      <c r="A42" s="51"/>
      <c r="B42" s="115"/>
      <c r="C42" s="115"/>
      <c r="D42" s="51"/>
      <c r="E42" s="51"/>
      <c r="F42" s="4" t="str">
        <f t="shared" si="0"/>
        <v/>
      </c>
      <c r="G42" s="51"/>
      <c r="H42" s="51"/>
      <c r="I42" s="51"/>
      <c r="K42" s="52" t="e">
        <f t="shared" si="1"/>
        <v>#NUM!</v>
      </c>
      <c r="L42" s="52" t="e">
        <f t="shared" si="2"/>
        <v>#NUM!</v>
      </c>
      <c r="M42" s="52" t="e">
        <f t="shared" si="3"/>
        <v>#NUM!</v>
      </c>
      <c r="N42" s="52" t="e">
        <f t="shared" si="4"/>
        <v>#NUM!</v>
      </c>
      <c r="O42" s="52" t="e">
        <f t="shared" si="5"/>
        <v>#NUM!</v>
      </c>
      <c r="P42" s="52" t="e">
        <f t="shared" si="26"/>
        <v>#N/A</v>
      </c>
      <c r="Q42" s="52" t="e">
        <f t="shared" si="6"/>
        <v>#NUM!</v>
      </c>
      <c r="R42" s="52" t="e">
        <f t="shared" si="7"/>
        <v>#NUM!</v>
      </c>
      <c r="S42" s="52" t="e">
        <f t="shared" si="8"/>
        <v>#NUM!</v>
      </c>
      <c r="T42" s="52" t="e">
        <f t="shared" si="9"/>
        <v>#NUM!</v>
      </c>
      <c r="U42" s="52" t="e">
        <f t="shared" si="10"/>
        <v>#N/A</v>
      </c>
      <c r="V42" s="52" t="e">
        <f t="shared" si="11"/>
        <v>#NUM!</v>
      </c>
      <c r="W42" s="52" t="e">
        <f t="shared" si="12"/>
        <v>#NUM!</v>
      </c>
      <c r="X42" s="52" t="e">
        <f t="shared" si="13"/>
        <v>#NUM!</v>
      </c>
      <c r="Y42" s="52" t="e">
        <f t="shared" si="14"/>
        <v>#NUM!</v>
      </c>
      <c r="Z42" s="52" t="e">
        <f t="shared" si="15"/>
        <v>#N/A</v>
      </c>
      <c r="AA42" s="52" t="e">
        <f t="shared" si="16"/>
        <v>#NUM!</v>
      </c>
      <c r="AB42" s="52" t="e">
        <f t="shared" si="17"/>
        <v>#NUM!</v>
      </c>
      <c r="AC42" s="52" t="e">
        <f t="shared" si="18"/>
        <v>#NUM!</v>
      </c>
      <c r="AD42" s="52" t="e">
        <f t="shared" si="19"/>
        <v>#NUM!</v>
      </c>
      <c r="AE42" s="52" t="e">
        <f t="shared" si="20"/>
        <v>#NUM!</v>
      </c>
      <c r="AF42" s="52" t="e">
        <f t="shared" si="21"/>
        <v>#N/A</v>
      </c>
      <c r="AG42" s="52" t="e">
        <f t="shared" si="22"/>
        <v>#NUM!</v>
      </c>
      <c r="AH42" s="52" t="e">
        <f t="shared" si="23"/>
        <v>#NUM!</v>
      </c>
      <c r="AI42" s="52" t="e">
        <f t="shared" si="24"/>
        <v>#NUM!</v>
      </c>
      <c r="AJ42" s="52" t="e">
        <f t="shared" si="25"/>
        <v>#N/A</v>
      </c>
    </row>
    <row r="43" spans="1:36" ht="12.95" customHeight="1" x14ac:dyDescent="0.15">
      <c r="A43" s="51"/>
      <c r="B43" s="115"/>
      <c r="C43" s="115"/>
      <c r="D43" s="51"/>
      <c r="E43" s="51"/>
      <c r="F43" s="4" t="str">
        <f t="shared" si="0"/>
        <v/>
      </c>
      <c r="G43" s="51"/>
      <c r="H43" s="51"/>
      <c r="I43" s="51"/>
      <c r="K43" s="52" t="e">
        <f t="shared" si="1"/>
        <v>#NUM!</v>
      </c>
      <c r="L43" s="52" t="e">
        <f t="shared" si="2"/>
        <v>#NUM!</v>
      </c>
      <c r="M43" s="52" t="e">
        <f t="shared" si="3"/>
        <v>#NUM!</v>
      </c>
      <c r="N43" s="52" t="e">
        <f t="shared" si="4"/>
        <v>#NUM!</v>
      </c>
      <c r="O43" s="52" t="e">
        <f t="shared" si="5"/>
        <v>#NUM!</v>
      </c>
      <c r="P43" s="52" t="e">
        <f t="shared" si="26"/>
        <v>#N/A</v>
      </c>
      <c r="Q43" s="52" t="e">
        <f t="shared" si="6"/>
        <v>#NUM!</v>
      </c>
      <c r="R43" s="52" t="e">
        <f t="shared" si="7"/>
        <v>#NUM!</v>
      </c>
      <c r="S43" s="52" t="e">
        <f t="shared" si="8"/>
        <v>#NUM!</v>
      </c>
      <c r="T43" s="52" t="e">
        <f t="shared" si="9"/>
        <v>#NUM!</v>
      </c>
      <c r="U43" s="52" t="e">
        <f t="shared" si="10"/>
        <v>#N/A</v>
      </c>
      <c r="V43" s="52" t="e">
        <f t="shared" si="11"/>
        <v>#NUM!</v>
      </c>
      <c r="W43" s="52" t="e">
        <f t="shared" si="12"/>
        <v>#NUM!</v>
      </c>
      <c r="X43" s="52" t="e">
        <f t="shared" si="13"/>
        <v>#NUM!</v>
      </c>
      <c r="Y43" s="52" t="e">
        <f t="shared" si="14"/>
        <v>#NUM!</v>
      </c>
      <c r="Z43" s="52" t="e">
        <f t="shared" si="15"/>
        <v>#N/A</v>
      </c>
      <c r="AA43" s="52" t="e">
        <f t="shared" si="16"/>
        <v>#NUM!</v>
      </c>
      <c r="AB43" s="52" t="e">
        <f t="shared" si="17"/>
        <v>#NUM!</v>
      </c>
      <c r="AC43" s="52" t="e">
        <f t="shared" si="18"/>
        <v>#NUM!</v>
      </c>
      <c r="AD43" s="52" t="e">
        <f t="shared" si="19"/>
        <v>#NUM!</v>
      </c>
      <c r="AE43" s="52" t="e">
        <f t="shared" si="20"/>
        <v>#NUM!</v>
      </c>
      <c r="AF43" s="52" t="e">
        <f t="shared" si="21"/>
        <v>#N/A</v>
      </c>
      <c r="AG43" s="52" t="e">
        <f t="shared" si="22"/>
        <v>#NUM!</v>
      </c>
      <c r="AH43" s="52" t="e">
        <f t="shared" si="23"/>
        <v>#NUM!</v>
      </c>
      <c r="AI43" s="52" t="e">
        <f t="shared" si="24"/>
        <v>#NUM!</v>
      </c>
      <c r="AJ43" s="5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51" t="s">
        <v>18</v>
      </c>
      <c r="D46" s="51" t="s">
        <v>19</v>
      </c>
      <c r="E46" s="51" t="s">
        <v>20</v>
      </c>
      <c r="F46" s="10"/>
      <c r="G46" s="5" t="s">
        <v>21</v>
      </c>
      <c r="H46" s="12"/>
      <c r="I46" s="112" t="s">
        <v>135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1</v>
      </c>
      <c r="E47" s="14">
        <f>COUNTA(A4:A43)</f>
        <v>11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20</v>
      </c>
      <c r="D48" s="14">
        <f>IF(D47&gt;0,ROUND(SUMIF(G4:G43,"*下層*",E4:E43)/D47,0),"")</f>
        <v>9</v>
      </c>
      <c r="E48" s="14">
        <f>ROUND(SUM(E4:E43)/E47,0)</f>
        <v>19</v>
      </c>
      <c r="F48" s="13"/>
      <c r="G48" s="15">
        <f>C48</f>
        <v>20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26</v>
      </c>
      <c r="D49" s="14">
        <f>IF(D47&gt;0,ROUND(SUMIF(G4:G43,"*下層*",D4:D43)/D47,0),"")</f>
        <v>12</v>
      </c>
      <c r="E49" s="14">
        <f>ROUND(SUM(D4:D43)/E47,0)</f>
        <v>25</v>
      </c>
      <c r="F49" s="13"/>
      <c r="G49" s="15">
        <f>C49</f>
        <v>26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5.92</v>
      </c>
      <c r="D50" s="16">
        <f>SUMIF(G4:G43,"*下層*",F4:F43)</f>
        <v>0.05</v>
      </c>
      <c r="E50" s="4">
        <f>SUM(F4:F43)</f>
        <v>5.97</v>
      </c>
      <c r="F50" s="13"/>
      <c r="G50" s="17">
        <f>C50*100</f>
        <v>592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形状比＝77、Sr＝16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51" t="s">
        <v>18</v>
      </c>
      <c r="D53" s="51" t="s">
        <v>19</v>
      </c>
      <c r="E53" s="51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1</v>
      </c>
      <c r="E54" s="14">
        <f>COUNTA(H4:H43)</f>
        <v>4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18</v>
      </c>
      <c r="D55" s="14">
        <f>IF(D54&gt;0,ROUND(SUMIF(H4:H43,"▲",E4:E43)/D54,0),"")</f>
        <v>9</v>
      </c>
      <c r="E55" s="14">
        <f>ROUND(SUMIF(H4:H43,"*",E4:E43)/E54,0)</f>
        <v>16</v>
      </c>
      <c r="F55" s="13"/>
      <c r="G55" s="15">
        <f>C55</f>
        <v>18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19</v>
      </c>
      <c r="D56" s="14">
        <f>IF(D54&gt;0,ROUND(SUMIF(H4:H43,"▲",D4:D43)/D54,0),"")</f>
        <v>12</v>
      </c>
      <c r="E56" s="14">
        <f>ROUND(SUMIF(H4:H43,"*",D4:D43)/E54,0)</f>
        <v>17</v>
      </c>
      <c r="F56" s="13"/>
      <c r="G56" s="15">
        <f>C56</f>
        <v>19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0.79</v>
      </c>
      <c r="D57" s="16">
        <f>SUMIF(H4:H43,"▲",F4:F43)</f>
        <v>0.05</v>
      </c>
      <c r="E57" s="16">
        <f>SUM(C57:D57)</f>
        <v>0.84000000000000008</v>
      </c>
      <c r="F57" s="13"/>
      <c r="G57" s="19">
        <f>C57*100</f>
        <v>79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51" t="s">
        <v>18</v>
      </c>
      <c r="D60" s="51" t="s">
        <v>19</v>
      </c>
      <c r="E60" s="51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</v>
      </c>
      <c r="D61" s="20">
        <f>IF(D47&gt;0,ROUND(D54/D47*100,1),"")</f>
        <v>100</v>
      </c>
      <c r="E61" s="20">
        <f>ROUND(E54/E47*100,1)</f>
        <v>36.4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13.3</v>
      </c>
      <c r="D62" s="20">
        <f>IF(D47&gt;0,ROUND(D57/D50*100,1),"")</f>
        <v>100</v>
      </c>
      <c r="E62" s="20">
        <f>ROUND(E57/E50*100,1)</f>
        <v>14.1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51" t="s">
        <v>18</v>
      </c>
      <c r="D65" s="51" t="s">
        <v>19</v>
      </c>
      <c r="E65" s="5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5.13</v>
      </c>
      <c r="D69" s="16" t="str">
        <f>IF(D66&gt;0,D50-D57,"")</f>
        <v/>
      </c>
      <c r="E69" s="4">
        <f>SUM(C69:D69)</f>
        <v>5.13</v>
      </c>
      <c r="F69" s="13"/>
      <c r="G69" s="17">
        <f>C69*100</f>
        <v>513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4000000}">
    <filterColumn colId="1" showButton="0"/>
  </autoFilter>
  <mergeCells count="67">
    <mergeCell ref="B42:C42"/>
    <mergeCell ref="A67:B67"/>
    <mergeCell ref="A68:B68"/>
    <mergeCell ref="A56:B56"/>
    <mergeCell ref="A46:B46"/>
    <mergeCell ref="A47:B47"/>
    <mergeCell ref="A48:B48"/>
    <mergeCell ref="A49:B49"/>
    <mergeCell ref="A53:B53"/>
    <mergeCell ref="A54:B54"/>
    <mergeCell ref="A55:B55"/>
    <mergeCell ref="B43:C43"/>
    <mergeCell ref="I46:I62"/>
    <mergeCell ref="A69:B69"/>
    <mergeCell ref="A57:B57"/>
    <mergeCell ref="A60:B60"/>
    <mergeCell ref="A61:B61"/>
    <mergeCell ref="A62:B62"/>
    <mergeCell ref="A65:B65"/>
    <mergeCell ref="A66:B66"/>
    <mergeCell ref="A50:B50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47" priority="16" stopIfTrue="1">
      <formula>AND(($H4="スギ"),(#REF!&lt;12))</formula>
    </cfRule>
  </conditionalFormatting>
  <conditionalFormatting sqref="L4:L43">
    <cfRule type="expression" dxfId="846" priority="15" stopIfTrue="1">
      <formula>AND(($H4="スギ"),(#REF!&lt;22),(#REF!&gt;=12))</formula>
    </cfRule>
  </conditionalFormatting>
  <conditionalFormatting sqref="M4:M43">
    <cfRule type="expression" dxfId="845" priority="14" stopIfTrue="1">
      <formula>AND(($H4="スギ"),(#REF!&lt;32),(#REF!&gt;=22))</formula>
    </cfRule>
  </conditionalFormatting>
  <conditionalFormatting sqref="N4:N43">
    <cfRule type="expression" dxfId="844" priority="13" stopIfTrue="1">
      <formula>AND(($H4="スギ"),(#REF!&lt;42),(#REF!&gt;=32))</formula>
    </cfRule>
  </conditionalFormatting>
  <conditionalFormatting sqref="U4:U43 Z4:AF43 AJ4:AJ43 O4:P43">
    <cfRule type="expression" dxfId="843" priority="12" stopIfTrue="1">
      <formula>AND(($H4="スギ"),(#REF!&gt;=42))</formula>
    </cfRule>
  </conditionalFormatting>
  <conditionalFormatting sqref="Q4:Q43 AA4:AA43">
    <cfRule type="expression" dxfId="842" priority="11" stopIfTrue="1">
      <formula>AND(($H4="ヒノキ"),(#REF!&lt;12))</formula>
    </cfRule>
  </conditionalFormatting>
  <conditionalFormatting sqref="R4:R43 AB4:AE43">
    <cfRule type="expression" dxfId="841" priority="10" stopIfTrue="1">
      <formula>AND(($H4="ヒノキ"),(#REF!&lt;22),(#REF!&gt;=12))</formula>
    </cfRule>
  </conditionalFormatting>
  <conditionalFormatting sqref="S4:S43">
    <cfRule type="expression" dxfId="840" priority="9" stopIfTrue="1">
      <formula>AND(($H4="ヒノキ"),(#REF!&lt;32),(#REF!&gt;=22))</formula>
    </cfRule>
  </conditionalFormatting>
  <conditionalFormatting sqref="T4:U43 Z4:AF43 AJ4:AJ43">
    <cfRule type="expression" dxfId="839" priority="8" stopIfTrue="1">
      <formula>AND(($H4="ヒノキ"),(#REF!&gt;=32))</formula>
    </cfRule>
  </conditionalFormatting>
  <conditionalFormatting sqref="V4:V43 AA4:AA43">
    <cfRule type="expression" dxfId="838" priority="7" stopIfTrue="1">
      <formula>AND(($H4="アカマツ"),(#REF!&lt;12))</formula>
    </cfRule>
  </conditionalFormatting>
  <conditionalFormatting sqref="W4:W43 AB4:AB43">
    <cfRule type="expression" dxfId="837" priority="6" stopIfTrue="1">
      <formula>AND(($H4="アカマツ"),(#REF!&lt;22),(#REF!&gt;=12))</formula>
    </cfRule>
  </conditionalFormatting>
  <conditionalFormatting sqref="X4:X43 AC4:AC43">
    <cfRule type="expression" dxfId="836" priority="5" stopIfTrue="1">
      <formula>AND(($H4="アカマツ"),(#REF!&lt;42),(#REF!&gt;=22))</formula>
    </cfRule>
  </conditionalFormatting>
  <conditionalFormatting sqref="Y4:AF43 AJ4:AJ43">
    <cfRule type="expression" dxfId="835" priority="4" stopIfTrue="1">
      <formula>AND(($H4="アカマツ"),(#REF!&gt;=42))</formula>
    </cfRule>
  </conditionalFormatting>
  <conditionalFormatting sqref="AG4:AG43">
    <cfRule type="expression" dxfId="834" priority="3" stopIfTrue="1">
      <formula>AND(($H4&lt;&gt;"スギ"),($H4&lt;&gt;"ヒノキ"),($H4&lt;&gt;"アカマツ"),(#REF!&lt;12))</formula>
    </cfRule>
  </conditionalFormatting>
  <conditionalFormatting sqref="AH4:AH43">
    <cfRule type="expression" dxfId="8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AJ120"/>
  <sheetViews>
    <sheetView showGridLines="0" tabSelected="1" view="pageBreakPreview" topLeftCell="A22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267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361</v>
      </c>
      <c r="B4" s="115" t="s">
        <v>51</v>
      </c>
      <c r="C4" s="115"/>
      <c r="D4" s="77">
        <v>30</v>
      </c>
      <c r="E4" s="77">
        <v>25</v>
      </c>
      <c r="F4" s="4">
        <f t="shared" ref="F4:F43" si="0">IF(D4&gt;0,IF(B4="スギ",P4,IF(B4="ヒノキ",U4,IF(B4="アカマツ",Z4,IF(B4="カラマツ",AF4,AJ4)))),"")</f>
        <v>0.86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0.75</v>
      </c>
      <c r="L4" s="78">
        <f t="shared" ref="L4:L43" si="2">ROUND(10^(-5+0.73504+1.83346*LOG(D4)+1.06569*LOG(E4)),2)</f>
        <v>0.86</v>
      </c>
      <c r="M4" s="78">
        <f t="shared" ref="M4:M43" si="3">ROUND(10^(-5+0.71514+1.74357*LOG(D4)+1.17719*LOG(E4)),2)</f>
        <v>0.86</v>
      </c>
      <c r="N4" s="78">
        <f t="shared" ref="N4:N43" si="4">ROUND(10^(-5+0.82956+1.76381*LOG(D4)+1.06412*LOG(E4)),2)</f>
        <v>0.84</v>
      </c>
      <c r="O4" s="78">
        <f t="shared" ref="O4:O43" si="5">ROUND(10^(-5+0.88226+1.79204*LOG(D4)+0.99303*LOG(E4)),2)</f>
        <v>0.83</v>
      </c>
      <c r="P4" s="78">
        <f>HLOOKUP($D4,K$3:O$43,MATCH($A4,$A$3:$A$43,0),1)</f>
        <v>0.86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0.75</v>
      </c>
      <c r="R4" s="78">
        <f t="shared" ref="R4:R43" si="7">ROUND(10^(1.905709*LOG(D4)+1.011385*LOG(E4)-4.293729),2)</f>
        <v>0.86</v>
      </c>
      <c r="S4" s="78">
        <f t="shared" ref="S4:S43" si="8">ROUND(10^(1.771888*LOG(D4)+1.138415*LOG(E4)-4.271259),2)</f>
        <v>0.87</v>
      </c>
      <c r="T4" s="78">
        <f t="shared" ref="T4:T43" si="9">ROUND(10^(1.671519*LOG(D4)+1.363617*LOG(E4)-4.404407),2)</f>
        <v>0.94</v>
      </c>
      <c r="U4" s="78">
        <f t="shared" ref="U4:U43" si="10">HLOOKUP($D4,Q$3:T$43,MATCH($A4,$A$3:$A$43,0),1)</f>
        <v>0.87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0.88</v>
      </c>
      <c r="W4" s="78">
        <f t="shared" ref="W4:W43" si="12">ROUND(10^(-4.155639+1.847898*LOG(D4)+0.951955*LOG(E4)),2)</f>
        <v>0.8</v>
      </c>
      <c r="X4" s="78">
        <f t="shared" ref="X4:X43" si="13">ROUND(10^(-4.194535+1.804172*LOG(D4)+1.034248*LOG(E4)),2)</f>
        <v>0.82</v>
      </c>
      <c r="Y4" s="78">
        <f t="shared" ref="Y4:Y43" si="14">ROUND(10^(-4.42347+2.006485*LOG(D4)+0.967757*LOG(E4)),2)</f>
        <v>0.78</v>
      </c>
      <c r="Z4" s="78">
        <f t="shared" ref="Z4:Z43" si="15">HLOOKUP($D4,V$3:Y$43,MATCH($A4,$A$3:$A$43,0),1)</f>
        <v>0.82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0.72</v>
      </c>
      <c r="AB4" s="78">
        <f t="shared" ref="AB4:AB43" si="17">ROUND(10^(1.979213*LOG(D4)+0.998347*LOG(E4)-4.369281),2)</f>
        <v>0.89</v>
      </c>
      <c r="AC4" s="78">
        <f t="shared" ref="AC4:AC43" si="18">ROUND(10^(1.904401*LOG(D4)+1.062478*LOG(E4)-4.348104),2)</f>
        <v>0.89</v>
      </c>
      <c r="AD4" s="78">
        <f t="shared" ref="AD4:AD43" si="19">ROUND(10^(1.640825*LOG(D4)+1.080387*LOG(E4)-3.976731),2)</f>
        <v>0.91</v>
      </c>
      <c r="AE4" s="78">
        <f t="shared" ref="AE4:AE43" si="20">ROUND(10^(1.90887*LOG(D4)+1.088002*LOG(E4)-4.431495),2)</f>
        <v>0.81</v>
      </c>
      <c r="AF4" s="78">
        <f t="shared" ref="AF4:AF43" si="21">HLOOKUP($D4,AA$3:AE$43,MATCH($A4,$A$3:$A$43,0),1)</f>
        <v>0.89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0.71</v>
      </c>
      <c r="AH4" s="78">
        <f t="shared" ref="AH4:AH43" si="23">ROUND(10^(1.93813902*LOG(D4)+0.96697002*LOG(E4)-4.32216295),2)</f>
        <v>0.78</v>
      </c>
      <c r="AI4" s="78">
        <f t="shared" ref="AI4:AI43" si="24">ROUND(10^(1.82464098*LOG(D4)+0.97625989*LOG(E4)-4.15096808),2)</f>
        <v>0.81</v>
      </c>
      <c r="AJ4" s="78">
        <f t="shared" ref="AJ4:AJ43" si="25">HLOOKUP($D4,AG$3:AI$43,MATCH($A4,$A$3:$A$43,0),1)</f>
        <v>0.78</v>
      </c>
    </row>
    <row r="5" spans="1:36" ht="12.95" customHeight="1" x14ac:dyDescent="0.15">
      <c r="A5" s="77">
        <v>362</v>
      </c>
      <c r="B5" s="115" t="s">
        <v>51</v>
      </c>
      <c r="C5" s="115"/>
      <c r="D5" s="77">
        <v>24</v>
      </c>
      <c r="E5" s="77">
        <v>22</v>
      </c>
      <c r="F5" s="4">
        <f t="shared" si="0"/>
        <v>0.5</v>
      </c>
      <c r="G5" s="5" t="s">
        <v>67</v>
      </c>
      <c r="H5" s="98" t="s">
        <v>62</v>
      </c>
      <c r="I5" s="5" t="s">
        <v>67</v>
      </c>
      <c r="J5" s="1" t="s">
        <v>15</v>
      </c>
      <c r="K5" s="78">
        <f t="shared" si="1"/>
        <v>0.44</v>
      </c>
      <c r="L5" s="78">
        <f t="shared" si="2"/>
        <v>0.5</v>
      </c>
      <c r="M5" s="78">
        <f t="shared" si="3"/>
        <v>0.5</v>
      </c>
      <c r="N5" s="78">
        <f t="shared" si="4"/>
        <v>0.49</v>
      </c>
      <c r="O5" s="78">
        <f t="shared" si="5"/>
        <v>0.49</v>
      </c>
      <c r="P5" s="78">
        <f t="shared" ref="P5:P43" si="26">HLOOKUP($D5,K$3:O$43,MATCH(A5,$A$3:$A$43,0),1)</f>
        <v>0.5</v>
      </c>
      <c r="Q5" s="78">
        <f t="shared" si="6"/>
        <v>0.44</v>
      </c>
      <c r="R5" s="78">
        <f t="shared" si="7"/>
        <v>0.49</v>
      </c>
      <c r="S5" s="78">
        <f t="shared" si="8"/>
        <v>0.5</v>
      </c>
      <c r="T5" s="78">
        <f t="shared" si="9"/>
        <v>0.54</v>
      </c>
      <c r="U5" s="78">
        <f t="shared" si="10"/>
        <v>0.5</v>
      </c>
      <c r="V5" s="78">
        <f t="shared" si="11"/>
        <v>0.5</v>
      </c>
      <c r="W5" s="78">
        <f t="shared" si="12"/>
        <v>0.47</v>
      </c>
      <c r="X5" s="78">
        <f t="shared" si="13"/>
        <v>0.48</v>
      </c>
      <c r="Y5" s="78">
        <f t="shared" si="14"/>
        <v>0.44</v>
      </c>
      <c r="Z5" s="78">
        <f t="shared" si="15"/>
        <v>0.48</v>
      </c>
      <c r="AA5" s="78">
        <f t="shared" si="16"/>
        <v>0.42</v>
      </c>
      <c r="AB5" s="78">
        <f t="shared" si="17"/>
        <v>0.5</v>
      </c>
      <c r="AC5" s="78">
        <f t="shared" si="18"/>
        <v>0.51</v>
      </c>
      <c r="AD5" s="78">
        <f t="shared" si="19"/>
        <v>0.55000000000000004</v>
      </c>
      <c r="AE5" s="78">
        <f t="shared" si="20"/>
        <v>0.46</v>
      </c>
      <c r="AF5" s="78">
        <f t="shared" si="21"/>
        <v>0.51</v>
      </c>
      <c r="AG5" s="78">
        <f t="shared" si="22"/>
        <v>0.41</v>
      </c>
      <c r="AH5" s="78">
        <f t="shared" si="23"/>
        <v>0.45</v>
      </c>
      <c r="AI5" s="78">
        <f t="shared" si="24"/>
        <v>0.48</v>
      </c>
      <c r="AJ5" s="78">
        <f t="shared" si="25"/>
        <v>0.45</v>
      </c>
    </row>
    <row r="6" spans="1:36" ht="12.95" customHeight="1" x14ac:dyDescent="0.15">
      <c r="A6" s="98">
        <v>363</v>
      </c>
      <c r="B6" s="115" t="s">
        <v>51</v>
      </c>
      <c r="C6" s="115"/>
      <c r="D6" s="77">
        <v>28</v>
      </c>
      <c r="E6" s="77">
        <v>25</v>
      </c>
      <c r="F6" s="4">
        <f t="shared" si="0"/>
        <v>0.77</v>
      </c>
      <c r="G6" s="5"/>
      <c r="H6" s="98"/>
      <c r="I6" s="5"/>
      <c r="J6" s="1" t="s">
        <v>15</v>
      </c>
      <c r="K6" s="78">
        <f t="shared" si="1"/>
        <v>0.66</v>
      </c>
      <c r="L6" s="78">
        <f t="shared" si="2"/>
        <v>0.76</v>
      </c>
      <c r="M6" s="78">
        <f t="shared" si="3"/>
        <v>0.77</v>
      </c>
      <c r="N6" s="78">
        <f t="shared" si="4"/>
        <v>0.74</v>
      </c>
      <c r="O6" s="78">
        <f t="shared" si="5"/>
        <v>0.73</v>
      </c>
      <c r="P6" s="78">
        <f t="shared" si="26"/>
        <v>0.77</v>
      </c>
      <c r="Q6" s="78">
        <f t="shared" si="6"/>
        <v>0.66</v>
      </c>
      <c r="R6" s="78">
        <f t="shared" si="7"/>
        <v>0.76</v>
      </c>
      <c r="S6" s="78">
        <f t="shared" si="8"/>
        <v>0.77</v>
      </c>
      <c r="T6" s="78">
        <f t="shared" si="9"/>
        <v>0.83</v>
      </c>
      <c r="U6" s="78">
        <f t="shared" si="10"/>
        <v>0.77</v>
      </c>
      <c r="V6" s="78">
        <f t="shared" si="11"/>
        <v>0.77</v>
      </c>
      <c r="W6" s="78">
        <f t="shared" si="12"/>
        <v>0.71</v>
      </c>
      <c r="X6" s="78">
        <f t="shared" si="13"/>
        <v>0.73</v>
      </c>
      <c r="Y6" s="78">
        <f t="shared" si="14"/>
        <v>0.68</v>
      </c>
      <c r="Z6" s="78">
        <f t="shared" si="15"/>
        <v>0.73</v>
      </c>
      <c r="AA6" s="78">
        <f t="shared" si="16"/>
        <v>0.63</v>
      </c>
      <c r="AB6" s="78">
        <f t="shared" si="17"/>
        <v>0.78</v>
      </c>
      <c r="AC6" s="78">
        <f t="shared" si="18"/>
        <v>0.78</v>
      </c>
      <c r="AD6" s="78">
        <f t="shared" si="19"/>
        <v>0.81</v>
      </c>
      <c r="AE6" s="78">
        <f t="shared" si="20"/>
        <v>0.71</v>
      </c>
      <c r="AF6" s="78">
        <f t="shared" si="21"/>
        <v>0.78</v>
      </c>
      <c r="AG6" s="78">
        <f t="shared" si="22"/>
        <v>0.62</v>
      </c>
      <c r="AH6" s="78">
        <f t="shared" si="23"/>
        <v>0.68</v>
      </c>
      <c r="AI6" s="78">
        <f t="shared" si="24"/>
        <v>0.72</v>
      </c>
      <c r="AJ6" s="78">
        <f t="shared" si="25"/>
        <v>0.68</v>
      </c>
    </row>
    <row r="7" spans="1:36" ht="12.95" customHeight="1" x14ac:dyDescent="0.15">
      <c r="A7" s="98">
        <v>364</v>
      </c>
      <c r="B7" s="115" t="s">
        <v>51</v>
      </c>
      <c r="C7" s="115"/>
      <c r="D7" s="77">
        <v>36</v>
      </c>
      <c r="E7" s="77">
        <v>26</v>
      </c>
      <c r="F7" s="4">
        <f t="shared" si="0"/>
        <v>1.2</v>
      </c>
      <c r="G7" s="5" t="s">
        <v>59</v>
      </c>
      <c r="H7" s="98" t="s">
        <v>62</v>
      </c>
      <c r="I7" s="5" t="s">
        <v>59</v>
      </c>
      <c r="J7" s="1" t="s">
        <v>15</v>
      </c>
      <c r="K7" s="78">
        <f t="shared" si="1"/>
        <v>1.07</v>
      </c>
      <c r="L7" s="78">
        <f t="shared" si="2"/>
        <v>1.25</v>
      </c>
      <c r="M7" s="78">
        <f t="shared" si="3"/>
        <v>1.24</v>
      </c>
      <c r="N7" s="78">
        <f t="shared" si="4"/>
        <v>1.2</v>
      </c>
      <c r="O7" s="78">
        <f t="shared" si="5"/>
        <v>1.19</v>
      </c>
      <c r="P7" s="78">
        <f t="shared" si="26"/>
        <v>1.2</v>
      </c>
      <c r="Q7" s="78">
        <f t="shared" si="6"/>
        <v>1.08</v>
      </c>
      <c r="R7" s="78">
        <f t="shared" si="7"/>
        <v>1.27</v>
      </c>
      <c r="S7" s="78">
        <f t="shared" si="8"/>
        <v>1.25</v>
      </c>
      <c r="T7" s="78">
        <f t="shared" si="9"/>
        <v>1.34</v>
      </c>
      <c r="U7" s="78">
        <f t="shared" si="10"/>
        <v>1.34</v>
      </c>
      <c r="V7" s="78">
        <f t="shared" si="11"/>
        <v>1.3</v>
      </c>
      <c r="W7" s="78">
        <f t="shared" si="12"/>
        <v>1.17</v>
      </c>
      <c r="X7" s="78">
        <f t="shared" si="13"/>
        <v>1.19</v>
      </c>
      <c r="Y7" s="78">
        <f t="shared" si="14"/>
        <v>1.17</v>
      </c>
      <c r="Z7" s="78">
        <f t="shared" si="15"/>
        <v>1.19</v>
      </c>
      <c r="AA7" s="78">
        <f t="shared" si="16"/>
        <v>1.03</v>
      </c>
      <c r="AB7" s="78">
        <f t="shared" si="17"/>
        <v>1.33</v>
      </c>
      <c r="AC7" s="78">
        <f t="shared" si="18"/>
        <v>1.32</v>
      </c>
      <c r="AD7" s="78">
        <f t="shared" si="19"/>
        <v>1.28</v>
      </c>
      <c r="AE7" s="78">
        <f t="shared" si="20"/>
        <v>1.2</v>
      </c>
      <c r="AF7" s="78">
        <f t="shared" si="21"/>
        <v>1.28</v>
      </c>
      <c r="AG7" s="78">
        <f t="shared" si="22"/>
        <v>1.04</v>
      </c>
      <c r="AH7" s="78">
        <f t="shared" si="23"/>
        <v>1.1499999999999999</v>
      </c>
      <c r="AI7" s="78">
        <f t="shared" si="24"/>
        <v>1.18</v>
      </c>
      <c r="AJ7" s="78">
        <f t="shared" si="25"/>
        <v>1.1499999999999999</v>
      </c>
    </row>
    <row r="8" spans="1:36" ht="12.95" customHeight="1" x14ac:dyDescent="0.15">
      <c r="A8" s="98">
        <v>365</v>
      </c>
      <c r="B8" s="115" t="s">
        <v>51</v>
      </c>
      <c r="C8" s="115"/>
      <c r="D8" s="77">
        <v>26</v>
      </c>
      <c r="E8" s="77">
        <v>24</v>
      </c>
      <c r="F8" s="4">
        <f t="shared" si="0"/>
        <v>0.64</v>
      </c>
      <c r="G8" s="5"/>
      <c r="H8" s="98"/>
      <c r="I8" s="77"/>
      <c r="J8" s="1" t="s">
        <v>15</v>
      </c>
      <c r="K8" s="78">
        <f t="shared" si="1"/>
        <v>0.56000000000000005</v>
      </c>
      <c r="L8" s="78">
        <f t="shared" si="2"/>
        <v>0.63</v>
      </c>
      <c r="M8" s="78">
        <f t="shared" si="3"/>
        <v>0.64</v>
      </c>
      <c r="N8" s="78">
        <f t="shared" si="4"/>
        <v>0.62</v>
      </c>
      <c r="O8" s="78">
        <f t="shared" si="5"/>
        <v>0.61</v>
      </c>
      <c r="P8" s="78">
        <f t="shared" si="26"/>
        <v>0.64</v>
      </c>
      <c r="Q8" s="78">
        <f t="shared" si="6"/>
        <v>0.56000000000000005</v>
      </c>
      <c r="R8" s="78">
        <f t="shared" si="7"/>
        <v>0.63</v>
      </c>
      <c r="S8" s="78">
        <f t="shared" si="8"/>
        <v>0.64</v>
      </c>
      <c r="T8" s="78">
        <f t="shared" si="9"/>
        <v>0.7</v>
      </c>
      <c r="U8" s="78">
        <f t="shared" si="10"/>
        <v>0.64</v>
      </c>
      <c r="V8" s="78">
        <f t="shared" si="11"/>
        <v>0.64</v>
      </c>
      <c r="W8" s="78">
        <f t="shared" si="12"/>
        <v>0.59</v>
      </c>
      <c r="X8" s="78">
        <f t="shared" si="13"/>
        <v>0.61</v>
      </c>
      <c r="Y8" s="78">
        <f t="shared" si="14"/>
        <v>0.56000000000000005</v>
      </c>
      <c r="Z8" s="78">
        <f t="shared" si="15"/>
        <v>0.61</v>
      </c>
      <c r="AA8" s="78">
        <f t="shared" si="16"/>
        <v>0.53</v>
      </c>
      <c r="AB8" s="78">
        <f t="shared" si="17"/>
        <v>0.64</v>
      </c>
      <c r="AC8" s="78">
        <f t="shared" si="18"/>
        <v>0.65</v>
      </c>
      <c r="AD8" s="78">
        <f t="shared" si="19"/>
        <v>0.69</v>
      </c>
      <c r="AE8" s="78">
        <f t="shared" si="20"/>
        <v>0.59</v>
      </c>
      <c r="AF8" s="78">
        <f t="shared" si="21"/>
        <v>0.65</v>
      </c>
      <c r="AG8" s="78">
        <f t="shared" si="22"/>
        <v>0.52</v>
      </c>
      <c r="AH8" s="78">
        <f t="shared" si="23"/>
        <v>0.56999999999999995</v>
      </c>
      <c r="AI8" s="78">
        <f t="shared" si="24"/>
        <v>0.6</v>
      </c>
      <c r="AJ8" s="78">
        <f t="shared" si="25"/>
        <v>0.56999999999999995</v>
      </c>
    </row>
    <row r="9" spans="1:36" ht="12.95" customHeight="1" x14ac:dyDescent="0.15">
      <c r="A9" s="98">
        <v>366</v>
      </c>
      <c r="B9" s="115" t="s">
        <v>51</v>
      </c>
      <c r="C9" s="115"/>
      <c r="D9" s="77">
        <v>22</v>
      </c>
      <c r="E9" s="77">
        <v>21</v>
      </c>
      <c r="F9" s="4">
        <f t="shared" si="0"/>
        <v>0.41</v>
      </c>
      <c r="G9" s="5"/>
      <c r="H9" s="98" t="s">
        <v>62</v>
      </c>
      <c r="I9" s="77" t="s">
        <v>92</v>
      </c>
      <c r="J9" s="1" t="s">
        <v>15</v>
      </c>
      <c r="K9" s="78">
        <f t="shared" si="1"/>
        <v>0.36</v>
      </c>
      <c r="L9" s="78">
        <f t="shared" si="2"/>
        <v>0.4</v>
      </c>
      <c r="M9" s="78">
        <f t="shared" si="3"/>
        <v>0.41</v>
      </c>
      <c r="N9" s="78">
        <f t="shared" si="4"/>
        <v>0.4</v>
      </c>
      <c r="O9" s="78">
        <f t="shared" si="5"/>
        <v>0.4</v>
      </c>
      <c r="P9" s="78">
        <f t="shared" si="26"/>
        <v>0.41</v>
      </c>
      <c r="Q9" s="78">
        <f t="shared" si="6"/>
        <v>0.36</v>
      </c>
      <c r="R9" s="78">
        <f t="shared" si="7"/>
        <v>0.4</v>
      </c>
      <c r="S9" s="78">
        <f t="shared" si="8"/>
        <v>0.41</v>
      </c>
      <c r="T9" s="78">
        <f t="shared" si="9"/>
        <v>0.44</v>
      </c>
      <c r="U9" s="78">
        <f t="shared" si="10"/>
        <v>0.41</v>
      </c>
      <c r="V9" s="78">
        <f t="shared" si="11"/>
        <v>0.41</v>
      </c>
      <c r="W9" s="78">
        <f t="shared" si="12"/>
        <v>0.38</v>
      </c>
      <c r="X9" s="78">
        <f t="shared" si="13"/>
        <v>0.39</v>
      </c>
      <c r="Y9" s="78">
        <f t="shared" si="14"/>
        <v>0.35</v>
      </c>
      <c r="Z9" s="78">
        <f t="shared" si="15"/>
        <v>0.39</v>
      </c>
      <c r="AA9" s="78">
        <f t="shared" si="16"/>
        <v>0.35</v>
      </c>
      <c r="AB9" s="78">
        <f t="shared" si="17"/>
        <v>0.41</v>
      </c>
      <c r="AC9" s="78">
        <f t="shared" si="18"/>
        <v>0.41</v>
      </c>
      <c r="AD9" s="78">
        <f t="shared" si="19"/>
        <v>0.45</v>
      </c>
      <c r="AE9" s="78">
        <f t="shared" si="20"/>
        <v>0.37</v>
      </c>
      <c r="AF9" s="78">
        <f t="shared" si="21"/>
        <v>0.41</v>
      </c>
      <c r="AG9" s="78">
        <f t="shared" si="22"/>
        <v>0.33</v>
      </c>
      <c r="AH9" s="78">
        <f t="shared" si="23"/>
        <v>0.36</v>
      </c>
      <c r="AI9" s="78">
        <f t="shared" si="24"/>
        <v>0.39</v>
      </c>
      <c r="AJ9" s="78">
        <f t="shared" si="25"/>
        <v>0.36</v>
      </c>
    </row>
    <row r="10" spans="1:36" ht="12.95" customHeight="1" x14ac:dyDescent="0.15">
      <c r="A10" s="98">
        <v>367</v>
      </c>
      <c r="B10" s="115" t="s">
        <v>51</v>
      </c>
      <c r="C10" s="115"/>
      <c r="D10" s="77">
        <v>32</v>
      </c>
      <c r="E10" s="77">
        <v>24</v>
      </c>
      <c r="F10" s="4">
        <f t="shared" si="0"/>
        <v>0.9</v>
      </c>
      <c r="G10" s="5"/>
      <c r="H10" s="77"/>
      <c r="I10" s="77"/>
      <c r="J10" s="1" t="s">
        <v>15</v>
      </c>
      <c r="K10" s="78">
        <f t="shared" si="1"/>
        <v>0.8</v>
      </c>
      <c r="L10" s="78">
        <f t="shared" si="2"/>
        <v>0.92</v>
      </c>
      <c r="M10" s="78">
        <f t="shared" si="3"/>
        <v>0.92</v>
      </c>
      <c r="N10" s="78">
        <f t="shared" si="4"/>
        <v>0.9</v>
      </c>
      <c r="O10" s="78">
        <f t="shared" si="5"/>
        <v>0.89</v>
      </c>
      <c r="P10" s="78">
        <f t="shared" si="26"/>
        <v>0.9</v>
      </c>
      <c r="Q10" s="78">
        <f t="shared" si="6"/>
        <v>0.81</v>
      </c>
      <c r="R10" s="78">
        <f t="shared" si="7"/>
        <v>0.93</v>
      </c>
      <c r="S10" s="78">
        <f t="shared" si="8"/>
        <v>0.93</v>
      </c>
      <c r="T10" s="78">
        <f t="shared" si="9"/>
        <v>0.99</v>
      </c>
      <c r="U10" s="78">
        <f t="shared" si="10"/>
        <v>0.99</v>
      </c>
      <c r="V10" s="78">
        <f t="shared" si="11"/>
        <v>0.96</v>
      </c>
      <c r="W10" s="78">
        <f t="shared" si="12"/>
        <v>0.87</v>
      </c>
      <c r="X10" s="78">
        <f t="shared" si="13"/>
        <v>0.89</v>
      </c>
      <c r="Y10" s="78">
        <f t="shared" si="14"/>
        <v>0.86</v>
      </c>
      <c r="Z10" s="78">
        <f t="shared" si="15"/>
        <v>0.89</v>
      </c>
      <c r="AA10" s="78">
        <f t="shared" si="16"/>
        <v>0.77</v>
      </c>
      <c r="AB10" s="78">
        <f t="shared" si="17"/>
        <v>0.97</v>
      </c>
      <c r="AC10" s="78">
        <f t="shared" si="18"/>
        <v>0.97</v>
      </c>
      <c r="AD10" s="78">
        <f t="shared" si="19"/>
        <v>0.96</v>
      </c>
      <c r="AE10" s="78">
        <f t="shared" si="20"/>
        <v>0.88</v>
      </c>
      <c r="AF10" s="78">
        <f t="shared" si="21"/>
        <v>0.96</v>
      </c>
      <c r="AG10" s="78">
        <f t="shared" si="22"/>
        <v>0.77</v>
      </c>
      <c r="AH10" s="78">
        <f t="shared" si="23"/>
        <v>0.85</v>
      </c>
      <c r="AI10" s="78">
        <f t="shared" si="24"/>
        <v>0.88</v>
      </c>
      <c r="AJ10" s="78">
        <f t="shared" si="25"/>
        <v>0.85</v>
      </c>
    </row>
    <row r="11" spans="1:36" ht="12.95" customHeight="1" x14ac:dyDescent="0.15">
      <c r="A11" s="98">
        <v>368</v>
      </c>
      <c r="B11" s="115" t="s">
        <v>51</v>
      </c>
      <c r="C11" s="115"/>
      <c r="D11" s="77">
        <v>38</v>
      </c>
      <c r="E11" s="77">
        <v>26</v>
      </c>
      <c r="F11" s="4">
        <f t="shared" si="0"/>
        <v>1.32</v>
      </c>
      <c r="G11" s="5"/>
      <c r="H11" s="77"/>
      <c r="I11" s="5"/>
      <c r="J11" s="1" t="s">
        <v>15</v>
      </c>
      <c r="K11" s="78">
        <f t="shared" si="1"/>
        <v>1.17</v>
      </c>
      <c r="L11" s="78">
        <f t="shared" si="2"/>
        <v>1.38</v>
      </c>
      <c r="M11" s="78">
        <f t="shared" si="3"/>
        <v>1.37</v>
      </c>
      <c r="N11" s="78">
        <f t="shared" si="4"/>
        <v>1.32</v>
      </c>
      <c r="O11" s="78">
        <f t="shared" si="5"/>
        <v>1.31</v>
      </c>
      <c r="P11" s="78">
        <f t="shared" si="26"/>
        <v>1.32</v>
      </c>
      <c r="Q11" s="78">
        <f t="shared" si="6"/>
        <v>1.2</v>
      </c>
      <c r="R11" s="78">
        <f t="shared" si="7"/>
        <v>1.41</v>
      </c>
      <c r="S11" s="78">
        <f t="shared" si="8"/>
        <v>1.38</v>
      </c>
      <c r="T11" s="78">
        <f t="shared" si="9"/>
        <v>1.46</v>
      </c>
      <c r="U11" s="78">
        <f t="shared" si="10"/>
        <v>1.46</v>
      </c>
      <c r="V11" s="78">
        <f t="shared" si="11"/>
        <v>1.44</v>
      </c>
      <c r="W11" s="78">
        <f t="shared" si="12"/>
        <v>1.29</v>
      </c>
      <c r="X11" s="78">
        <f t="shared" si="13"/>
        <v>1.32</v>
      </c>
      <c r="Y11" s="78">
        <f t="shared" si="14"/>
        <v>1.31</v>
      </c>
      <c r="Z11" s="78">
        <f t="shared" si="15"/>
        <v>1.32</v>
      </c>
      <c r="AA11" s="78">
        <f t="shared" si="16"/>
        <v>1.1399999999999999</v>
      </c>
      <c r="AB11" s="78">
        <f t="shared" si="17"/>
        <v>1.48</v>
      </c>
      <c r="AC11" s="78">
        <f t="shared" si="18"/>
        <v>1.46</v>
      </c>
      <c r="AD11" s="78">
        <f t="shared" si="19"/>
        <v>1.39</v>
      </c>
      <c r="AE11" s="78">
        <f t="shared" si="20"/>
        <v>1.33</v>
      </c>
      <c r="AF11" s="78">
        <f t="shared" si="21"/>
        <v>1.39</v>
      </c>
      <c r="AG11" s="78">
        <f t="shared" si="22"/>
        <v>1.1599999999999999</v>
      </c>
      <c r="AH11" s="78">
        <f t="shared" si="23"/>
        <v>1.28</v>
      </c>
      <c r="AI11" s="78">
        <f t="shared" si="24"/>
        <v>1.3</v>
      </c>
      <c r="AJ11" s="78">
        <f t="shared" si="25"/>
        <v>1.28</v>
      </c>
    </row>
    <row r="12" spans="1:36" ht="12.95" customHeight="1" x14ac:dyDescent="0.15">
      <c r="A12" s="98">
        <v>369</v>
      </c>
      <c r="B12" s="115" t="s">
        <v>51</v>
      </c>
      <c r="C12" s="115"/>
      <c r="D12" s="77">
        <v>22</v>
      </c>
      <c r="E12" s="77">
        <v>24</v>
      </c>
      <c r="F12" s="4">
        <f t="shared" si="0"/>
        <v>0.48</v>
      </c>
      <c r="G12" s="5"/>
      <c r="H12" s="77"/>
      <c r="I12" s="77"/>
      <c r="J12" s="1" t="s">
        <v>15</v>
      </c>
      <c r="K12" s="78">
        <f t="shared" si="1"/>
        <v>0.42</v>
      </c>
      <c r="L12" s="78">
        <f t="shared" si="2"/>
        <v>0.46</v>
      </c>
      <c r="M12" s="78">
        <f t="shared" si="3"/>
        <v>0.48</v>
      </c>
      <c r="N12" s="78">
        <f t="shared" si="4"/>
        <v>0.46</v>
      </c>
      <c r="O12" s="78">
        <f t="shared" si="5"/>
        <v>0.46</v>
      </c>
      <c r="P12" s="78">
        <f t="shared" si="26"/>
        <v>0.48</v>
      </c>
      <c r="Q12" s="78">
        <f t="shared" si="6"/>
        <v>0.41</v>
      </c>
      <c r="R12" s="78">
        <f t="shared" si="7"/>
        <v>0.46</v>
      </c>
      <c r="S12" s="78">
        <f t="shared" si="8"/>
        <v>0.48</v>
      </c>
      <c r="T12" s="78">
        <f t="shared" si="9"/>
        <v>0.53</v>
      </c>
      <c r="U12" s="78">
        <f t="shared" si="10"/>
        <v>0.48</v>
      </c>
      <c r="V12" s="78">
        <f t="shared" si="11"/>
        <v>0.46</v>
      </c>
      <c r="W12" s="78">
        <f t="shared" si="12"/>
        <v>0.44</v>
      </c>
      <c r="X12" s="78">
        <f t="shared" si="13"/>
        <v>0.45</v>
      </c>
      <c r="Y12" s="78">
        <f t="shared" si="14"/>
        <v>0.4</v>
      </c>
      <c r="Z12" s="78">
        <f t="shared" si="15"/>
        <v>0.45</v>
      </c>
      <c r="AA12" s="78">
        <f t="shared" si="16"/>
        <v>0.39</v>
      </c>
      <c r="AB12" s="78">
        <f t="shared" si="17"/>
        <v>0.46</v>
      </c>
      <c r="AC12" s="78">
        <f t="shared" si="18"/>
        <v>0.47</v>
      </c>
      <c r="AD12" s="78">
        <f t="shared" si="19"/>
        <v>0.52</v>
      </c>
      <c r="AE12" s="78">
        <f t="shared" si="20"/>
        <v>0.43</v>
      </c>
      <c r="AF12" s="78">
        <f t="shared" si="21"/>
        <v>0.47</v>
      </c>
      <c r="AG12" s="78">
        <f t="shared" si="22"/>
        <v>0.37</v>
      </c>
      <c r="AH12" s="78">
        <f t="shared" si="23"/>
        <v>0.41</v>
      </c>
      <c r="AI12" s="78">
        <f t="shared" si="24"/>
        <v>0.44</v>
      </c>
      <c r="AJ12" s="78">
        <f t="shared" si="25"/>
        <v>0.41</v>
      </c>
    </row>
    <row r="13" spans="1:36" ht="12.95" customHeight="1" x14ac:dyDescent="0.15">
      <c r="A13" s="98">
        <v>370</v>
      </c>
      <c r="B13" s="115" t="s">
        <v>51</v>
      </c>
      <c r="C13" s="115"/>
      <c r="D13" s="77">
        <v>30</v>
      </c>
      <c r="E13" s="77">
        <v>24</v>
      </c>
      <c r="F13" s="4">
        <f t="shared" si="0"/>
        <v>0.82</v>
      </c>
      <c r="G13" s="5"/>
      <c r="H13" s="77"/>
      <c r="I13" s="77"/>
      <c r="J13" s="1" t="s">
        <v>15</v>
      </c>
      <c r="K13" s="78">
        <f t="shared" si="1"/>
        <v>0.72</v>
      </c>
      <c r="L13" s="78">
        <f t="shared" si="2"/>
        <v>0.82</v>
      </c>
      <c r="M13" s="78">
        <f t="shared" si="3"/>
        <v>0.82</v>
      </c>
      <c r="N13" s="78">
        <f t="shared" si="4"/>
        <v>0.8</v>
      </c>
      <c r="O13" s="78">
        <f t="shared" si="5"/>
        <v>0.79</v>
      </c>
      <c r="P13" s="78">
        <f t="shared" si="26"/>
        <v>0.82</v>
      </c>
      <c r="Q13" s="78">
        <f t="shared" si="6"/>
        <v>0.72</v>
      </c>
      <c r="R13" s="78">
        <f t="shared" si="7"/>
        <v>0.83</v>
      </c>
      <c r="S13" s="78">
        <f t="shared" si="8"/>
        <v>0.83</v>
      </c>
      <c r="T13" s="78">
        <f t="shared" si="9"/>
        <v>0.88</v>
      </c>
      <c r="U13" s="78">
        <f t="shared" si="10"/>
        <v>0.83</v>
      </c>
      <c r="V13" s="78">
        <f t="shared" si="11"/>
        <v>0.84</v>
      </c>
      <c r="W13" s="78">
        <f t="shared" si="12"/>
        <v>0.77</v>
      </c>
      <c r="X13" s="78">
        <f t="shared" si="13"/>
        <v>0.79</v>
      </c>
      <c r="Y13" s="78">
        <f t="shared" si="14"/>
        <v>0.75</v>
      </c>
      <c r="Z13" s="78">
        <f t="shared" si="15"/>
        <v>0.79</v>
      </c>
      <c r="AA13" s="78">
        <f t="shared" si="16"/>
        <v>0.69</v>
      </c>
      <c r="AB13" s="78">
        <f t="shared" si="17"/>
        <v>0.86</v>
      </c>
      <c r="AC13" s="78">
        <f t="shared" si="18"/>
        <v>0.85</v>
      </c>
      <c r="AD13" s="78">
        <f t="shared" si="19"/>
        <v>0.87</v>
      </c>
      <c r="AE13" s="78">
        <f t="shared" si="20"/>
        <v>0.78</v>
      </c>
      <c r="AF13" s="78">
        <f t="shared" si="21"/>
        <v>0.85</v>
      </c>
      <c r="AG13" s="78">
        <f t="shared" si="22"/>
        <v>0.68</v>
      </c>
      <c r="AH13" s="78">
        <f t="shared" si="23"/>
        <v>0.75</v>
      </c>
      <c r="AI13" s="78">
        <f t="shared" si="24"/>
        <v>0.78</v>
      </c>
      <c r="AJ13" s="78">
        <f t="shared" si="25"/>
        <v>0.75</v>
      </c>
    </row>
    <row r="14" spans="1:36" ht="12.95" customHeight="1" x14ac:dyDescent="0.15">
      <c r="A14" s="98">
        <v>371</v>
      </c>
      <c r="B14" s="115" t="s">
        <v>51</v>
      </c>
      <c r="C14" s="115"/>
      <c r="D14" s="77">
        <v>30</v>
      </c>
      <c r="E14" s="77">
        <v>24</v>
      </c>
      <c r="F14" s="4">
        <f t="shared" si="0"/>
        <v>0.82</v>
      </c>
      <c r="G14" s="5"/>
      <c r="H14" s="77"/>
      <c r="I14" s="77"/>
      <c r="J14" s="1" t="s">
        <v>15</v>
      </c>
      <c r="K14" s="78">
        <f t="shared" si="1"/>
        <v>0.72</v>
      </c>
      <c r="L14" s="78">
        <f t="shared" si="2"/>
        <v>0.82</v>
      </c>
      <c r="M14" s="78">
        <f t="shared" si="3"/>
        <v>0.82</v>
      </c>
      <c r="N14" s="78">
        <f t="shared" si="4"/>
        <v>0.8</v>
      </c>
      <c r="O14" s="78">
        <f t="shared" si="5"/>
        <v>0.79</v>
      </c>
      <c r="P14" s="78">
        <f t="shared" si="26"/>
        <v>0.82</v>
      </c>
      <c r="Q14" s="78">
        <f t="shared" si="6"/>
        <v>0.72</v>
      </c>
      <c r="R14" s="78">
        <f t="shared" si="7"/>
        <v>0.83</v>
      </c>
      <c r="S14" s="78">
        <f t="shared" si="8"/>
        <v>0.83</v>
      </c>
      <c r="T14" s="78">
        <f t="shared" si="9"/>
        <v>0.88</v>
      </c>
      <c r="U14" s="78">
        <f t="shared" si="10"/>
        <v>0.83</v>
      </c>
      <c r="V14" s="78">
        <f t="shared" si="11"/>
        <v>0.84</v>
      </c>
      <c r="W14" s="78">
        <f t="shared" si="12"/>
        <v>0.77</v>
      </c>
      <c r="X14" s="78">
        <f t="shared" si="13"/>
        <v>0.79</v>
      </c>
      <c r="Y14" s="78">
        <f t="shared" si="14"/>
        <v>0.75</v>
      </c>
      <c r="Z14" s="78">
        <f t="shared" si="15"/>
        <v>0.79</v>
      </c>
      <c r="AA14" s="78">
        <f t="shared" si="16"/>
        <v>0.69</v>
      </c>
      <c r="AB14" s="78">
        <f t="shared" si="17"/>
        <v>0.86</v>
      </c>
      <c r="AC14" s="78">
        <f t="shared" si="18"/>
        <v>0.85</v>
      </c>
      <c r="AD14" s="78">
        <f t="shared" si="19"/>
        <v>0.87</v>
      </c>
      <c r="AE14" s="78">
        <f t="shared" si="20"/>
        <v>0.78</v>
      </c>
      <c r="AF14" s="78">
        <f t="shared" si="21"/>
        <v>0.85</v>
      </c>
      <c r="AG14" s="78">
        <f t="shared" si="22"/>
        <v>0.68</v>
      </c>
      <c r="AH14" s="78">
        <f t="shared" si="23"/>
        <v>0.75</v>
      </c>
      <c r="AI14" s="78">
        <f t="shared" si="24"/>
        <v>0.78</v>
      </c>
      <c r="AJ14" s="78">
        <f t="shared" si="25"/>
        <v>0.75</v>
      </c>
    </row>
    <row r="15" spans="1:36" ht="12.95" customHeight="1" x14ac:dyDescent="0.15">
      <c r="A15" s="77"/>
      <c r="B15" s="115"/>
      <c r="C15" s="115"/>
      <c r="D15" s="77"/>
      <c r="E15" s="77"/>
      <c r="F15" s="4" t="str">
        <f t="shared" si="0"/>
        <v/>
      </c>
      <c r="G15" s="77"/>
      <c r="H15" s="77"/>
      <c r="I15" s="77"/>
      <c r="J15" s="1" t="s">
        <v>15</v>
      </c>
      <c r="K15" s="78" t="e">
        <f t="shared" si="1"/>
        <v>#NUM!</v>
      </c>
      <c r="L15" s="78" t="e">
        <f t="shared" si="2"/>
        <v>#NUM!</v>
      </c>
      <c r="M15" s="78" t="e">
        <f t="shared" si="3"/>
        <v>#NUM!</v>
      </c>
      <c r="N15" s="78" t="e">
        <f t="shared" si="4"/>
        <v>#NUM!</v>
      </c>
      <c r="O15" s="78" t="e">
        <f t="shared" si="5"/>
        <v>#NUM!</v>
      </c>
      <c r="P15" s="78" t="e">
        <f t="shared" si="26"/>
        <v>#N/A</v>
      </c>
      <c r="Q15" s="78" t="e">
        <f t="shared" si="6"/>
        <v>#NUM!</v>
      </c>
      <c r="R15" s="78" t="e">
        <f t="shared" si="7"/>
        <v>#NUM!</v>
      </c>
      <c r="S15" s="78" t="e">
        <f t="shared" si="8"/>
        <v>#NUM!</v>
      </c>
      <c r="T15" s="78" t="e">
        <f t="shared" si="9"/>
        <v>#NUM!</v>
      </c>
      <c r="U15" s="78" t="e">
        <f t="shared" si="10"/>
        <v>#N/A</v>
      </c>
      <c r="V15" s="78" t="e">
        <f t="shared" si="11"/>
        <v>#NUM!</v>
      </c>
      <c r="W15" s="78" t="e">
        <f t="shared" si="12"/>
        <v>#NUM!</v>
      </c>
      <c r="X15" s="78" t="e">
        <f t="shared" si="13"/>
        <v>#NUM!</v>
      </c>
      <c r="Y15" s="78" t="e">
        <f t="shared" si="14"/>
        <v>#NUM!</v>
      </c>
      <c r="Z15" s="78" t="e">
        <f t="shared" si="15"/>
        <v>#N/A</v>
      </c>
      <c r="AA15" s="78" t="e">
        <f t="shared" si="16"/>
        <v>#NUM!</v>
      </c>
      <c r="AB15" s="78" t="e">
        <f t="shared" si="17"/>
        <v>#NUM!</v>
      </c>
      <c r="AC15" s="78" t="e">
        <f t="shared" si="18"/>
        <v>#NUM!</v>
      </c>
      <c r="AD15" s="78" t="e">
        <f t="shared" si="19"/>
        <v>#NUM!</v>
      </c>
      <c r="AE15" s="78" t="e">
        <f t="shared" si="20"/>
        <v>#NUM!</v>
      </c>
      <c r="AF15" s="78" t="e">
        <f t="shared" si="21"/>
        <v>#N/A</v>
      </c>
      <c r="AG15" s="78" t="e">
        <f t="shared" si="22"/>
        <v>#NUM!</v>
      </c>
      <c r="AH15" s="78" t="e">
        <f t="shared" si="23"/>
        <v>#NUM!</v>
      </c>
      <c r="AI15" s="78" t="e">
        <f t="shared" si="24"/>
        <v>#NUM!</v>
      </c>
      <c r="AJ15" s="78" t="e">
        <f t="shared" si="25"/>
        <v>#N/A</v>
      </c>
    </row>
    <row r="16" spans="1:36" ht="12.95" customHeight="1" x14ac:dyDescent="0.15">
      <c r="A16" s="77"/>
      <c r="B16" s="115"/>
      <c r="C16" s="115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115"/>
      <c r="C17" s="115"/>
      <c r="D17" s="77"/>
      <c r="E17" s="77"/>
      <c r="F17" s="4" t="str">
        <f t="shared" si="0"/>
        <v/>
      </c>
      <c r="G17" s="77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9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9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77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285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24</v>
      </c>
      <c r="D48" s="14" t="str">
        <f>IF(D47&gt;0,ROUND(SUMIF(G4:G43,"*下層*",E4:E43)/D47,0),"")</f>
        <v/>
      </c>
      <c r="E48" s="14">
        <f>ROUND(SUM(E4:E43)/E47,0)</f>
        <v>24</v>
      </c>
      <c r="F48" s="13"/>
      <c r="G48" s="15">
        <f>C48</f>
        <v>24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29</v>
      </c>
      <c r="D49" s="14" t="str">
        <f>IF(D47&gt;0,ROUND(SUMIF(G4:G43,"*下層*",D4:D43)/D47,0),"")</f>
        <v/>
      </c>
      <c r="E49" s="14">
        <f>ROUND(SUM(D4:D43)/E47,0)</f>
        <v>29</v>
      </c>
      <c r="F49" s="13"/>
      <c r="G49" s="15">
        <f>C49</f>
        <v>29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8.7200000000000006</v>
      </c>
      <c r="D50" s="16">
        <f>SUMIF(G4:G43,"*下層*",F4:F43)</f>
        <v>0</v>
      </c>
      <c r="E50" s="4">
        <f>SUM(F4:F43)</f>
        <v>8.7200000000000006</v>
      </c>
      <c r="F50" s="13"/>
      <c r="G50" s="17">
        <f>C50*100</f>
        <v>872.00000000000011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形状比＝83、Sr＝13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23</v>
      </c>
      <c r="D55" s="14" t="str">
        <f>IF(D54&gt;0,ROUND(SUMIF(H4:H43,"▲",E4:E43)/D54,0),"")</f>
        <v/>
      </c>
      <c r="E55" s="14">
        <f>ROUND(SUMIF(H4:H43,"*",E4:E43)/E54,0)</f>
        <v>23</v>
      </c>
      <c r="F55" s="13"/>
      <c r="G55" s="15">
        <f>C55</f>
        <v>23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27</v>
      </c>
      <c r="D56" s="14" t="str">
        <f>IF(D54&gt;0,ROUND(SUMIF(H4:H43,"▲",D4:D43)/D54,0),"")</f>
        <v/>
      </c>
      <c r="E56" s="14">
        <f>ROUND(SUMIF(H4:H43,"*",D4:D43)/E54,0)</f>
        <v>27</v>
      </c>
      <c r="F56" s="13"/>
      <c r="G56" s="15">
        <f>C56</f>
        <v>27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2.11</v>
      </c>
      <c r="D57" s="16">
        <f>SUMIF(H4:H43,"▲",F4:F43)</f>
        <v>0</v>
      </c>
      <c r="E57" s="16">
        <f>SUM(C57:D57)</f>
        <v>2.11</v>
      </c>
      <c r="F57" s="13"/>
      <c r="G57" s="19">
        <f>C57*100</f>
        <v>211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24.2</v>
      </c>
      <c r="D62" s="20" t="str">
        <f>IF(D47&gt;0,ROUND(D57/D50*100,1),"")</f>
        <v/>
      </c>
      <c r="E62" s="20">
        <f>ROUND(E57/E50*100,1)</f>
        <v>24.2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25</v>
      </c>
      <c r="D67" s="14" t="str">
        <f>IF(D66&gt;0,ROUND(SUMIFS(E4:E43,G4:G43,"*下層*",H4:H43,"")/D66,0),"")</f>
        <v/>
      </c>
      <c r="E67" s="14">
        <f>IF(E66&gt;0,ROUND(SUMIF(H4:H43,"",E4:E43)/E66,0),"")</f>
        <v>25</v>
      </c>
      <c r="F67" s="13"/>
      <c r="G67" s="15">
        <f>C67</f>
        <v>25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30</v>
      </c>
      <c r="D68" s="14" t="str">
        <f>IF(D66&gt;0,ROUND(SUMIFS(D4:D43,G4:G43,"*下層*",H4:H43,"")/D66,0),"")</f>
        <v/>
      </c>
      <c r="E68" s="14">
        <f>IF(E66&gt;0,ROUND(SUMIF(H4:H43,"",D4:D43)/E66,0),"")</f>
        <v>30</v>
      </c>
      <c r="F68" s="13"/>
      <c r="G68" s="15">
        <f>C68</f>
        <v>30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6.6100000000000012</v>
      </c>
      <c r="D69" s="16" t="str">
        <f>IF(D66&gt;0,D50-D57,"")</f>
        <v/>
      </c>
      <c r="E69" s="4">
        <f>SUM(C69:D69)</f>
        <v>6.6100000000000012</v>
      </c>
      <c r="F69" s="13"/>
      <c r="G69" s="17">
        <f>C69*100</f>
        <v>661.00000000000011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E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1" priority="16" stopIfTrue="1">
      <formula>AND(($H4="スギ"),(#REF!&lt;12))</formula>
    </cfRule>
  </conditionalFormatting>
  <conditionalFormatting sqref="L4:L43">
    <cfRule type="expression" dxfId="30" priority="15" stopIfTrue="1">
      <formula>AND(($H4="スギ"),(#REF!&lt;22),(#REF!&gt;=12))</formula>
    </cfRule>
  </conditionalFormatting>
  <conditionalFormatting sqref="M4:M43">
    <cfRule type="expression" dxfId="29" priority="14" stopIfTrue="1">
      <formula>AND(($H4="スギ"),(#REF!&lt;32),(#REF!&gt;=22))</formula>
    </cfRule>
  </conditionalFormatting>
  <conditionalFormatting sqref="N4:N43">
    <cfRule type="expression" dxfId="28" priority="13" stopIfTrue="1">
      <formula>AND(($H4="スギ"),(#REF!&lt;42),(#REF!&gt;=32))</formula>
    </cfRule>
  </conditionalFormatting>
  <conditionalFormatting sqref="U4:U43 Z4:AF43 AJ4:AJ43 O4:P43">
    <cfRule type="expression" dxfId="27" priority="12" stopIfTrue="1">
      <formula>AND(($H4="スギ"),(#REF!&gt;=42))</formula>
    </cfRule>
  </conditionalFormatting>
  <conditionalFormatting sqref="Q4:Q43 AA4:AA43">
    <cfRule type="expression" dxfId="26" priority="11" stopIfTrue="1">
      <formula>AND(($H4="ヒノキ"),(#REF!&lt;12))</formula>
    </cfRule>
  </conditionalFormatting>
  <conditionalFormatting sqref="R4:R43 AB4:AE43">
    <cfRule type="expression" dxfId="25" priority="10" stopIfTrue="1">
      <formula>AND(($H4="ヒノキ"),(#REF!&lt;22),(#REF!&gt;=12))</formula>
    </cfRule>
  </conditionalFormatting>
  <conditionalFormatting sqref="S4:S43">
    <cfRule type="expression" dxfId="24" priority="9" stopIfTrue="1">
      <formula>AND(($H4="ヒノキ"),(#REF!&lt;32),(#REF!&gt;=22))</formula>
    </cfRule>
  </conditionalFormatting>
  <conditionalFormatting sqref="T4:U43 Z4:AF43 AJ4:AJ43">
    <cfRule type="expression" dxfId="23" priority="8" stopIfTrue="1">
      <formula>AND(($H4="ヒノキ"),(#REF!&gt;=32))</formula>
    </cfRule>
  </conditionalFormatting>
  <conditionalFormatting sqref="V4:V43 AA4:AA43">
    <cfRule type="expression" dxfId="22" priority="7" stopIfTrue="1">
      <formula>AND(($H4="アカマツ"),(#REF!&lt;12))</formula>
    </cfRule>
  </conditionalFormatting>
  <conditionalFormatting sqref="W4:W43 AB4:AB43">
    <cfRule type="expression" dxfId="21" priority="6" stopIfTrue="1">
      <formula>AND(($H4="アカマツ"),(#REF!&lt;22),(#REF!&gt;=12))</formula>
    </cfRule>
  </conditionalFormatting>
  <conditionalFormatting sqref="X4:X43 AC4:AC43">
    <cfRule type="expression" dxfId="20" priority="5" stopIfTrue="1">
      <formula>AND(($H4="アカマツ"),(#REF!&lt;42),(#REF!&gt;=22))</formula>
    </cfRule>
  </conditionalFormatting>
  <conditionalFormatting sqref="Y4:AF43 AJ4:AJ43">
    <cfRule type="expression" dxfId="19" priority="4" stopIfTrue="1">
      <formula>AND(($H4="アカマツ"),(#REF!&gt;=42))</formula>
    </cfRule>
  </conditionalFormatting>
  <conditionalFormatting sqref="AG4:AG43">
    <cfRule type="expression" dxfId="18" priority="3" stopIfTrue="1">
      <formula>AND(($H4&lt;&gt;"スギ"),($H4&lt;&gt;"ヒノキ"),($H4&lt;&gt;"アカマツ"),(#REF!&lt;12))</formula>
    </cfRule>
  </conditionalFormatting>
  <conditionalFormatting sqref="AH4:AH43">
    <cfRule type="expression" dxfId="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C990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50</v>
      </c>
    </row>
    <row r="2" spans="1:36" ht="21" customHeight="1" x14ac:dyDescent="0.15">
      <c r="A2" s="121" t="s">
        <v>268</v>
      </c>
      <c r="B2" s="121"/>
      <c r="C2" s="121"/>
      <c r="D2" s="121"/>
      <c r="E2" s="121"/>
      <c r="F2" s="121"/>
      <c r="G2" s="121"/>
      <c r="H2" s="122" t="s">
        <v>243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9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381</v>
      </c>
      <c r="B4" s="115" t="s">
        <v>66</v>
      </c>
      <c r="C4" s="115"/>
      <c r="D4" s="77">
        <v>28</v>
      </c>
      <c r="E4" s="77">
        <v>20</v>
      </c>
      <c r="F4" s="4">
        <f t="shared" ref="F4:F43" si="0">IF(D4&gt;0,IF(B4="スギ",P4,IF(B4="ヒノキ",U4,IF(B4="アカマツ",Z4,IF(B4="カラマツ",AF4,AJ4)))),"")</f>
        <v>0.59</v>
      </c>
      <c r="G4" s="5"/>
      <c r="H4" s="77"/>
      <c r="I4" s="83" t="s">
        <v>91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0.53</v>
      </c>
      <c r="L4" s="78">
        <f t="shared" ref="L4:L43" si="2">ROUND(10^(-5+0.73504+1.83346*LOG(D4)+1.06569*LOG(E4)),2)</f>
        <v>0.6</v>
      </c>
      <c r="M4" s="78">
        <f t="shared" ref="M4:M43" si="3">ROUND(10^(-5+0.71514+1.74357*LOG(D4)+1.17719*LOG(E4)),2)</f>
        <v>0.59</v>
      </c>
      <c r="N4" s="78">
        <f t="shared" ref="N4:N43" si="4">ROUND(10^(-5+0.82956+1.76381*LOG(D4)+1.06412*LOG(E4)),2)</f>
        <v>0.57999999999999996</v>
      </c>
      <c r="O4" s="78">
        <f t="shared" ref="O4:O43" si="5">ROUND(10^(-5+0.88226+1.79204*LOG(D4)+0.99303*LOG(E4)),2)</f>
        <v>0.59</v>
      </c>
      <c r="P4" s="78">
        <f>HLOOKUP($D4,K$3:O$43,MATCH($A4,$A$3:$A$43,0),1)</f>
        <v>0.59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0.53</v>
      </c>
      <c r="R4" s="78">
        <f t="shared" ref="R4:R43" si="7">ROUND(10^(1.905709*LOG(D4)+1.011385*LOG(E4)-4.293729),2)</f>
        <v>0.6</v>
      </c>
      <c r="S4" s="78">
        <f t="shared" ref="S4:S43" si="8">ROUND(10^(1.771888*LOG(D4)+1.138415*LOG(E4)-4.271259),2)</f>
        <v>0.59</v>
      </c>
      <c r="T4" s="78">
        <f t="shared" ref="T4:T43" si="9">ROUND(10^(1.671519*LOG(D4)+1.363617*LOG(E4)-4.404407),2)</f>
        <v>0.61</v>
      </c>
      <c r="U4" s="78">
        <f t="shared" ref="U4:U43" si="10">HLOOKUP($D4,Q$3:T$43,MATCH($A4,$A$3:$A$43,0),1)</f>
        <v>0.59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0.62</v>
      </c>
      <c r="W4" s="78">
        <f t="shared" ref="W4:W43" si="12">ROUND(10^(-4.155639+1.847898*LOG(D4)+0.951955*LOG(E4)),2)</f>
        <v>0.56999999999999995</v>
      </c>
      <c r="X4" s="78">
        <f t="shared" ref="X4:X43" si="13">ROUND(10^(-4.194535+1.804172*LOG(D4)+1.034248*LOG(E4)),2)</f>
        <v>0.57999999999999996</v>
      </c>
      <c r="Y4" s="78">
        <f t="shared" ref="Y4:Y43" si="14">ROUND(10^(-4.42347+2.006485*LOG(D4)+0.967757*LOG(E4)),2)</f>
        <v>0.55000000000000004</v>
      </c>
      <c r="Z4" s="78">
        <f t="shared" ref="Z4:Z43" si="15">HLOOKUP($D4,V$3:Y$43,MATCH($A4,$A$3:$A$43,0),1)</f>
        <v>0.57999999999999996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0.51</v>
      </c>
      <c r="AB4" s="78">
        <f t="shared" ref="AB4:AB43" si="17">ROUND(10^(1.979213*LOG(D4)+0.998347*LOG(E4)-4.369281),2)</f>
        <v>0.62</v>
      </c>
      <c r="AC4" s="78">
        <f t="shared" ref="AC4:AC43" si="18">ROUND(10^(1.904401*LOG(D4)+1.062478*LOG(E4)-4.348104),2)</f>
        <v>0.62</v>
      </c>
      <c r="AD4" s="78">
        <f t="shared" ref="AD4:AD43" si="19">ROUND(10^(1.640825*LOG(D4)+1.080387*LOG(E4)-3.976731),2)</f>
        <v>0.64</v>
      </c>
      <c r="AE4" s="78">
        <f t="shared" ref="AE4:AE43" si="20">ROUND(10^(1.90887*LOG(D4)+1.088002*LOG(E4)-4.431495),2)</f>
        <v>0.56000000000000005</v>
      </c>
      <c r="AF4" s="78">
        <f t="shared" ref="AF4:AF43" si="21">HLOOKUP($D4,AA$3:AE$43,MATCH($A4,$A$3:$A$43,0),1)</f>
        <v>0.62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0.51</v>
      </c>
      <c r="AH4" s="78">
        <f t="shared" ref="AH4:AH43" si="23">ROUND(10^(1.93813902*LOG(D4)+0.96697002*LOG(E4)-4.32216295),2)</f>
        <v>0.55000000000000004</v>
      </c>
      <c r="AI4" s="78">
        <f t="shared" ref="AI4:AI43" si="24">ROUND(10^(1.82464098*LOG(D4)+0.97625989*LOG(E4)-4.15096808),2)</f>
        <v>0.57999999999999996</v>
      </c>
      <c r="AJ4" s="78">
        <f t="shared" ref="AJ4:AJ43" si="25">HLOOKUP($D4,AG$3:AI$43,MATCH($A4,$A$3:$A$43,0),1)</f>
        <v>0.55000000000000004</v>
      </c>
    </row>
    <row r="5" spans="1:36" ht="12.95" customHeight="1" x14ac:dyDescent="0.15">
      <c r="A5" s="77">
        <v>382</v>
      </c>
      <c r="B5" s="115" t="s">
        <v>66</v>
      </c>
      <c r="C5" s="115"/>
      <c r="D5" s="77">
        <v>18</v>
      </c>
      <c r="E5" s="77">
        <v>16</v>
      </c>
      <c r="F5" s="4">
        <f t="shared" si="0"/>
        <v>0.21</v>
      </c>
      <c r="G5" s="5"/>
      <c r="H5" s="77"/>
      <c r="I5" s="77"/>
      <c r="J5" s="1" t="s">
        <v>15</v>
      </c>
      <c r="K5" s="78">
        <f t="shared" si="1"/>
        <v>0.19</v>
      </c>
      <c r="L5" s="78">
        <f t="shared" si="2"/>
        <v>0.21</v>
      </c>
      <c r="M5" s="78">
        <f t="shared" si="3"/>
        <v>0.21</v>
      </c>
      <c r="N5" s="78">
        <f t="shared" si="4"/>
        <v>0.21</v>
      </c>
      <c r="O5" s="78">
        <f t="shared" si="5"/>
        <v>0.21</v>
      </c>
      <c r="P5" s="78">
        <f t="shared" ref="P5:P43" si="26">HLOOKUP($D5,K$3:O$43,MATCH(A5,$A$3:$A$43,0),1)</f>
        <v>0.21</v>
      </c>
      <c r="Q5" s="78">
        <f t="shared" si="6"/>
        <v>0.19</v>
      </c>
      <c r="R5" s="78">
        <f t="shared" si="7"/>
        <v>0.21</v>
      </c>
      <c r="S5" s="78">
        <f t="shared" si="8"/>
        <v>0.21</v>
      </c>
      <c r="T5" s="78">
        <f t="shared" si="9"/>
        <v>0.22</v>
      </c>
      <c r="U5" s="78">
        <f t="shared" si="10"/>
        <v>0.21</v>
      </c>
      <c r="V5" s="78">
        <f t="shared" si="11"/>
        <v>0.21</v>
      </c>
      <c r="W5" s="78">
        <f t="shared" si="12"/>
        <v>0.2</v>
      </c>
      <c r="X5" s="78">
        <f t="shared" si="13"/>
        <v>0.21</v>
      </c>
      <c r="Y5" s="78">
        <f t="shared" si="14"/>
        <v>0.18</v>
      </c>
      <c r="Z5" s="78">
        <f t="shared" si="15"/>
        <v>0.2</v>
      </c>
      <c r="AA5" s="78">
        <f t="shared" si="16"/>
        <v>0.19</v>
      </c>
      <c r="AB5" s="78">
        <f t="shared" si="17"/>
        <v>0.21</v>
      </c>
      <c r="AC5" s="78">
        <f t="shared" si="18"/>
        <v>0.21</v>
      </c>
      <c r="AD5" s="78">
        <f t="shared" si="19"/>
        <v>0.24</v>
      </c>
      <c r="AE5" s="78">
        <f t="shared" si="20"/>
        <v>0.19</v>
      </c>
      <c r="AF5" s="78">
        <f t="shared" si="21"/>
        <v>0.21</v>
      </c>
      <c r="AG5" s="78">
        <f t="shared" si="22"/>
        <v>0.18</v>
      </c>
      <c r="AH5" s="78">
        <f t="shared" si="23"/>
        <v>0.19</v>
      </c>
      <c r="AI5" s="78">
        <f t="shared" si="24"/>
        <v>0.21</v>
      </c>
      <c r="AJ5" s="78">
        <f t="shared" si="25"/>
        <v>0.19</v>
      </c>
    </row>
    <row r="6" spans="1:36" ht="12.95" customHeight="1" x14ac:dyDescent="0.15">
      <c r="A6" s="98">
        <v>383</v>
      </c>
      <c r="B6" s="115" t="s">
        <v>66</v>
      </c>
      <c r="C6" s="115"/>
      <c r="D6" s="77">
        <v>18</v>
      </c>
      <c r="E6" s="77">
        <v>16</v>
      </c>
      <c r="F6" s="4">
        <f t="shared" si="0"/>
        <v>0.21</v>
      </c>
      <c r="G6" s="5" t="s">
        <v>67</v>
      </c>
      <c r="H6" s="98" t="s">
        <v>62</v>
      </c>
      <c r="I6" s="5" t="s">
        <v>67</v>
      </c>
      <c r="J6" s="1" t="s">
        <v>15</v>
      </c>
      <c r="K6" s="78">
        <f t="shared" si="1"/>
        <v>0.19</v>
      </c>
      <c r="L6" s="78">
        <f t="shared" si="2"/>
        <v>0.21</v>
      </c>
      <c r="M6" s="78">
        <f t="shared" si="3"/>
        <v>0.21</v>
      </c>
      <c r="N6" s="78">
        <f t="shared" si="4"/>
        <v>0.21</v>
      </c>
      <c r="O6" s="78">
        <f t="shared" si="5"/>
        <v>0.21</v>
      </c>
      <c r="P6" s="78">
        <f t="shared" si="26"/>
        <v>0.21</v>
      </c>
      <c r="Q6" s="78">
        <f t="shared" si="6"/>
        <v>0.19</v>
      </c>
      <c r="R6" s="78">
        <f t="shared" si="7"/>
        <v>0.21</v>
      </c>
      <c r="S6" s="78">
        <f t="shared" si="8"/>
        <v>0.21</v>
      </c>
      <c r="T6" s="78">
        <f t="shared" si="9"/>
        <v>0.22</v>
      </c>
      <c r="U6" s="78">
        <f t="shared" si="10"/>
        <v>0.21</v>
      </c>
      <c r="V6" s="78">
        <f t="shared" si="11"/>
        <v>0.21</v>
      </c>
      <c r="W6" s="78">
        <f t="shared" si="12"/>
        <v>0.2</v>
      </c>
      <c r="X6" s="78">
        <f t="shared" si="13"/>
        <v>0.21</v>
      </c>
      <c r="Y6" s="78">
        <f t="shared" si="14"/>
        <v>0.18</v>
      </c>
      <c r="Z6" s="78">
        <f t="shared" si="15"/>
        <v>0.2</v>
      </c>
      <c r="AA6" s="78">
        <f t="shared" si="16"/>
        <v>0.19</v>
      </c>
      <c r="AB6" s="78">
        <f t="shared" si="17"/>
        <v>0.21</v>
      </c>
      <c r="AC6" s="78">
        <f t="shared" si="18"/>
        <v>0.21</v>
      </c>
      <c r="AD6" s="78">
        <f t="shared" si="19"/>
        <v>0.24</v>
      </c>
      <c r="AE6" s="78">
        <f t="shared" si="20"/>
        <v>0.19</v>
      </c>
      <c r="AF6" s="78">
        <f t="shared" si="21"/>
        <v>0.21</v>
      </c>
      <c r="AG6" s="78">
        <f t="shared" si="22"/>
        <v>0.18</v>
      </c>
      <c r="AH6" s="78">
        <f t="shared" si="23"/>
        <v>0.19</v>
      </c>
      <c r="AI6" s="78">
        <f t="shared" si="24"/>
        <v>0.21</v>
      </c>
      <c r="AJ6" s="78">
        <f t="shared" si="25"/>
        <v>0.19</v>
      </c>
    </row>
    <row r="7" spans="1:36" ht="12.95" customHeight="1" x14ac:dyDescent="0.15">
      <c r="A7" s="98">
        <v>384</v>
      </c>
      <c r="B7" s="115" t="s">
        <v>66</v>
      </c>
      <c r="C7" s="115"/>
      <c r="D7" s="77">
        <v>20</v>
      </c>
      <c r="E7" s="77">
        <v>18</v>
      </c>
      <c r="F7" s="4">
        <f t="shared" si="0"/>
        <v>0.28999999999999998</v>
      </c>
      <c r="G7" s="5"/>
      <c r="H7" s="77"/>
      <c r="I7" s="5"/>
      <c r="J7" s="1" t="s">
        <v>15</v>
      </c>
      <c r="K7" s="78">
        <f t="shared" si="1"/>
        <v>0.26</v>
      </c>
      <c r="L7" s="78">
        <f t="shared" si="2"/>
        <v>0.28999999999999998</v>
      </c>
      <c r="M7" s="78">
        <f t="shared" si="3"/>
        <v>0.28999999999999998</v>
      </c>
      <c r="N7" s="78">
        <f t="shared" si="4"/>
        <v>0.28999999999999998</v>
      </c>
      <c r="O7" s="78">
        <f t="shared" si="5"/>
        <v>0.28999999999999998</v>
      </c>
      <c r="P7" s="78">
        <f t="shared" si="26"/>
        <v>0.28999999999999998</v>
      </c>
      <c r="Q7" s="78">
        <f t="shared" si="6"/>
        <v>0.26</v>
      </c>
      <c r="R7" s="78">
        <f t="shared" si="7"/>
        <v>0.28999999999999998</v>
      </c>
      <c r="S7" s="78">
        <f t="shared" si="8"/>
        <v>0.28999999999999998</v>
      </c>
      <c r="T7" s="78">
        <f t="shared" si="9"/>
        <v>0.3</v>
      </c>
      <c r="U7" s="78">
        <f t="shared" si="10"/>
        <v>0.28999999999999998</v>
      </c>
      <c r="V7" s="78">
        <f t="shared" si="11"/>
        <v>0.28999999999999998</v>
      </c>
      <c r="W7" s="78">
        <f t="shared" si="12"/>
        <v>0.28000000000000003</v>
      </c>
      <c r="X7" s="78">
        <f t="shared" si="13"/>
        <v>0.28000000000000003</v>
      </c>
      <c r="Y7" s="78">
        <f t="shared" si="14"/>
        <v>0.25</v>
      </c>
      <c r="Z7" s="78">
        <f t="shared" si="15"/>
        <v>0.28000000000000003</v>
      </c>
      <c r="AA7" s="78">
        <f t="shared" si="16"/>
        <v>0.25</v>
      </c>
      <c r="AB7" s="78">
        <f t="shared" si="17"/>
        <v>0.28999999999999998</v>
      </c>
      <c r="AC7" s="78">
        <f t="shared" si="18"/>
        <v>0.28999999999999998</v>
      </c>
      <c r="AD7" s="78">
        <f t="shared" si="19"/>
        <v>0.33</v>
      </c>
      <c r="AE7" s="78">
        <f t="shared" si="20"/>
        <v>0.26</v>
      </c>
      <c r="AF7" s="78">
        <f t="shared" si="21"/>
        <v>0.28999999999999998</v>
      </c>
      <c r="AG7" s="78">
        <f t="shared" si="22"/>
        <v>0.24</v>
      </c>
      <c r="AH7" s="78">
        <f t="shared" si="23"/>
        <v>0.26</v>
      </c>
      <c r="AI7" s="78">
        <f t="shared" si="24"/>
        <v>0.28000000000000003</v>
      </c>
      <c r="AJ7" s="78">
        <f t="shared" si="25"/>
        <v>0.26</v>
      </c>
    </row>
    <row r="8" spans="1:36" ht="12.95" customHeight="1" x14ac:dyDescent="0.15">
      <c r="A8" s="98">
        <v>385</v>
      </c>
      <c r="B8" s="115" t="s">
        <v>66</v>
      </c>
      <c r="C8" s="115"/>
      <c r="D8" s="77">
        <v>20</v>
      </c>
      <c r="E8" s="77">
        <v>19</v>
      </c>
      <c r="F8" s="4">
        <f t="shared" si="0"/>
        <v>0.3</v>
      </c>
      <c r="G8" s="5" t="s">
        <v>59</v>
      </c>
      <c r="H8" s="77" t="s">
        <v>62</v>
      </c>
      <c r="I8" s="5" t="s">
        <v>59</v>
      </c>
      <c r="J8" s="1" t="s">
        <v>15</v>
      </c>
      <c r="K8" s="78">
        <f t="shared" si="1"/>
        <v>0.28000000000000003</v>
      </c>
      <c r="L8" s="78">
        <f t="shared" si="2"/>
        <v>0.3</v>
      </c>
      <c r="M8" s="78">
        <f t="shared" si="3"/>
        <v>0.31</v>
      </c>
      <c r="N8" s="78">
        <f t="shared" si="4"/>
        <v>0.31</v>
      </c>
      <c r="O8" s="78">
        <f t="shared" si="5"/>
        <v>0.3</v>
      </c>
      <c r="P8" s="78">
        <f t="shared" si="26"/>
        <v>0.3</v>
      </c>
      <c r="Q8" s="78">
        <f t="shared" si="6"/>
        <v>0.27</v>
      </c>
      <c r="R8" s="78">
        <f t="shared" si="7"/>
        <v>0.3</v>
      </c>
      <c r="S8" s="78">
        <f t="shared" si="8"/>
        <v>0.31</v>
      </c>
      <c r="T8" s="78">
        <f t="shared" si="9"/>
        <v>0.33</v>
      </c>
      <c r="U8" s="78">
        <f t="shared" si="10"/>
        <v>0.3</v>
      </c>
      <c r="V8" s="78">
        <f t="shared" si="11"/>
        <v>0.31</v>
      </c>
      <c r="W8" s="78">
        <f t="shared" si="12"/>
        <v>0.28999999999999998</v>
      </c>
      <c r="X8" s="78">
        <f t="shared" si="13"/>
        <v>0.3</v>
      </c>
      <c r="Y8" s="78">
        <f t="shared" si="14"/>
        <v>0.27</v>
      </c>
      <c r="Z8" s="78">
        <f t="shared" si="15"/>
        <v>0.28999999999999998</v>
      </c>
      <c r="AA8" s="78">
        <f t="shared" si="16"/>
        <v>0.26</v>
      </c>
      <c r="AB8" s="78">
        <f t="shared" si="17"/>
        <v>0.3</v>
      </c>
      <c r="AC8" s="78">
        <f t="shared" si="18"/>
        <v>0.31</v>
      </c>
      <c r="AD8" s="78">
        <f t="shared" si="19"/>
        <v>0.35</v>
      </c>
      <c r="AE8" s="78">
        <f t="shared" si="20"/>
        <v>0.28000000000000003</v>
      </c>
      <c r="AF8" s="78">
        <f t="shared" si="21"/>
        <v>0.3</v>
      </c>
      <c r="AG8" s="78">
        <f t="shared" si="22"/>
        <v>0.26</v>
      </c>
      <c r="AH8" s="78">
        <f t="shared" si="23"/>
        <v>0.27</v>
      </c>
      <c r="AI8" s="78">
        <f t="shared" si="24"/>
        <v>0.3</v>
      </c>
      <c r="AJ8" s="78">
        <f t="shared" si="25"/>
        <v>0.27</v>
      </c>
    </row>
    <row r="9" spans="1:36" ht="12.95" customHeight="1" x14ac:dyDescent="0.15">
      <c r="A9" s="98">
        <v>386</v>
      </c>
      <c r="B9" s="115" t="s">
        <v>66</v>
      </c>
      <c r="C9" s="115"/>
      <c r="D9" s="77">
        <v>18</v>
      </c>
      <c r="E9" s="77">
        <v>16</v>
      </c>
      <c r="F9" s="4">
        <f t="shared" si="0"/>
        <v>0.21</v>
      </c>
      <c r="G9" s="5" t="s">
        <v>67</v>
      </c>
      <c r="H9" s="98" t="s">
        <v>62</v>
      </c>
      <c r="I9" s="5" t="s">
        <v>67</v>
      </c>
      <c r="J9" s="1" t="s">
        <v>15</v>
      </c>
      <c r="K9" s="78">
        <f t="shared" si="1"/>
        <v>0.19</v>
      </c>
      <c r="L9" s="78">
        <f t="shared" si="2"/>
        <v>0.21</v>
      </c>
      <c r="M9" s="78">
        <f t="shared" si="3"/>
        <v>0.21</v>
      </c>
      <c r="N9" s="78">
        <f t="shared" si="4"/>
        <v>0.21</v>
      </c>
      <c r="O9" s="78">
        <f t="shared" si="5"/>
        <v>0.21</v>
      </c>
      <c r="P9" s="78">
        <f t="shared" si="26"/>
        <v>0.21</v>
      </c>
      <c r="Q9" s="78">
        <f t="shared" si="6"/>
        <v>0.19</v>
      </c>
      <c r="R9" s="78">
        <f t="shared" si="7"/>
        <v>0.21</v>
      </c>
      <c r="S9" s="78">
        <f t="shared" si="8"/>
        <v>0.21</v>
      </c>
      <c r="T9" s="78">
        <f t="shared" si="9"/>
        <v>0.22</v>
      </c>
      <c r="U9" s="78">
        <f t="shared" si="10"/>
        <v>0.21</v>
      </c>
      <c r="V9" s="78">
        <f t="shared" si="11"/>
        <v>0.21</v>
      </c>
      <c r="W9" s="78">
        <f t="shared" si="12"/>
        <v>0.2</v>
      </c>
      <c r="X9" s="78">
        <f t="shared" si="13"/>
        <v>0.21</v>
      </c>
      <c r="Y9" s="78">
        <f t="shared" si="14"/>
        <v>0.18</v>
      </c>
      <c r="Z9" s="78">
        <f t="shared" si="15"/>
        <v>0.2</v>
      </c>
      <c r="AA9" s="78">
        <f t="shared" si="16"/>
        <v>0.19</v>
      </c>
      <c r="AB9" s="78">
        <f t="shared" si="17"/>
        <v>0.21</v>
      </c>
      <c r="AC9" s="78">
        <f t="shared" si="18"/>
        <v>0.21</v>
      </c>
      <c r="AD9" s="78">
        <f t="shared" si="19"/>
        <v>0.24</v>
      </c>
      <c r="AE9" s="78">
        <f t="shared" si="20"/>
        <v>0.19</v>
      </c>
      <c r="AF9" s="78">
        <f t="shared" si="21"/>
        <v>0.21</v>
      </c>
      <c r="AG9" s="78">
        <f t="shared" si="22"/>
        <v>0.18</v>
      </c>
      <c r="AH9" s="78">
        <f t="shared" si="23"/>
        <v>0.19</v>
      </c>
      <c r="AI9" s="78">
        <f t="shared" si="24"/>
        <v>0.21</v>
      </c>
      <c r="AJ9" s="78">
        <f t="shared" si="25"/>
        <v>0.19</v>
      </c>
    </row>
    <row r="10" spans="1:36" ht="12.95" customHeight="1" x14ac:dyDescent="0.15">
      <c r="A10" s="98">
        <v>387</v>
      </c>
      <c r="B10" s="115" t="s">
        <v>66</v>
      </c>
      <c r="C10" s="115"/>
      <c r="D10" s="77">
        <v>26</v>
      </c>
      <c r="E10" s="77">
        <v>19</v>
      </c>
      <c r="F10" s="4">
        <f t="shared" si="0"/>
        <v>0.49</v>
      </c>
      <c r="G10" s="5"/>
      <c r="H10" s="77"/>
      <c r="I10" s="5"/>
      <c r="J10" s="1" t="s">
        <v>15</v>
      </c>
      <c r="K10" s="78">
        <f t="shared" si="1"/>
        <v>0.44</v>
      </c>
      <c r="L10" s="78">
        <f t="shared" si="2"/>
        <v>0.49</v>
      </c>
      <c r="M10" s="78">
        <f t="shared" si="3"/>
        <v>0.49</v>
      </c>
      <c r="N10" s="78">
        <f t="shared" si="4"/>
        <v>0.49</v>
      </c>
      <c r="O10" s="78">
        <f t="shared" si="5"/>
        <v>0.49</v>
      </c>
      <c r="P10" s="78">
        <f t="shared" si="26"/>
        <v>0.49</v>
      </c>
      <c r="Q10" s="78">
        <f t="shared" si="6"/>
        <v>0.44</v>
      </c>
      <c r="R10" s="78">
        <f t="shared" si="7"/>
        <v>0.5</v>
      </c>
      <c r="S10" s="78">
        <f t="shared" si="8"/>
        <v>0.49</v>
      </c>
      <c r="T10" s="78">
        <f t="shared" si="9"/>
        <v>0.51</v>
      </c>
      <c r="U10" s="78">
        <f t="shared" si="10"/>
        <v>0.49</v>
      </c>
      <c r="V10" s="78">
        <f t="shared" si="11"/>
        <v>0.51</v>
      </c>
      <c r="W10" s="78">
        <f t="shared" si="12"/>
        <v>0.47</v>
      </c>
      <c r="X10" s="78">
        <f t="shared" si="13"/>
        <v>0.48</v>
      </c>
      <c r="Y10" s="78">
        <f t="shared" si="14"/>
        <v>0.45</v>
      </c>
      <c r="Z10" s="78">
        <f t="shared" si="15"/>
        <v>0.48</v>
      </c>
      <c r="AA10" s="78">
        <f t="shared" si="16"/>
        <v>0.42</v>
      </c>
      <c r="AB10" s="78">
        <f t="shared" si="17"/>
        <v>0.51</v>
      </c>
      <c r="AC10" s="78">
        <f t="shared" si="18"/>
        <v>0.51</v>
      </c>
      <c r="AD10" s="78">
        <f t="shared" si="19"/>
        <v>0.53</v>
      </c>
      <c r="AE10" s="78">
        <f t="shared" si="20"/>
        <v>0.46</v>
      </c>
      <c r="AF10" s="78">
        <f t="shared" si="21"/>
        <v>0.51</v>
      </c>
      <c r="AG10" s="78">
        <f t="shared" si="22"/>
        <v>0.42</v>
      </c>
      <c r="AH10" s="78">
        <f t="shared" si="23"/>
        <v>0.45</v>
      </c>
      <c r="AI10" s="78">
        <f t="shared" si="24"/>
        <v>0.48</v>
      </c>
      <c r="AJ10" s="78">
        <f t="shared" si="25"/>
        <v>0.45</v>
      </c>
    </row>
    <row r="11" spans="1:36" ht="12.95" customHeight="1" x14ac:dyDescent="0.15">
      <c r="A11" s="98">
        <v>388</v>
      </c>
      <c r="B11" s="115" t="s">
        <v>66</v>
      </c>
      <c r="C11" s="115"/>
      <c r="D11" s="77">
        <v>22</v>
      </c>
      <c r="E11" s="77">
        <v>18</v>
      </c>
      <c r="F11" s="4">
        <f t="shared" si="0"/>
        <v>0.34</v>
      </c>
      <c r="G11" s="5"/>
      <c r="H11" s="77"/>
      <c r="I11" s="5"/>
      <c r="J11" s="1" t="s">
        <v>15</v>
      </c>
      <c r="K11" s="78">
        <f t="shared" si="1"/>
        <v>0.31</v>
      </c>
      <c r="L11" s="78">
        <f t="shared" si="2"/>
        <v>0.34</v>
      </c>
      <c r="M11" s="78">
        <f t="shared" si="3"/>
        <v>0.34</v>
      </c>
      <c r="N11" s="78">
        <f t="shared" si="4"/>
        <v>0.34</v>
      </c>
      <c r="O11" s="78">
        <f t="shared" si="5"/>
        <v>0.34</v>
      </c>
      <c r="P11" s="78">
        <f t="shared" si="26"/>
        <v>0.34</v>
      </c>
      <c r="Q11" s="78">
        <f t="shared" si="6"/>
        <v>0.31</v>
      </c>
      <c r="R11" s="78">
        <f t="shared" si="7"/>
        <v>0.34</v>
      </c>
      <c r="S11" s="78">
        <f t="shared" si="8"/>
        <v>0.34</v>
      </c>
      <c r="T11" s="78">
        <f t="shared" si="9"/>
        <v>0.36</v>
      </c>
      <c r="U11" s="78">
        <f t="shared" si="10"/>
        <v>0.34</v>
      </c>
      <c r="V11" s="78">
        <f t="shared" si="11"/>
        <v>0.35</v>
      </c>
      <c r="W11" s="78">
        <f t="shared" si="12"/>
        <v>0.33</v>
      </c>
      <c r="X11" s="78">
        <f t="shared" si="13"/>
        <v>0.34</v>
      </c>
      <c r="Y11" s="78">
        <f t="shared" si="14"/>
        <v>0.31</v>
      </c>
      <c r="Z11" s="78">
        <f t="shared" si="15"/>
        <v>0.34</v>
      </c>
      <c r="AA11" s="78">
        <f t="shared" si="16"/>
        <v>0.3</v>
      </c>
      <c r="AB11" s="78">
        <f t="shared" si="17"/>
        <v>0.35</v>
      </c>
      <c r="AC11" s="78">
        <f t="shared" si="18"/>
        <v>0.35</v>
      </c>
      <c r="AD11" s="78">
        <f t="shared" si="19"/>
        <v>0.38</v>
      </c>
      <c r="AE11" s="78">
        <f t="shared" si="20"/>
        <v>0.31</v>
      </c>
      <c r="AF11" s="78">
        <f t="shared" si="21"/>
        <v>0.35</v>
      </c>
      <c r="AG11" s="78">
        <f t="shared" si="22"/>
        <v>0.28999999999999998</v>
      </c>
      <c r="AH11" s="78">
        <f t="shared" si="23"/>
        <v>0.31</v>
      </c>
      <c r="AI11" s="78">
        <f t="shared" si="24"/>
        <v>0.33</v>
      </c>
      <c r="AJ11" s="78">
        <f t="shared" si="25"/>
        <v>0.31</v>
      </c>
    </row>
    <row r="12" spans="1:36" ht="12.95" customHeight="1" x14ac:dyDescent="0.15">
      <c r="A12" s="98">
        <v>389</v>
      </c>
      <c r="B12" s="115" t="s">
        <v>66</v>
      </c>
      <c r="C12" s="115"/>
      <c r="D12" s="77">
        <v>18</v>
      </c>
      <c r="E12" s="77">
        <v>18</v>
      </c>
      <c r="F12" s="4">
        <f t="shared" si="0"/>
        <v>0.23</v>
      </c>
      <c r="G12" s="5"/>
      <c r="H12" s="77"/>
      <c r="I12" s="5"/>
      <c r="J12" s="1" t="s">
        <v>15</v>
      </c>
      <c r="K12" s="78">
        <f t="shared" si="1"/>
        <v>0.22</v>
      </c>
      <c r="L12" s="78">
        <f t="shared" si="2"/>
        <v>0.24</v>
      </c>
      <c r="M12" s="78">
        <f t="shared" si="3"/>
        <v>0.24</v>
      </c>
      <c r="N12" s="78">
        <f t="shared" si="4"/>
        <v>0.24</v>
      </c>
      <c r="O12" s="78">
        <f t="shared" si="5"/>
        <v>0.24</v>
      </c>
      <c r="P12" s="78">
        <f t="shared" si="26"/>
        <v>0.24</v>
      </c>
      <c r="Q12" s="78">
        <f t="shared" si="6"/>
        <v>0.22</v>
      </c>
      <c r="R12" s="78">
        <f t="shared" si="7"/>
        <v>0.23</v>
      </c>
      <c r="S12" s="78">
        <f t="shared" si="8"/>
        <v>0.24</v>
      </c>
      <c r="T12" s="78">
        <f t="shared" si="9"/>
        <v>0.25</v>
      </c>
      <c r="U12" s="78">
        <f t="shared" si="10"/>
        <v>0.23</v>
      </c>
      <c r="V12" s="78">
        <f t="shared" si="11"/>
        <v>0.24</v>
      </c>
      <c r="W12" s="78">
        <f t="shared" si="12"/>
        <v>0.23</v>
      </c>
      <c r="X12" s="78">
        <f t="shared" si="13"/>
        <v>0.23</v>
      </c>
      <c r="Y12" s="78">
        <f t="shared" si="14"/>
        <v>0.2</v>
      </c>
      <c r="Z12" s="78">
        <f t="shared" si="15"/>
        <v>0.23</v>
      </c>
      <c r="AA12" s="78">
        <f t="shared" si="16"/>
        <v>0.21</v>
      </c>
      <c r="AB12" s="78">
        <f t="shared" si="17"/>
        <v>0.23</v>
      </c>
      <c r="AC12" s="78">
        <f t="shared" si="18"/>
        <v>0.24</v>
      </c>
      <c r="AD12" s="78">
        <f t="shared" si="19"/>
        <v>0.27</v>
      </c>
      <c r="AE12" s="78">
        <f t="shared" si="20"/>
        <v>0.21</v>
      </c>
      <c r="AF12" s="78">
        <f t="shared" si="21"/>
        <v>0.23</v>
      </c>
      <c r="AG12" s="78">
        <f t="shared" si="22"/>
        <v>0.2</v>
      </c>
      <c r="AH12" s="78">
        <f t="shared" si="23"/>
        <v>0.21</v>
      </c>
      <c r="AI12" s="78">
        <f t="shared" si="24"/>
        <v>0.23</v>
      </c>
      <c r="AJ12" s="78">
        <f t="shared" si="25"/>
        <v>0.21</v>
      </c>
    </row>
    <row r="13" spans="1:36" ht="12.95" customHeight="1" x14ac:dyDescent="0.15">
      <c r="A13" s="98"/>
      <c r="B13" s="115"/>
      <c r="C13" s="115"/>
      <c r="D13" s="77"/>
      <c r="E13" s="77"/>
      <c r="F13" s="4" t="str">
        <f t="shared" si="0"/>
        <v/>
      </c>
      <c r="G13" s="5"/>
      <c r="H13" s="77"/>
      <c r="I13" s="5"/>
      <c r="J13" s="1" t="s">
        <v>15</v>
      </c>
      <c r="K13" s="78" t="e">
        <f t="shared" si="1"/>
        <v>#NUM!</v>
      </c>
      <c r="L13" s="78" t="e">
        <f t="shared" si="2"/>
        <v>#NUM!</v>
      </c>
      <c r="M13" s="78" t="e">
        <f t="shared" si="3"/>
        <v>#NUM!</v>
      </c>
      <c r="N13" s="78" t="e">
        <f t="shared" si="4"/>
        <v>#NUM!</v>
      </c>
      <c r="O13" s="78" t="e">
        <f t="shared" si="5"/>
        <v>#NUM!</v>
      </c>
      <c r="P13" s="78" t="e">
        <f t="shared" si="26"/>
        <v>#N/A</v>
      </c>
      <c r="Q13" s="78" t="e">
        <f t="shared" si="6"/>
        <v>#NUM!</v>
      </c>
      <c r="R13" s="78" t="e">
        <f t="shared" si="7"/>
        <v>#NUM!</v>
      </c>
      <c r="S13" s="78" t="e">
        <f t="shared" si="8"/>
        <v>#NUM!</v>
      </c>
      <c r="T13" s="78" t="e">
        <f t="shared" si="9"/>
        <v>#NUM!</v>
      </c>
      <c r="U13" s="78" t="e">
        <f t="shared" si="10"/>
        <v>#N/A</v>
      </c>
      <c r="V13" s="78" t="e">
        <f t="shared" si="11"/>
        <v>#NUM!</v>
      </c>
      <c r="W13" s="78" t="e">
        <f t="shared" si="12"/>
        <v>#NUM!</v>
      </c>
      <c r="X13" s="78" t="e">
        <f t="shared" si="13"/>
        <v>#NUM!</v>
      </c>
      <c r="Y13" s="78" t="e">
        <f t="shared" si="14"/>
        <v>#NUM!</v>
      </c>
      <c r="Z13" s="78" t="e">
        <f t="shared" si="15"/>
        <v>#N/A</v>
      </c>
      <c r="AA13" s="78" t="e">
        <f t="shared" si="16"/>
        <v>#NUM!</v>
      </c>
      <c r="AB13" s="78" t="e">
        <f t="shared" si="17"/>
        <v>#NUM!</v>
      </c>
      <c r="AC13" s="78" t="e">
        <f t="shared" si="18"/>
        <v>#NUM!</v>
      </c>
      <c r="AD13" s="78" t="e">
        <f t="shared" si="19"/>
        <v>#NUM!</v>
      </c>
      <c r="AE13" s="78" t="e">
        <f t="shared" si="20"/>
        <v>#NUM!</v>
      </c>
      <c r="AF13" s="78" t="e">
        <f t="shared" si="21"/>
        <v>#N/A</v>
      </c>
      <c r="AG13" s="78" t="e">
        <f t="shared" si="22"/>
        <v>#NUM!</v>
      </c>
      <c r="AH13" s="78" t="e">
        <f t="shared" si="23"/>
        <v>#NUM!</v>
      </c>
      <c r="AI13" s="78" t="e">
        <f t="shared" si="24"/>
        <v>#NUM!</v>
      </c>
      <c r="AJ13" s="78" t="e">
        <f t="shared" si="25"/>
        <v>#N/A</v>
      </c>
    </row>
    <row r="14" spans="1:36" ht="12.95" customHeight="1" x14ac:dyDescent="0.15">
      <c r="A14" s="77"/>
      <c r="B14" s="115"/>
      <c r="C14" s="115"/>
      <c r="D14" s="77"/>
      <c r="E14" s="77"/>
      <c r="F14" s="4" t="str">
        <f t="shared" si="0"/>
        <v/>
      </c>
      <c r="G14" s="5"/>
      <c r="H14" s="77"/>
      <c r="I14" s="5"/>
      <c r="J14" s="1" t="s">
        <v>15</v>
      </c>
      <c r="K14" s="78" t="e">
        <f t="shared" si="1"/>
        <v>#NUM!</v>
      </c>
      <c r="L14" s="78" t="e">
        <f t="shared" si="2"/>
        <v>#NUM!</v>
      </c>
      <c r="M14" s="78" t="e">
        <f t="shared" si="3"/>
        <v>#NUM!</v>
      </c>
      <c r="N14" s="78" t="e">
        <f t="shared" si="4"/>
        <v>#NUM!</v>
      </c>
      <c r="O14" s="78" t="e">
        <f t="shared" si="5"/>
        <v>#NUM!</v>
      </c>
      <c r="P14" s="78" t="e">
        <f t="shared" si="26"/>
        <v>#N/A</v>
      </c>
      <c r="Q14" s="78" t="e">
        <f t="shared" si="6"/>
        <v>#NUM!</v>
      </c>
      <c r="R14" s="78" t="e">
        <f t="shared" si="7"/>
        <v>#NUM!</v>
      </c>
      <c r="S14" s="78" t="e">
        <f t="shared" si="8"/>
        <v>#NUM!</v>
      </c>
      <c r="T14" s="78" t="e">
        <f t="shared" si="9"/>
        <v>#NUM!</v>
      </c>
      <c r="U14" s="78" t="e">
        <f t="shared" si="10"/>
        <v>#N/A</v>
      </c>
      <c r="V14" s="78" t="e">
        <f t="shared" si="11"/>
        <v>#NUM!</v>
      </c>
      <c r="W14" s="78" t="e">
        <f t="shared" si="12"/>
        <v>#NUM!</v>
      </c>
      <c r="X14" s="78" t="e">
        <f t="shared" si="13"/>
        <v>#NUM!</v>
      </c>
      <c r="Y14" s="78" t="e">
        <f t="shared" si="14"/>
        <v>#NUM!</v>
      </c>
      <c r="Z14" s="78" t="e">
        <f t="shared" si="15"/>
        <v>#N/A</v>
      </c>
      <c r="AA14" s="78" t="e">
        <f t="shared" si="16"/>
        <v>#NUM!</v>
      </c>
      <c r="AB14" s="78" t="e">
        <f t="shared" si="17"/>
        <v>#NUM!</v>
      </c>
      <c r="AC14" s="78" t="e">
        <f t="shared" si="18"/>
        <v>#NUM!</v>
      </c>
      <c r="AD14" s="78" t="e">
        <f t="shared" si="19"/>
        <v>#NUM!</v>
      </c>
      <c r="AE14" s="78" t="e">
        <f t="shared" si="20"/>
        <v>#NUM!</v>
      </c>
      <c r="AF14" s="78" t="e">
        <f t="shared" si="21"/>
        <v>#N/A</v>
      </c>
      <c r="AG14" s="78" t="e">
        <f t="shared" si="22"/>
        <v>#NUM!</v>
      </c>
      <c r="AH14" s="78" t="e">
        <f t="shared" si="23"/>
        <v>#NUM!</v>
      </c>
      <c r="AI14" s="78" t="e">
        <f t="shared" si="24"/>
        <v>#NUM!</v>
      </c>
      <c r="AJ14" s="78" t="e">
        <f t="shared" si="25"/>
        <v>#N/A</v>
      </c>
    </row>
    <row r="15" spans="1:36" ht="12.95" customHeight="1" x14ac:dyDescent="0.15">
      <c r="A15" s="77"/>
      <c r="B15" s="115"/>
      <c r="C15" s="115"/>
      <c r="D15" s="77"/>
      <c r="E15" s="77"/>
      <c r="F15" s="4" t="str">
        <f t="shared" si="0"/>
        <v/>
      </c>
      <c r="G15" s="77"/>
      <c r="H15" s="77"/>
      <c r="I15" s="89"/>
      <c r="J15" s="1" t="s">
        <v>15</v>
      </c>
      <c r="K15" s="78" t="e">
        <f t="shared" si="1"/>
        <v>#NUM!</v>
      </c>
      <c r="L15" s="78" t="e">
        <f t="shared" si="2"/>
        <v>#NUM!</v>
      </c>
      <c r="M15" s="78" t="e">
        <f t="shared" si="3"/>
        <v>#NUM!</v>
      </c>
      <c r="N15" s="78" t="e">
        <f t="shared" si="4"/>
        <v>#NUM!</v>
      </c>
      <c r="O15" s="78" t="e">
        <f t="shared" si="5"/>
        <v>#NUM!</v>
      </c>
      <c r="P15" s="78" t="e">
        <f t="shared" si="26"/>
        <v>#N/A</v>
      </c>
      <c r="Q15" s="78" t="e">
        <f t="shared" si="6"/>
        <v>#NUM!</v>
      </c>
      <c r="R15" s="78" t="e">
        <f t="shared" si="7"/>
        <v>#NUM!</v>
      </c>
      <c r="S15" s="78" t="e">
        <f t="shared" si="8"/>
        <v>#NUM!</v>
      </c>
      <c r="T15" s="78" t="e">
        <f t="shared" si="9"/>
        <v>#NUM!</v>
      </c>
      <c r="U15" s="78" t="e">
        <f t="shared" si="10"/>
        <v>#N/A</v>
      </c>
      <c r="V15" s="78" t="e">
        <f t="shared" si="11"/>
        <v>#NUM!</v>
      </c>
      <c r="W15" s="78" t="e">
        <f t="shared" si="12"/>
        <v>#NUM!</v>
      </c>
      <c r="X15" s="78" t="e">
        <f t="shared" si="13"/>
        <v>#NUM!</v>
      </c>
      <c r="Y15" s="78" t="e">
        <f t="shared" si="14"/>
        <v>#NUM!</v>
      </c>
      <c r="Z15" s="78" t="e">
        <f t="shared" si="15"/>
        <v>#N/A</v>
      </c>
      <c r="AA15" s="78" t="e">
        <f t="shared" si="16"/>
        <v>#NUM!</v>
      </c>
      <c r="AB15" s="78" t="e">
        <f t="shared" si="17"/>
        <v>#NUM!</v>
      </c>
      <c r="AC15" s="78" t="e">
        <f t="shared" si="18"/>
        <v>#NUM!</v>
      </c>
      <c r="AD15" s="78" t="e">
        <f t="shared" si="19"/>
        <v>#NUM!</v>
      </c>
      <c r="AE15" s="78" t="e">
        <f t="shared" si="20"/>
        <v>#NUM!</v>
      </c>
      <c r="AF15" s="78" t="e">
        <f t="shared" si="21"/>
        <v>#N/A</v>
      </c>
      <c r="AG15" s="78" t="e">
        <f t="shared" si="22"/>
        <v>#NUM!</v>
      </c>
      <c r="AH15" s="78" t="e">
        <f t="shared" si="23"/>
        <v>#NUM!</v>
      </c>
      <c r="AI15" s="78" t="e">
        <f t="shared" si="24"/>
        <v>#NUM!</v>
      </c>
      <c r="AJ15" s="78" t="e">
        <f t="shared" si="25"/>
        <v>#N/A</v>
      </c>
    </row>
    <row r="16" spans="1:36" ht="12.95" customHeight="1" x14ac:dyDescent="0.15">
      <c r="A16" s="77"/>
      <c r="B16" s="115"/>
      <c r="C16" s="115"/>
      <c r="D16" s="77"/>
      <c r="E16" s="77"/>
      <c r="F16" s="4" t="str">
        <f t="shared" si="0"/>
        <v/>
      </c>
      <c r="G16" s="5"/>
      <c r="H16" s="77"/>
      <c r="I16" s="5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115"/>
      <c r="C17" s="115"/>
      <c r="D17" s="77"/>
      <c r="E17" s="77"/>
      <c r="F17" s="4" t="str">
        <f t="shared" si="0"/>
        <v/>
      </c>
      <c r="G17" s="5"/>
      <c r="H17" s="77"/>
      <c r="I17" s="5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115"/>
      <c r="C18" s="115"/>
      <c r="D18" s="77"/>
      <c r="E18" s="77"/>
      <c r="F18" s="4" t="str">
        <f t="shared" si="0"/>
        <v/>
      </c>
      <c r="G18" s="59"/>
      <c r="H18" s="77"/>
      <c r="I18" s="59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115"/>
      <c r="C19" s="115"/>
      <c r="D19" s="77"/>
      <c r="E19" s="77"/>
      <c r="F19" s="4" t="str">
        <f t="shared" si="0"/>
        <v/>
      </c>
      <c r="G19" s="5"/>
      <c r="H19" s="77"/>
      <c r="I19" s="5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115"/>
      <c r="C20" s="115"/>
      <c r="D20" s="77"/>
      <c r="E20" s="77"/>
      <c r="F20" s="4" t="str">
        <f t="shared" si="0"/>
        <v/>
      </c>
      <c r="G20" s="5"/>
      <c r="H20" s="85"/>
      <c r="I20" s="5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115"/>
      <c r="C21" s="115"/>
      <c r="D21" s="77"/>
      <c r="E21" s="77"/>
      <c r="F21" s="4" t="str">
        <f t="shared" si="0"/>
        <v/>
      </c>
      <c r="G21" s="59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115"/>
      <c r="C22" s="115"/>
      <c r="D22" s="77"/>
      <c r="E22" s="77"/>
      <c r="F22" s="4" t="str">
        <f t="shared" si="0"/>
        <v/>
      </c>
      <c r="G22" s="59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115"/>
      <c r="C23" s="115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115"/>
      <c r="C24" s="115"/>
      <c r="D24" s="77"/>
      <c r="E24" s="77"/>
      <c r="F24" s="4" t="str">
        <f t="shared" si="0"/>
        <v/>
      </c>
      <c r="G24" s="77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115"/>
      <c r="C25" s="115"/>
      <c r="D25" s="77"/>
      <c r="E25" s="77"/>
      <c r="F25" s="4" t="str">
        <f t="shared" si="0"/>
        <v/>
      </c>
      <c r="G25" s="77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115"/>
      <c r="C26" s="115"/>
      <c r="D26" s="77"/>
      <c r="E26" s="77"/>
      <c r="F26" s="4" t="str">
        <f t="shared" si="0"/>
        <v/>
      </c>
      <c r="G26" s="77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115"/>
      <c r="C27" s="115"/>
      <c r="D27" s="77"/>
      <c r="E27" s="77"/>
      <c r="F27" s="4" t="str">
        <f t="shared" si="0"/>
        <v/>
      </c>
      <c r="G27" s="77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115"/>
      <c r="C28" s="115"/>
      <c r="D28" s="77"/>
      <c r="E28" s="77"/>
      <c r="F28" s="4" t="str">
        <f t="shared" si="0"/>
        <v/>
      </c>
      <c r="G28" s="77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7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115"/>
      <c r="C29" s="115"/>
      <c r="D29" s="77"/>
      <c r="E29" s="77"/>
      <c r="F29" s="4" t="str">
        <f t="shared" si="0"/>
        <v/>
      </c>
      <c r="G29" s="77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115"/>
      <c r="C30" s="115"/>
      <c r="D30" s="77"/>
      <c r="E30" s="77"/>
      <c r="F30" s="4" t="str">
        <f t="shared" si="0"/>
        <v/>
      </c>
      <c r="G30" s="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115"/>
      <c r="C31" s="115"/>
      <c r="D31" s="77"/>
      <c r="E31" s="77"/>
      <c r="F31" s="4" t="str">
        <f t="shared" si="0"/>
        <v/>
      </c>
      <c r="G31" s="77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115"/>
      <c r="C32" s="115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115"/>
      <c r="C33" s="115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115"/>
      <c r="C34" s="115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115"/>
      <c r="C35" s="115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115"/>
      <c r="C36" s="115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115"/>
      <c r="C37" s="115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115"/>
      <c r="C38" s="115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115"/>
      <c r="C39" s="115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115"/>
      <c r="C40" s="115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115"/>
      <c r="C41" s="115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115"/>
      <c r="C42" s="115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115"/>
      <c r="C43" s="115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7" t="s">
        <v>18</v>
      </c>
      <c r="D46" s="77" t="s">
        <v>19</v>
      </c>
      <c r="E46" s="77" t="s">
        <v>20</v>
      </c>
      <c r="F46" s="10"/>
      <c r="G46" s="5" t="s">
        <v>21</v>
      </c>
      <c r="H46" s="12"/>
      <c r="I46" s="112" t="s">
        <v>284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9</v>
      </c>
      <c r="D47" s="14">
        <f>COUNTIF(G4:G43,"*下層*")</f>
        <v>0</v>
      </c>
      <c r="E47" s="14">
        <f>COUNTA(A4:A43)</f>
        <v>9</v>
      </c>
      <c r="F47" s="10"/>
      <c r="G47" s="15">
        <f>C47*100</f>
        <v>900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18</v>
      </c>
      <c r="D48" s="14" t="str">
        <f>IF(D47&gt;0,ROUND(SUMIF(G4:G43,"*下層*",E4:E43)/D47,0),"")</f>
        <v/>
      </c>
      <c r="E48" s="14">
        <f>ROUND(SUM(E4:E43)/E47,0)</f>
        <v>18</v>
      </c>
      <c r="F48" s="13"/>
      <c r="G48" s="15">
        <f>C48</f>
        <v>18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2.8699999999999997</v>
      </c>
      <c r="D50" s="16">
        <f>SUMIF(G4:G43,"*下層*",F4:F43)</f>
        <v>0</v>
      </c>
      <c r="E50" s="4">
        <f>SUM(F4:F43)</f>
        <v>2.8699999999999997</v>
      </c>
      <c r="F50" s="13"/>
      <c r="G50" s="17">
        <f>C50*100</f>
        <v>286.99999999999994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形状比＝86、Sr＝19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7" t="s">
        <v>18</v>
      </c>
      <c r="D53" s="77" t="s">
        <v>19</v>
      </c>
      <c r="E53" s="77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0.72</v>
      </c>
      <c r="D57" s="16">
        <f>SUMIF(H4:H43,"▲",F4:F43)</f>
        <v>0</v>
      </c>
      <c r="E57" s="16">
        <f>SUM(C57:D57)</f>
        <v>0.72</v>
      </c>
      <c r="F57" s="13"/>
      <c r="G57" s="19">
        <f>C57*100</f>
        <v>72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7" t="s">
        <v>18</v>
      </c>
      <c r="D60" s="77" t="s">
        <v>19</v>
      </c>
      <c r="E60" s="77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25.1</v>
      </c>
      <c r="D62" s="20" t="str">
        <f>IF(D47&gt;0,ROUND(D57/D50*100,1),"")</f>
        <v/>
      </c>
      <c r="E62" s="20">
        <f>ROUND(E57/E50*100,1)</f>
        <v>25.1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7" t="s">
        <v>18</v>
      </c>
      <c r="D65" s="77" t="s">
        <v>19</v>
      </c>
      <c r="E65" s="7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2.1499999999999995</v>
      </c>
      <c r="D69" s="16" t="str">
        <f>IF(D66&gt;0,D50-D57,"")</f>
        <v/>
      </c>
      <c r="E69" s="4">
        <f>SUM(C69:D69)</f>
        <v>2.1499999999999995</v>
      </c>
      <c r="F69" s="13"/>
      <c r="G69" s="17">
        <f>C69*100</f>
        <v>214.99999999999994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形状比＝82、Sr＝23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2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5" priority="16" stopIfTrue="1">
      <formula>AND(($H4="スギ"),(#REF!&lt;12))</formula>
    </cfRule>
  </conditionalFormatting>
  <conditionalFormatting sqref="L4:L43">
    <cfRule type="expression" dxfId="14" priority="15" stopIfTrue="1">
      <formula>AND(($H4="スギ"),(#REF!&lt;22),(#REF!&gt;=12))</formula>
    </cfRule>
  </conditionalFormatting>
  <conditionalFormatting sqref="M4:M43">
    <cfRule type="expression" dxfId="13" priority="14" stopIfTrue="1">
      <formula>AND(($H4="スギ"),(#REF!&lt;32),(#REF!&gt;=22))</formula>
    </cfRule>
  </conditionalFormatting>
  <conditionalFormatting sqref="N4:N43">
    <cfRule type="expression" dxfId="12" priority="13" stopIfTrue="1">
      <formula>AND(($H4="スギ"),(#REF!&lt;42),(#REF!&gt;=32))</formula>
    </cfRule>
  </conditionalFormatting>
  <conditionalFormatting sqref="U4:U43 Z4:AF43 AJ4:AJ43 O4:P43">
    <cfRule type="expression" dxfId="11" priority="12" stopIfTrue="1">
      <formula>AND(($H4="スギ"),(#REF!&gt;=42))</formula>
    </cfRule>
  </conditionalFormatting>
  <conditionalFormatting sqref="Q4:Q43 AA4:AA43">
    <cfRule type="expression" dxfId="10" priority="11" stopIfTrue="1">
      <formula>AND(($H4="ヒノキ"),(#REF!&lt;12))</formula>
    </cfRule>
  </conditionalFormatting>
  <conditionalFormatting sqref="R4:R43 AB4:AE43">
    <cfRule type="expression" dxfId="9" priority="10" stopIfTrue="1">
      <formula>AND(($H4="ヒノキ"),(#REF!&lt;22),(#REF!&gt;=12))</formula>
    </cfRule>
  </conditionalFormatting>
  <conditionalFormatting sqref="S4:S43">
    <cfRule type="expression" dxfId="8" priority="9" stopIfTrue="1">
      <formula>AND(($H4="ヒノキ"),(#REF!&lt;32),(#REF!&gt;=22))</formula>
    </cfRule>
  </conditionalFormatting>
  <conditionalFormatting sqref="T4:U43 Z4:AF43 AJ4:AJ43">
    <cfRule type="expression" dxfId="7" priority="8" stopIfTrue="1">
      <formula>AND(($H4="ヒノキ"),(#REF!&gt;=32))</formula>
    </cfRule>
  </conditionalFormatting>
  <conditionalFormatting sqref="V4:V43 AA4:AA43">
    <cfRule type="expression" dxfId="6" priority="7" stopIfTrue="1">
      <formula>AND(($H4="アカマツ"),(#REF!&lt;12))</formula>
    </cfRule>
  </conditionalFormatting>
  <conditionalFormatting sqref="W4:W43 AB4:AB43">
    <cfRule type="expression" dxfId="5" priority="6" stopIfTrue="1">
      <formula>AND(($H4="アカマツ"),(#REF!&lt;22),(#REF!&gt;=12))</formula>
    </cfRule>
  </conditionalFormatting>
  <conditionalFormatting sqref="X4:X43 AC4:AC43">
    <cfRule type="expression" dxfId="4" priority="5" stopIfTrue="1">
      <formula>AND(($H4="アカマツ"),(#REF!&lt;42),(#REF!&gt;=22))</formula>
    </cfRule>
  </conditionalFormatting>
  <conditionalFormatting sqref="Y4:AF43 AJ4:AJ43">
    <cfRule type="expression" dxfId="3" priority="4" stopIfTrue="1">
      <formula>AND(($H4="アカマツ"),(#REF!&gt;=42))</formula>
    </cfRule>
  </conditionalFormatting>
  <conditionalFormatting sqref="AG4:AG43">
    <cfRule type="expression" dxfId="2" priority="3" stopIfTrue="1">
      <formula>AND(($H4&lt;&gt;"スギ"),($H4&lt;&gt;"ヒノキ"),($H4&lt;&gt;"アカマツ"),(#REF!&lt;12))</formula>
    </cfRule>
  </conditionalFormatting>
  <conditionalFormatting sqref="AH4:AH43">
    <cfRule type="expression" dxfId="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14" sqref="I1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21" t="s">
        <v>111</v>
      </c>
      <c r="B2" s="121"/>
      <c r="C2" s="121"/>
      <c r="D2" s="121"/>
      <c r="E2" s="121"/>
      <c r="F2" s="121"/>
      <c r="G2" s="121"/>
      <c r="H2" s="122" t="s">
        <v>108</v>
      </c>
      <c r="I2" s="122"/>
      <c r="K2" s="118" t="s">
        <v>1</v>
      </c>
      <c r="L2" s="119"/>
      <c r="M2" s="119"/>
      <c r="N2" s="119"/>
      <c r="O2" s="119"/>
      <c r="P2" s="120"/>
      <c r="Q2" s="118" t="s">
        <v>2</v>
      </c>
      <c r="R2" s="119"/>
      <c r="S2" s="119"/>
      <c r="T2" s="119"/>
      <c r="U2" s="120"/>
      <c r="V2" s="118" t="s">
        <v>3</v>
      </c>
      <c r="W2" s="119"/>
      <c r="X2" s="119"/>
      <c r="Y2" s="119"/>
      <c r="Z2" s="120"/>
      <c r="AA2" s="118" t="s">
        <v>4</v>
      </c>
      <c r="AB2" s="119"/>
      <c r="AC2" s="119"/>
      <c r="AD2" s="119"/>
      <c r="AE2" s="119"/>
      <c r="AF2" s="120"/>
      <c r="AG2" s="116" t="s">
        <v>5</v>
      </c>
      <c r="AH2" s="116"/>
      <c r="AI2" s="116"/>
      <c r="AJ2" s="116"/>
    </row>
    <row r="3" spans="1:36" ht="46.5" customHeight="1" x14ac:dyDescent="0.15">
      <c r="A3" s="76" t="s">
        <v>6</v>
      </c>
      <c r="B3" s="117" t="s">
        <v>7</v>
      </c>
      <c r="C3" s="117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5">
        <v>0</v>
      </c>
      <c r="L3" s="75">
        <v>12</v>
      </c>
      <c r="M3" s="75">
        <v>22</v>
      </c>
      <c r="N3" s="75">
        <v>32</v>
      </c>
      <c r="O3" s="75">
        <v>42</v>
      </c>
      <c r="P3" s="75" t="s">
        <v>14</v>
      </c>
      <c r="Q3" s="75">
        <v>0</v>
      </c>
      <c r="R3" s="75">
        <v>12</v>
      </c>
      <c r="S3" s="75">
        <v>22</v>
      </c>
      <c r="T3" s="75">
        <v>32</v>
      </c>
      <c r="U3" s="75" t="s">
        <v>14</v>
      </c>
      <c r="V3" s="75">
        <v>0</v>
      </c>
      <c r="W3" s="75">
        <v>12</v>
      </c>
      <c r="X3" s="75">
        <v>22</v>
      </c>
      <c r="Y3" s="75">
        <v>42</v>
      </c>
      <c r="Z3" s="75" t="s">
        <v>14</v>
      </c>
      <c r="AA3" s="75">
        <v>0</v>
      </c>
      <c r="AB3" s="75">
        <v>12</v>
      </c>
      <c r="AC3" s="75">
        <v>22</v>
      </c>
      <c r="AD3" s="75">
        <v>32</v>
      </c>
      <c r="AE3" s="75">
        <v>42</v>
      </c>
      <c r="AF3" s="75" t="s">
        <v>14</v>
      </c>
      <c r="AG3" s="75">
        <v>0</v>
      </c>
      <c r="AH3" s="75">
        <v>12</v>
      </c>
      <c r="AI3" s="75">
        <v>42</v>
      </c>
      <c r="AJ3" s="75" t="s">
        <v>14</v>
      </c>
    </row>
    <row r="4" spans="1:36" ht="12.95" customHeight="1" x14ac:dyDescent="0.15">
      <c r="A4" s="74">
        <v>381</v>
      </c>
      <c r="B4" s="115" t="s">
        <v>51</v>
      </c>
      <c r="C4" s="115"/>
      <c r="D4" s="74">
        <v>34</v>
      </c>
      <c r="E4" s="74">
        <v>23</v>
      </c>
      <c r="F4" s="4">
        <f t="shared" ref="F4:F43" si="0">IF(D4&gt;0,IF(B4="スギ",P4,IF(B4="ヒノキ",U4,IF(B4="アカマツ",Z4,IF(B4="カラマツ",AF4,AJ4)))),"")</f>
        <v>0.95</v>
      </c>
      <c r="G4" s="5"/>
      <c r="H4" s="74"/>
      <c r="I4" s="83" t="s">
        <v>91</v>
      </c>
      <c r="J4" s="1" t="s">
        <v>15</v>
      </c>
      <c r="K4" s="75">
        <f t="shared" ref="K4:K43" si="1">IF(ROUND(10^(-5+0.8769+1.7454*LOG(D4)+1.014*LOG(E4)),2)&gt;=0.01,ROUND(10^(-5+0.8769+1.7454*LOG(D4)+1.014*LOG(E4)),2),ROUND(10^(-5+0.8769+1.7454*LOG(D4)+1.014*LOG(E4)),3))</f>
        <v>0.85</v>
      </c>
      <c r="L4" s="75">
        <f t="shared" ref="L4:L43" si="2">ROUND(10^(-5+0.73504+1.83346*LOG(D4)+1.06569*LOG(E4)),2)</f>
        <v>0.99</v>
      </c>
      <c r="M4" s="75">
        <f t="shared" ref="M4:M43" si="3">ROUND(10^(-5+0.71514+1.74357*LOG(D4)+1.17719*LOG(E4)),2)</f>
        <v>0.97</v>
      </c>
      <c r="N4" s="75">
        <f t="shared" ref="N4:N43" si="4">ROUND(10^(-5+0.82956+1.76381*LOG(D4)+1.06412*LOG(E4)),2)</f>
        <v>0.95</v>
      </c>
      <c r="O4" s="75">
        <f t="shared" ref="O4:O43" si="5">ROUND(10^(-5+0.88226+1.79204*LOG(D4)+0.99303*LOG(E4)),2)</f>
        <v>0.95</v>
      </c>
      <c r="P4" s="75">
        <f>HLOOKUP($D4,K$3:O$43,MATCH($A4,$A$3:$A$43,0),1)</f>
        <v>0.95</v>
      </c>
      <c r="Q4" s="75">
        <f t="shared" ref="Q4:Q43" si="6">IF(ROUND(10^(1.810672*LOG(D4)+0.982833*LOG(E4)-4.173533),2)&gt;=0.01,ROUND(10^(1.810672*LOG(D4)+0.982833*LOG(E4)-4.173533),2),ROUND(10^(1.810672*LOG(D4)+0.982833*LOG(E4)-4.173533),3))</f>
        <v>0.87</v>
      </c>
      <c r="R4" s="75">
        <f t="shared" ref="R4:R43" si="7">ROUND(10^(1.905709*LOG(D4)+1.011385*LOG(E4)-4.293729),2)</f>
        <v>1</v>
      </c>
      <c r="S4" s="75">
        <f t="shared" ref="S4:S43" si="8">ROUND(10^(1.771888*LOG(D4)+1.138415*LOG(E4)-4.271259),2)</f>
        <v>0.98</v>
      </c>
      <c r="T4" s="75">
        <f t="shared" ref="T4:T43" si="9">ROUND(10^(1.671519*LOG(D4)+1.363617*LOG(E4)-4.404407),2)</f>
        <v>1.03</v>
      </c>
      <c r="U4" s="75">
        <f t="shared" ref="U4:U43" si="10">HLOOKUP($D4,Q$3:T$43,MATCH($A4,$A$3:$A$43,0),1)</f>
        <v>1.03</v>
      </c>
      <c r="V4" s="75">
        <f t="shared" ref="V4:V43" si="11">IF(ROUND(10^(-4.249503+1.946501*LOG(D4)+0.942682*LOG(E4)),2)&gt;=0.01,ROUND(10^(-4.249503+1.946501*LOG(D4)+0.942682*LOG(E4)),2),ROUND(10^(-4.249503+1.946501*LOG(D4)+0.942682*LOG(E4)),3))</f>
        <v>1.04</v>
      </c>
      <c r="W4" s="75">
        <f t="shared" ref="W4:W43" si="12">ROUND(10^(-4.155639+1.847898*LOG(D4)+0.951955*LOG(E4)),2)</f>
        <v>0.93</v>
      </c>
      <c r="X4" s="75">
        <f t="shared" ref="X4:X43" si="13">ROUND(10^(-4.194535+1.804172*LOG(D4)+1.034248*LOG(E4)),2)</f>
        <v>0.95</v>
      </c>
      <c r="Y4" s="75">
        <f t="shared" ref="Y4:Y43" si="14">ROUND(10^(-4.42347+2.006485*LOG(D4)+0.967757*LOG(E4)),2)</f>
        <v>0.93</v>
      </c>
      <c r="Z4" s="75">
        <f t="shared" ref="Z4:Z43" si="15">HLOOKUP($D4,V$3:Y$43,MATCH($A4,$A$3:$A$43,0),1)</f>
        <v>0.95</v>
      </c>
      <c r="AA4" s="75">
        <f t="shared" ref="AA4:AA43" si="16">IF(ROUND(10^(1.80389*LOG(D4)+0.962587*LOG(E4)-4.155099),2)&gt;=0.01,ROUND(10^(1.80389*LOG(D4)+0.962587*LOG(E4)-4.155099),2),ROUND(10^(1.80389*LOG(D4)+0.962587*LOG(E4)-4.155099),3))</f>
        <v>0.83</v>
      </c>
      <c r="AB4" s="75">
        <f t="shared" ref="AB4:AB43" si="17">ROUND(10^(1.979213*LOG(D4)+0.998347*LOG(E4)-4.369281),2)</f>
        <v>1.05</v>
      </c>
      <c r="AC4" s="75">
        <f t="shared" ref="AC4:AC43" si="18">ROUND(10^(1.904401*LOG(D4)+1.062478*LOG(E4)-4.348104),2)</f>
        <v>1.04</v>
      </c>
      <c r="AD4" s="75">
        <f t="shared" ref="AD4:AD43" si="19">ROUND(10^(1.640825*LOG(D4)+1.080387*LOG(E4)-3.976731),2)</f>
        <v>1.02</v>
      </c>
      <c r="AE4" s="75">
        <f t="shared" ref="AE4:AE43" si="20">ROUND(10^(1.90887*LOG(D4)+1.088002*LOG(E4)-4.431495),2)</f>
        <v>0.94</v>
      </c>
      <c r="AF4" s="75">
        <f t="shared" ref="AF4:AF43" si="21">HLOOKUP($D4,AA$3:AE$43,MATCH($A4,$A$3:$A$43,0),1)</f>
        <v>1.02</v>
      </c>
      <c r="AG4" s="75">
        <f t="shared" ref="AG4:AG43" si="22">IF(ROUND(10^(1.94019664*LOG(D4)+0.84689666*LOG(E4)-4.20067295),2)&gt;=0.01,ROUND(10^(1.94019664*LOG(D4)+0.84689666*LOG(E4)-4.20067295),2),ROUND(10^(1.94019664*LOG(D4)+0.84689666*LOG(E4)-4.20067295),3))</f>
        <v>0.84</v>
      </c>
      <c r="AH4" s="75">
        <f t="shared" ref="AH4:AH43" si="23">ROUND(10^(1.93813902*LOG(D4)+0.96697002*LOG(E4)-4.32216295),2)</f>
        <v>0.92</v>
      </c>
      <c r="AI4" s="75">
        <f t="shared" ref="AI4:AI43" si="24">ROUND(10^(1.82464098*LOG(D4)+0.97625989*LOG(E4)-4.15096808),2)</f>
        <v>0.94</v>
      </c>
      <c r="AJ4" s="75">
        <f t="shared" ref="AJ4:AJ43" si="25">HLOOKUP($D4,AG$3:AI$43,MATCH($A4,$A$3:$A$43,0),1)</f>
        <v>0.92</v>
      </c>
    </row>
    <row r="5" spans="1:36" ht="12.95" customHeight="1" x14ac:dyDescent="0.15">
      <c r="A5" s="74">
        <v>382</v>
      </c>
      <c r="B5" s="115" t="s">
        <v>51</v>
      </c>
      <c r="C5" s="115"/>
      <c r="D5" s="74">
        <v>24</v>
      </c>
      <c r="E5" s="74">
        <v>21</v>
      </c>
      <c r="F5" s="4">
        <f t="shared" si="0"/>
        <v>0.48</v>
      </c>
      <c r="G5" s="5"/>
      <c r="H5" s="74"/>
      <c r="I5" s="74"/>
      <c r="J5" s="1" t="s">
        <v>15</v>
      </c>
      <c r="K5" s="75">
        <f t="shared" si="1"/>
        <v>0.42</v>
      </c>
      <c r="L5" s="75">
        <f t="shared" si="2"/>
        <v>0.47</v>
      </c>
      <c r="M5" s="75">
        <f t="shared" si="3"/>
        <v>0.48</v>
      </c>
      <c r="N5" s="75">
        <f t="shared" si="4"/>
        <v>0.47</v>
      </c>
      <c r="O5" s="75">
        <f t="shared" si="5"/>
        <v>0.47</v>
      </c>
      <c r="P5" s="75">
        <f t="shared" ref="P5:P43" si="26">HLOOKUP($D5,K$3:O$43,MATCH(A5,$A$3:$A$43,0),1)</f>
        <v>0.48</v>
      </c>
      <c r="Q5" s="75">
        <f t="shared" si="6"/>
        <v>0.42</v>
      </c>
      <c r="R5" s="75">
        <f t="shared" si="7"/>
        <v>0.47</v>
      </c>
      <c r="S5" s="75">
        <f t="shared" si="8"/>
        <v>0.48</v>
      </c>
      <c r="T5" s="75">
        <f t="shared" si="9"/>
        <v>0.51</v>
      </c>
      <c r="U5" s="75">
        <f t="shared" si="10"/>
        <v>0.48</v>
      </c>
      <c r="V5" s="75">
        <f t="shared" si="11"/>
        <v>0.48</v>
      </c>
      <c r="W5" s="75">
        <f t="shared" si="12"/>
        <v>0.45</v>
      </c>
      <c r="X5" s="75">
        <f t="shared" si="13"/>
        <v>0.46</v>
      </c>
      <c r="Y5" s="75">
        <f t="shared" si="14"/>
        <v>0.42</v>
      </c>
      <c r="Z5" s="75">
        <f t="shared" si="15"/>
        <v>0.46</v>
      </c>
      <c r="AA5" s="75">
        <f t="shared" si="16"/>
        <v>0.4</v>
      </c>
      <c r="AB5" s="75">
        <f t="shared" si="17"/>
        <v>0.48</v>
      </c>
      <c r="AC5" s="75">
        <f t="shared" si="18"/>
        <v>0.48</v>
      </c>
      <c r="AD5" s="75">
        <f t="shared" si="19"/>
        <v>0.52</v>
      </c>
      <c r="AE5" s="75">
        <f t="shared" si="20"/>
        <v>0.44</v>
      </c>
      <c r="AF5" s="75">
        <f t="shared" si="21"/>
        <v>0.48</v>
      </c>
      <c r="AG5" s="75">
        <f t="shared" si="22"/>
        <v>0.4</v>
      </c>
      <c r="AH5" s="75">
        <f t="shared" si="23"/>
        <v>0.43</v>
      </c>
      <c r="AI5" s="75">
        <f t="shared" si="24"/>
        <v>0.46</v>
      </c>
      <c r="AJ5" s="75">
        <f t="shared" si="25"/>
        <v>0.43</v>
      </c>
    </row>
    <row r="6" spans="1:36" ht="12.95" customHeight="1" x14ac:dyDescent="0.15">
      <c r="A6" s="91">
        <v>383</v>
      </c>
      <c r="B6" s="115" t="s">
        <v>51</v>
      </c>
      <c r="C6" s="115"/>
      <c r="D6" s="74">
        <v>32</v>
      </c>
      <c r="E6" s="74">
        <v>24</v>
      </c>
      <c r="F6" s="4">
        <f t="shared" si="0"/>
        <v>0.9</v>
      </c>
      <c r="G6" s="74"/>
      <c r="H6" s="74"/>
      <c r="I6" s="74"/>
      <c r="J6" s="1" t="s">
        <v>15</v>
      </c>
      <c r="K6" s="75">
        <f t="shared" si="1"/>
        <v>0.8</v>
      </c>
      <c r="L6" s="75">
        <f t="shared" si="2"/>
        <v>0.92</v>
      </c>
      <c r="M6" s="75">
        <f t="shared" si="3"/>
        <v>0.92</v>
      </c>
      <c r="N6" s="75">
        <f t="shared" si="4"/>
        <v>0.9</v>
      </c>
      <c r="O6" s="75">
        <f t="shared" si="5"/>
        <v>0.89</v>
      </c>
      <c r="P6" s="75">
        <f t="shared" si="26"/>
        <v>0.9</v>
      </c>
      <c r="Q6" s="75">
        <f t="shared" si="6"/>
        <v>0.81</v>
      </c>
      <c r="R6" s="75">
        <f t="shared" si="7"/>
        <v>0.93</v>
      </c>
      <c r="S6" s="75">
        <f t="shared" si="8"/>
        <v>0.93</v>
      </c>
      <c r="T6" s="75">
        <f t="shared" si="9"/>
        <v>0.99</v>
      </c>
      <c r="U6" s="75">
        <f t="shared" si="10"/>
        <v>0.99</v>
      </c>
      <c r="V6" s="75">
        <f t="shared" si="11"/>
        <v>0.96</v>
      </c>
      <c r="W6" s="75">
        <f t="shared" si="12"/>
        <v>0.87</v>
      </c>
      <c r="X6" s="75">
        <f t="shared" si="13"/>
        <v>0.89</v>
      </c>
      <c r="Y6" s="75">
        <f t="shared" si="14"/>
        <v>0.86</v>
      </c>
      <c r="Z6" s="75">
        <f t="shared" si="15"/>
        <v>0.89</v>
      </c>
      <c r="AA6" s="75">
        <f t="shared" si="16"/>
        <v>0.77</v>
      </c>
      <c r="AB6" s="75">
        <f t="shared" si="17"/>
        <v>0.97</v>
      </c>
      <c r="AC6" s="75">
        <f t="shared" si="18"/>
        <v>0.97</v>
      </c>
      <c r="AD6" s="75">
        <f t="shared" si="19"/>
        <v>0.96</v>
      </c>
      <c r="AE6" s="75">
        <f t="shared" si="20"/>
        <v>0.88</v>
      </c>
      <c r="AF6" s="75">
        <f t="shared" si="21"/>
        <v>0.96</v>
      </c>
      <c r="AG6" s="75">
        <f t="shared" si="22"/>
        <v>0.77</v>
      </c>
      <c r="AH6" s="75">
        <f t="shared" si="23"/>
        <v>0.85</v>
      </c>
      <c r="AI6" s="75">
        <f t="shared" si="24"/>
        <v>0.88</v>
      </c>
      <c r="AJ6" s="75">
        <f t="shared" si="25"/>
        <v>0.85</v>
      </c>
    </row>
    <row r="7" spans="1:36" ht="12.95" customHeight="1" x14ac:dyDescent="0.15">
      <c r="A7" s="91">
        <v>384</v>
      </c>
      <c r="B7" s="115" t="s">
        <v>51</v>
      </c>
      <c r="C7" s="115"/>
      <c r="D7" s="74">
        <v>30</v>
      </c>
      <c r="E7" s="74">
        <v>24</v>
      </c>
      <c r="F7" s="4">
        <f t="shared" si="0"/>
        <v>0.82</v>
      </c>
      <c r="G7" s="5"/>
      <c r="H7" s="91" t="s">
        <v>62</v>
      </c>
      <c r="I7" s="74" t="s">
        <v>92</v>
      </c>
      <c r="J7" s="1" t="s">
        <v>15</v>
      </c>
      <c r="K7" s="75">
        <f t="shared" si="1"/>
        <v>0.72</v>
      </c>
      <c r="L7" s="75">
        <f t="shared" si="2"/>
        <v>0.82</v>
      </c>
      <c r="M7" s="75">
        <f t="shared" si="3"/>
        <v>0.82</v>
      </c>
      <c r="N7" s="75">
        <f t="shared" si="4"/>
        <v>0.8</v>
      </c>
      <c r="O7" s="75">
        <f t="shared" si="5"/>
        <v>0.79</v>
      </c>
      <c r="P7" s="75">
        <f t="shared" si="26"/>
        <v>0.82</v>
      </c>
      <c r="Q7" s="75">
        <f t="shared" si="6"/>
        <v>0.72</v>
      </c>
      <c r="R7" s="75">
        <f t="shared" si="7"/>
        <v>0.83</v>
      </c>
      <c r="S7" s="75">
        <f t="shared" si="8"/>
        <v>0.83</v>
      </c>
      <c r="T7" s="75">
        <f t="shared" si="9"/>
        <v>0.88</v>
      </c>
      <c r="U7" s="75">
        <f t="shared" si="10"/>
        <v>0.83</v>
      </c>
      <c r="V7" s="75">
        <f t="shared" si="11"/>
        <v>0.84</v>
      </c>
      <c r="W7" s="75">
        <f t="shared" si="12"/>
        <v>0.77</v>
      </c>
      <c r="X7" s="75">
        <f t="shared" si="13"/>
        <v>0.79</v>
      </c>
      <c r="Y7" s="75">
        <f t="shared" si="14"/>
        <v>0.75</v>
      </c>
      <c r="Z7" s="75">
        <f t="shared" si="15"/>
        <v>0.79</v>
      </c>
      <c r="AA7" s="75">
        <f t="shared" si="16"/>
        <v>0.69</v>
      </c>
      <c r="AB7" s="75">
        <f t="shared" si="17"/>
        <v>0.86</v>
      </c>
      <c r="AC7" s="75">
        <f t="shared" si="18"/>
        <v>0.85</v>
      </c>
      <c r="AD7" s="75">
        <f t="shared" si="19"/>
        <v>0.87</v>
      </c>
      <c r="AE7" s="75">
        <f t="shared" si="20"/>
        <v>0.78</v>
      </c>
      <c r="AF7" s="75">
        <f t="shared" si="21"/>
        <v>0.85</v>
      </c>
      <c r="AG7" s="75">
        <f t="shared" si="22"/>
        <v>0.68</v>
      </c>
      <c r="AH7" s="75">
        <f t="shared" si="23"/>
        <v>0.75</v>
      </c>
      <c r="AI7" s="75">
        <f t="shared" si="24"/>
        <v>0.78</v>
      </c>
      <c r="AJ7" s="75">
        <f t="shared" si="25"/>
        <v>0.75</v>
      </c>
    </row>
    <row r="8" spans="1:36" ht="12.95" customHeight="1" x14ac:dyDescent="0.15">
      <c r="A8" s="91">
        <v>385</v>
      </c>
      <c r="B8" s="115" t="s">
        <v>51</v>
      </c>
      <c r="C8" s="115"/>
      <c r="D8" s="74">
        <v>40</v>
      </c>
      <c r="E8" s="74">
        <v>25</v>
      </c>
      <c r="F8" s="4">
        <f t="shared" si="0"/>
        <v>1.39</v>
      </c>
      <c r="G8" s="5"/>
      <c r="H8" s="74"/>
      <c r="I8" s="74"/>
      <c r="J8" s="1" t="s">
        <v>15</v>
      </c>
      <c r="K8" s="75">
        <f t="shared" si="1"/>
        <v>1.23</v>
      </c>
      <c r="L8" s="75">
        <f t="shared" si="2"/>
        <v>1.45</v>
      </c>
      <c r="M8" s="75">
        <f t="shared" si="3"/>
        <v>1.43</v>
      </c>
      <c r="N8" s="75">
        <f t="shared" si="4"/>
        <v>1.39</v>
      </c>
      <c r="O8" s="75">
        <f t="shared" si="5"/>
        <v>1.38</v>
      </c>
      <c r="P8" s="75">
        <f t="shared" si="26"/>
        <v>1.39</v>
      </c>
      <c r="Q8" s="75">
        <f t="shared" si="6"/>
        <v>1.26</v>
      </c>
      <c r="R8" s="75">
        <f t="shared" si="7"/>
        <v>1.49</v>
      </c>
      <c r="S8" s="75">
        <f t="shared" si="8"/>
        <v>1.44</v>
      </c>
      <c r="T8" s="75">
        <f t="shared" si="9"/>
        <v>1.51</v>
      </c>
      <c r="U8" s="75">
        <f t="shared" si="10"/>
        <v>1.51</v>
      </c>
      <c r="V8" s="75">
        <f t="shared" si="11"/>
        <v>1.54</v>
      </c>
      <c r="W8" s="75">
        <f t="shared" si="12"/>
        <v>1.37</v>
      </c>
      <c r="X8" s="75">
        <f t="shared" si="13"/>
        <v>1.39</v>
      </c>
      <c r="Y8" s="75">
        <f t="shared" si="14"/>
        <v>1.39</v>
      </c>
      <c r="Z8" s="75">
        <f t="shared" si="15"/>
        <v>1.39</v>
      </c>
      <c r="AA8" s="75">
        <f t="shared" si="16"/>
        <v>1.2</v>
      </c>
      <c r="AB8" s="75">
        <f t="shared" si="17"/>
        <v>1.57</v>
      </c>
      <c r="AC8" s="75">
        <f t="shared" si="18"/>
        <v>1.54</v>
      </c>
      <c r="AD8" s="75">
        <f t="shared" si="19"/>
        <v>1.45</v>
      </c>
      <c r="AE8" s="75">
        <f t="shared" si="20"/>
        <v>1.4</v>
      </c>
      <c r="AF8" s="75">
        <f t="shared" si="21"/>
        <v>1.45</v>
      </c>
      <c r="AG8" s="75">
        <f t="shared" si="22"/>
        <v>1.23</v>
      </c>
      <c r="AH8" s="75">
        <f t="shared" si="23"/>
        <v>1.36</v>
      </c>
      <c r="AI8" s="75">
        <f t="shared" si="24"/>
        <v>1.37</v>
      </c>
      <c r="AJ8" s="75">
        <f t="shared" si="25"/>
        <v>1.36</v>
      </c>
    </row>
    <row r="9" spans="1:36" ht="12.95" customHeight="1" x14ac:dyDescent="0.15">
      <c r="A9" s="91">
        <v>386</v>
      </c>
      <c r="B9" s="115" t="s">
        <v>51</v>
      </c>
      <c r="C9" s="115"/>
      <c r="D9" s="74">
        <v>34</v>
      </c>
      <c r="E9" s="74">
        <v>24</v>
      </c>
      <c r="F9" s="4">
        <f t="shared" si="0"/>
        <v>1</v>
      </c>
      <c r="G9" s="5"/>
      <c r="H9" s="74"/>
      <c r="I9" s="74"/>
      <c r="J9" s="1" t="s">
        <v>15</v>
      </c>
      <c r="K9" s="75">
        <f t="shared" si="1"/>
        <v>0.89</v>
      </c>
      <c r="L9" s="75">
        <f t="shared" si="2"/>
        <v>1.03</v>
      </c>
      <c r="M9" s="75">
        <f t="shared" si="3"/>
        <v>1.02</v>
      </c>
      <c r="N9" s="75">
        <f t="shared" si="4"/>
        <v>1</v>
      </c>
      <c r="O9" s="75">
        <f t="shared" si="5"/>
        <v>0.99</v>
      </c>
      <c r="P9" s="75">
        <f t="shared" si="26"/>
        <v>1</v>
      </c>
      <c r="Q9" s="75">
        <f t="shared" si="6"/>
        <v>0.9</v>
      </c>
      <c r="R9" s="75">
        <f t="shared" si="7"/>
        <v>1.05</v>
      </c>
      <c r="S9" s="75">
        <f t="shared" si="8"/>
        <v>1.03</v>
      </c>
      <c r="T9" s="75">
        <f t="shared" si="9"/>
        <v>1.0900000000000001</v>
      </c>
      <c r="U9" s="75">
        <f t="shared" si="10"/>
        <v>1.0900000000000001</v>
      </c>
      <c r="V9" s="75">
        <f t="shared" si="11"/>
        <v>1.08</v>
      </c>
      <c r="W9" s="75">
        <f t="shared" si="12"/>
        <v>0.97</v>
      </c>
      <c r="X9" s="75">
        <f t="shared" si="13"/>
        <v>0.99</v>
      </c>
      <c r="Y9" s="75">
        <f t="shared" si="14"/>
        <v>0.97</v>
      </c>
      <c r="Z9" s="75">
        <f t="shared" si="15"/>
        <v>0.99</v>
      </c>
      <c r="AA9" s="75">
        <f t="shared" si="16"/>
        <v>0.86</v>
      </c>
      <c r="AB9" s="75">
        <f t="shared" si="17"/>
        <v>1.1000000000000001</v>
      </c>
      <c r="AC9" s="75">
        <f t="shared" si="18"/>
        <v>1.08</v>
      </c>
      <c r="AD9" s="75">
        <f t="shared" si="19"/>
        <v>1.06</v>
      </c>
      <c r="AE9" s="75">
        <f t="shared" si="20"/>
        <v>0.99</v>
      </c>
      <c r="AF9" s="75">
        <f t="shared" si="21"/>
        <v>1.06</v>
      </c>
      <c r="AG9" s="75">
        <f t="shared" si="22"/>
        <v>0.87</v>
      </c>
      <c r="AH9" s="75">
        <f t="shared" si="23"/>
        <v>0.96</v>
      </c>
      <c r="AI9" s="75">
        <f t="shared" si="24"/>
        <v>0.98</v>
      </c>
      <c r="AJ9" s="75">
        <f t="shared" si="25"/>
        <v>0.96</v>
      </c>
    </row>
    <row r="10" spans="1:36" ht="12.95" customHeight="1" x14ac:dyDescent="0.15">
      <c r="A10" s="91">
        <v>387</v>
      </c>
      <c r="B10" s="115" t="s">
        <v>51</v>
      </c>
      <c r="C10" s="115"/>
      <c r="D10" s="74">
        <v>20</v>
      </c>
      <c r="E10" s="74">
        <v>17</v>
      </c>
      <c r="F10" s="4">
        <f t="shared" si="0"/>
        <v>0.27</v>
      </c>
      <c r="G10" s="74" t="s">
        <v>67</v>
      </c>
      <c r="H10" s="91" t="s">
        <v>62</v>
      </c>
      <c r="I10" s="74" t="s">
        <v>303</v>
      </c>
      <c r="J10" s="1" t="s">
        <v>15</v>
      </c>
      <c r="K10" s="75">
        <f t="shared" si="1"/>
        <v>0.25</v>
      </c>
      <c r="L10" s="75">
        <f t="shared" si="2"/>
        <v>0.27</v>
      </c>
      <c r="M10" s="75">
        <f t="shared" si="3"/>
        <v>0.27</v>
      </c>
      <c r="N10" s="75">
        <f t="shared" si="4"/>
        <v>0.27</v>
      </c>
      <c r="O10" s="75">
        <f t="shared" si="5"/>
        <v>0.27</v>
      </c>
      <c r="P10" s="75">
        <f t="shared" si="26"/>
        <v>0.27</v>
      </c>
      <c r="Q10" s="75">
        <f t="shared" si="6"/>
        <v>0.25</v>
      </c>
      <c r="R10" s="75">
        <f t="shared" si="7"/>
        <v>0.27</v>
      </c>
      <c r="S10" s="75">
        <f t="shared" si="8"/>
        <v>0.27</v>
      </c>
      <c r="T10" s="75">
        <f t="shared" si="9"/>
        <v>0.28000000000000003</v>
      </c>
      <c r="U10" s="75">
        <f t="shared" si="10"/>
        <v>0.27</v>
      </c>
      <c r="V10" s="75">
        <f t="shared" si="11"/>
        <v>0.28000000000000003</v>
      </c>
      <c r="W10" s="75">
        <f t="shared" si="12"/>
        <v>0.26</v>
      </c>
      <c r="X10" s="75">
        <f t="shared" si="13"/>
        <v>0.27</v>
      </c>
      <c r="Y10" s="75">
        <f t="shared" si="14"/>
        <v>0.24</v>
      </c>
      <c r="Z10" s="75">
        <f t="shared" si="15"/>
        <v>0.26</v>
      </c>
      <c r="AA10" s="75">
        <f t="shared" si="16"/>
        <v>0.24</v>
      </c>
      <c r="AB10" s="75">
        <f t="shared" si="17"/>
        <v>0.27</v>
      </c>
      <c r="AC10" s="75">
        <f t="shared" si="18"/>
        <v>0.27</v>
      </c>
      <c r="AD10" s="75">
        <f t="shared" si="19"/>
        <v>0.31</v>
      </c>
      <c r="AE10" s="75">
        <f t="shared" si="20"/>
        <v>0.25</v>
      </c>
      <c r="AF10" s="75">
        <f t="shared" si="21"/>
        <v>0.27</v>
      </c>
      <c r="AG10" s="75">
        <f t="shared" si="22"/>
        <v>0.23</v>
      </c>
      <c r="AH10" s="75">
        <f t="shared" si="23"/>
        <v>0.25</v>
      </c>
      <c r="AI10" s="75">
        <f t="shared" si="24"/>
        <v>0.27</v>
      </c>
      <c r="AJ10" s="75">
        <f t="shared" si="25"/>
        <v>0.25</v>
      </c>
    </row>
    <row r="11" spans="1:36" ht="12.95" customHeight="1" x14ac:dyDescent="0.15">
      <c r="A11" s="91">
        <v>388</v>
      </c>
      <c r="B11" s="115" t="s">
        <v>51</v>
      </c>
      <c r="C11" s="115"/>
      <c r="D11" s="74">
        <v>26</v>
      </c>
      <c r="E11" s="74">
        <v>19</v>
      </c>
      <c r="F11" s="4">
        <f t="shared" si="0"/>
        <v>0.49</v>
      </c>
      <c r="G11" s="91" t="s">
        <v>67</v>
      </c>
      <c r="H11" s="91" t="s">
        <v>62</v>
      </c>
      <c r="I11" s="74" t="s">
        <v>67</v>
      </c>
      <c r="J11" s="1" t="s">
        <v>15</v>
      </c>
      <c r="K11" s="75">
        <f t="shared" si="1"/>
        <v>0.44</v>
      </c>
      <c r="L11" s="75">
        <f t="shared" si="2"/>
        <v>0.49</v>
      </c>
      <c r="M11" s="75">
        <f t="shared" si="3"/>
        <v>0.49</v>
      </c>
      <c r="N11" s="75">
        <f t="shared" si="4"/>
        <v>0.49</v>
      </c>
      <c r="O11" s="75">
        <f t="shared" si="5"/>
        <v>0.49</v>
      </c>
      <c r="P11" s="75">
        <f t="shared" si="26"/>
        <v>0.49</v>
      </c>
      <c r="Q11" s="75">
        <f t="shared" si="6"/>
        <v>0.44</v>
      </c>
      <c r="R11" s="75">
        <f t="shared" si="7"/>
        <v>0.5</v>
      </c>
      <c r="S11" s="75">
        <f t="shared" si="8"/>
        <v>0.49</v>
      </c>
      <c r="T11" s="75">
        <f t="shared" si="9"/>
        <v>0.51</v>
      </c>
      <c r="U11" s="75">
        <f t="shared" si="10"/>
        <v>0.49</v>
      </c>
      <c r="V11" s="75">
        <f t="shared" si="11"/>
        <v>0.51</v>
      </c>
      <c r="W11" s="75">
        <f t="shared" si="12"/>
        <v>0.47</v>
      </c>
      <c r="X11" s="75">
        <f t="shared" si="13"/>
        <v>0.48</v>
      </c>
      <c r="Y11" s="75">
        <f t="shared" si="14"/>
        <v>0.45</v>
      </c>
      <c r="Z11" s="75">
        <f t="shared" si="15"/>
        <v>0.48</v>
      </c>
      <c r="AA11" s="75">
        <f t="shared" si="16"/>
        <v>0.42</v>
      </c>
      <c r="AB11" s="75">
        <f t="shared" si="17"/>
        <v>0.51</v>
      </c>
      <c r="AC11" s="75">
        <f t="shared" si="18"/>
        <v>0.51</v>
      </c>
      <c r="AD11" s="75">
        <f t="shared" si="19"/>
        <v>0.53</v>
      </c>
      <c r="AE11" s="75">
        <f t="shared" si="20"/>
        <v>0.46</v>
      </c>
      <c r="AF11" s="75">
        <f t="shared" si="21"/>
        <v>0.51</v>
      </c>
      <c r="AG11" s="75">
        <f t="shared" si="22"/>
        <v>0.42</v>
      </c>
      <c r="AH11" s="75">
        <f t="shared" si="23"/>
        <v>0.45</v>
      </c>
      <c r="AI11" s="75">
        <f t="shared" si="24"/>
        <v>0.48</v>
      </c>
      <c r="AJ11" s="75">
        <f t="shared" si="25"/>
        <v>0.45</v>
      </c>
    </row>
    <row r="12" spans="1:36" ht="12.95" customHeight="1" x14ac:dyDescent="0.15">
      <c r="A12" s="91">
        <v>389</v>
      </c>
      <c r="B12" s="115" t="s">
        <v>51</v>
      </c>
      <c r="C12" s="115"/>
      <c r="D12" s="74">
        <v>38</v>
      </c>
      <c r="E12" s="74">
        <v>25</v>
      </c>
      <c r="F12" s="4">
        <f t="shared" si="0"/>
        <v>1.27</v>
      </c>
      <c r="G12" s="5"/>
      <c r="H12" s="74"/>
      <c r="I12" s="74"/>
      <c r="J12" s="1" t="s">
        <v>15</v>
      </c>
      <c r="K12" s="75">
        <f t="shared" si="1"/>
        <v>1.1299999999999999</v>
      </c>
      <c r="L12" s="75">
        <f t="shared" si="2"/>
        <v>1.32</v>
      </c>
      <c r="M12" s="75">
        <f t="shared" si="3"/>
        <v>1.3</v>
      </c>
      <c r="N12" s="75">
        <f t="shared" si="4"/>
        <v>1.27</v>
      </c>
      <c r="O12" s="75">
        <f t="shared" si="5"/>
        <v>1.26</v>
      </c>
      <c r="P12" s="75">
        <f t="shared" si="26"/>
        <v>1.27</v>
      </c>
      <c r="Q12" s="75">
        <f t="shared" si="6"/>
        <v>1.1499999999999999</v>
      </c>
      <c r="R12" s="75">
        <f t="shared" si="7"/>
        <v>1.35</v>
      </c>
      <c r="S12" s="75">
        <f t="shared" si="8"/>
        <v>1.32</v>
      </c>
      <c r="T12" s="75">
        <f t="shared" si="9"/>
        <v>1.39</v>
      </c>
      <c r="U12" s="75">
        <f t="shared" si="10"/>
        <v>1.39</v>
      </c>
      <c r="V12" s="75">
        <f t="shared" si="11"/>
        <v>1.39</v>
      </c>
      <c r="W12" s="75">
        <f t="shared" si="12"/>
        <v>1.24</v>
      </c>
      <c r="X12" s="75">
        <f t="shared" si="13"/>
        <v>1.26</v>
      </c>
      <c r="Y12" s="75">
        <f t="shared" si="14"/>
        <v>1.26</v>
      </c>
      <c r="Z12" s="75">
        <f t="shared" si="15"/>
        <v>1.26</v>
      </c>
      <c r="AA12" s="75">
        <f t="shared" si="16"/>
        <v>1.1000000000000001</v>
      </c>
      <c r="AB12" s="75">
        <f t="shared" si="17"/>
        <v>1.42</v>
      </c>
      <c r="AC12" s="75">
        <f t="shared" si="18"/>
        <v>1.4</v>
      </c>
      <c r="AD12" s="75">
        <f t="shared" si="19"/>
        <v>1.34</v>
      </c>
      <c r="AE12" s="75">
        <f t="shared" si="20"/>
        <v>1.27</v>
      </c>
      <c r="AF12" s="75">
        <f t="shared" si="21"/>
        <v>1.34</v>
      </c>
      <c r="AG12" s="75">
        <f t="shared" si="22"/>
        <v>1.1200000000000001</v>
      </c>
      <c r="AH12" s="75">
        <f t="shared" si="23"/>
        <v>1.23</v>
      </c>
      <c r="AI12" s="75">
        <f t="shared" si="24"/>
        <v>1.25</v>
      </c>
      <c r="AJ12" s="75">
        <f t="shared" si="25"/>
        <v>1.23</v>
      </c>
    </row>
    <row r="13" spans="1:36" ht="12.95" customHeight="1" x14ac:dyDescent="0.15">
      <c r="A13" s="91">
        <v>390</v>
      </c>
      <c r="B13" s="115" t="s">
        <v>51</v>
      </c>
      <c r="C13" s="115"/>
      <c r="D13" s="74">
        <v>24</v>
      </c>
      <c r="E13" s="74">
        <v>19</v>
      </c>
      <c r="F13" s="4">
        <f t="shared" si="0"/>
        <v>0.42</v>
      </c>
      <c r="G13" s="5"/>
      <c r="H13" s="74"/>
      <c r="I13" s="74"/>
      <c r="J13" s="1" t="s">
        <v>15</v>
      </c>
      <c r="K13" s="75">
        <f t="shared" si="1"/>
        <v>0.38</v>
      </c>
      <c r="L13" s="75">
        <f t="shared" si="2"/>
        <v>0.42</v>
      </c>
      <c r="M13" s="75">
        <f t="shared" si="3"/>
        <v>0.42</v>
      </c>
      <c r="N13" s="75">
        <f t="shared" si="4"/>
        <v>0.42</v>
      </c>
      <c r="O13" s="75">
        <f t="shared" si="5"/>
        <v>0.42</v>
      </c>
      <c r="P13" s="75">
        <f t="shared" si="26"/>
        <v>0.42</v>
      </c>
      <c r="Q13" s="75">
        <f t="shared" si="6"/>
        <v>0.38</v>
      </c>
      <c r="R13" s="75">
        <f t="shared" si="7"/>
        <v>0.43</v>
      </c>
      <c r="S13" s="75">
        <f t="shared" si="8"/>
        <v>0.43</v>
      </c>
      <c r="T13" s="75">
        <f t="shared" si="9"/>
        <v>0.44</v>
      </c>
      <c r="U13" s="75">
        <f t="shared" si="10"/>
        <v>0.43</v>
      </c>
      <c r="V13" s="75">
        <f t="shared" si="11"/>
        <v>0.44</v>
      </c>
      <c r="W13" s="75">
        <f t="shared" si="12"/>
        <v>0.41</v>
      </c>
      <c r="X13" s="75">
        <f t="shared" si="13"/>
        <v>0.42</v>
      </c>
      <c r="Y13" s="75">
        <f t="shared" si="14"/>
        <v>0.38</v>
      </c>
      <c r="Z13" s="75">
        <f t="shared" si="15"/>
        <v>0.42</v>
      </c>
      <c r="AA13" s="75">
        <f t="shared" si="16"/>
        <v>0.37</v>
      </c>
      <c r="AB13" s="75">
        <f t="shared" si="17"/>
        <v>0.44</v>
      </c>
      <c r="AC13" s="75">
        <f t="shared" si="18"/>
        <v>0.44</v>
      </c>
      <c r="AD13" s="75">
        <f t="shared" si="19"/>
        <v>0.47</v>
      </c>
      <c r="AE13" s="75">
        <f t="shared" si="20"/>
        <v>0.39</v>
      </c>
      <c r="AF13" s="75">
        <f t="shared" si="21"/>
        <v>0.44</v>
      </c>
      <c r="AG13" s="75">
        <f t="shared" si="22"/>
        <v>0.36</v>
      </c>
      <c r="AH13" s="75">
        <f t="shared" si="23"/>
        <v>0.39</v>
      </c>
      <c r="AI13" s="75">
        <f t="shared" si="24"/>
        <v>0.41</v>
      </c>
      <c r="AJ13" s="75">
        <f t="shared" si="25"/>
        <v>0.39</v>
      </c>
    </row>
    <row r="14" spans="1:36" ht="12.95" customHeight="1" x14ac:dyDescent="0.15">
      <c r="A14" s="74"/>
      <c r="B14" s="115"/>
      <c r="C14" s="115"/>
      <c r="D14" s="74"/>
      <c r="E14" s="74"/>
      <c r="F14" s="4" t="str">
        <f t="shared" si="0"/>
        <v/>
      </c>
      <c r="G14" s="5"/>
      <c r="H14" s="74"/>
      <c r="I14" s="5"/>
      <c r="J14" s="1" t="s">
        <v>15</v>
      </c>
      <c r="K14" s="75" t="e">
        <f t="shared" si="1"/>
        <v>#NUM!</v>
      </c>
      <c r="L14" s="75" t="e">
        <f t="shared" si="2"/>
        <v>#NUM!</v>
      </c>
      <c r="M14" s="75" t="e">
        <f t="shared" si="3"/>
        <v>#NUM!</v>
      </c>
      <c r="N14" s="75" t="e">
        <f t="shared" si="4"/>
        <v>#NUM!</v>
      </c>
      <c r="O14" s="75" t="e">
        <f t="shared" si="5"/>
        <v>#NUM!</v>
      </c>
      <c r="P14" s="75" t="e">
        <f t="shared" si="26"/>
        <v>#N/A</v>
      </c>
      <c r="Q14" s="75" t="e">
        <f t="shared" si="6"/>
        <v>#NUM!</v>
      </c>
      <c r="R14" s="75" t="e">
        <f t="shared" si="7"/>
        <v>#NUM!</v>
      </c>
      <c r="S14" s="75" t="e">
        <f t="shared" si="8"/>
        <v>#NUM!</v>
      </c>
      <c r="T14" s="75" t="e">
        <f t="shared" si="9"/>
        <v>#NUM!</v>
      </c>
      <c r="U14" s="75" t="e">
        <f t="shared" si="10"/>
        <v>#N/A</v>
      </c>
      <c r="V14" s="75" t="e">
        <f t="shared" si="11"/>
        <v>#NUM!</v>
      </c>
      <c r="W14" s="75" t="e">
        <f t="shared" si="12"/>
        <v>#NUM!</v>
      </c>
      <c r="X14" s="75" t="e">
        <f t="shared" si="13"/>
        <v>#NUM!</v>
      </c>
      <c r="Y14" s="75" t="e">
        <f t="shared" si="14"/>
        <v>#NUM!</v>
      </c>
      <c r="Z14" s="75" t="e">
        <f t="shared" si="15"/>
        <v>#N/A</v>
      </c>
      <c r="AA14" s="75" t="e">
        <f t="shared" si="16"/>
        <v>#NUM!</v>
      </c>
      <c r="AB14" s="75" t="e">
        <f t="shared" si="17"/>
        <v>#NUM!</v>
      </c>
      <c r="AC14" s="75" t="e">
        <f t="shared" si="18"/>
        <v>#NUM!</v>
      </c>
      <c r="AD14" s="75" t="e">
        <f t="shared" si="19"/>
        <v>#NUM!</v>
      </c>
      <c r="AE14" s="75" t="e">
        <f t="shared" si="20"/>
        <v>#NUM!</v>
      </c>
      <c r="AF14" s="75" t="e">
        <f t="shared" si="21"/>
        <v>#N/A</v>
      </c>
      <c r="AG14" s="75" t="e">
        <f t="shared" si="22"/>
        <v>#NUM!</v>
      </c>
      <c r="AH14" s="75" t="e">
        <f t="shared" si="23"/>
        <v>#NUM!</v>
      </c>
      <c r="AI14" s="75" t="e">
        <f t="shared" si="24"/>
        <v>#NUM!</v>
      </c>
      <c r="AJ14" s="75" t="e">
        <f t="shared" si="25"/>
        <v>#N/A</v>
      </c>
    </row>
    <row r="15" spans="1:36" ht="12.95" customHeight="1" x14ac:dyDescent="0.15">
      <c r="A15" s="74"/>
      <c r="B15" s="115"/>
      <c r="C15" s="115"/>
      <c r="D15" s="74"/>
      <c r="E15" s="74"/>
      <c r="F15" s="4" t="str">
        <f t="shared" si="0"/>
        <v/>
      </c>
      <c r="G15" s="74"/>
      <c r="H15" s="74"/>
      <c r="I15" s="74"/>
      <c r="J15" s="1" t="s">
        <v>15</v>
      </c>
      <c r="K15" s="75" t="e">
        <f t="shared" si="1"/>
        <v>#NUM!</v>
      </c>
      <c r="L15" s="75" t="e">
        <f t="shared" si="2"/>
        <v>#NUM!</v>
      </c>
      <c r="M15" s="75" t="e">
        <f t="shared" si="3"/>
        <v>#NUM!</v>
      </c>
      <c r="N15" s="75" t="e">
        <f t="shared" si="4"/>
        <v>#NUM!</v>
      </c>
      <c r="O15" s="75" t="e">
        <f t="shared" si="5"/>
        <v>#NUM!</v>
      </c>
      <c r="P15" s="75" t="e">
        <f t="shared" si="26"/>
        <v>#N/A</v>
      </c>
      <c r="Q15" s="75" t="e">
        <f t="shared" si="6"/>
        <v>#NUM!</v>
      </c>
      <c r="R15" s="75" t="e">
        <f t="shared" si="7"/>
        <v>#NUM!</v>
      </c>
      <c r="S15" s="75" t="e">
        <f t="shared" si="8"/>
        <v>#NUM!</v>
      </c>
      <c r="T15" s="75" t="e">
        <f t="shared" si="9"/>
        <v>#NUM!</v>
      </c>
      <c r="U15" s="75" t="e">
        <f t="shared" si="10"/>
        <v>#N/A</v>
      </c>
      <c r="V15" s="75" t="e">
        <f t="shared" si="11"/>
        <v>#NUM!</v>
      </c>
      <c r="W15" s="75" t="e">
        <f t="shared" si="12"/>
        <v>#NUM!</v>
      </c>
      <c r="X15" s="75" t="e">
        <f t="shared" si="13"/>
        <v>#NUM!</v>
      </c>
      <c r="Y15" s="75" t="e">
        <f t="shared" si="14"/>
        <v>#NUM!</v>
      </c>
      <c r="Z15" s="75" t="e">
        <f t="shared" si="15"/>
        <v>#N/A</v>
      </c>
      <c r="AA15" s="75" t="e">
        <f t="shared" si="16"/>
        <v>#NUM!</v>
      </c>
      <c r="AB15" s="75" t="e">
        <f t="shared" si="17"/>
        <v>#NUM!</v>
      </c>
      <c r="AC15" s="75" t="e">
        <f t="shared" si="18"/>
        <v>#NUM!</v>
      </c>
      <c r="AD15" s="75" t="e">
        <f t="shared" si="19"/>
        <v>#NUM!</v>
      </c>
      <c r="AE15" s="75" t="e">
        <f t="shared" si="20"/>
        <v>#NUM!</v>
      </c>
      <c r="AF15" s="75" t="e">
        <f t="shared" si="21"/>
        <v>#N/A</v>
      </c>
      <c r="AG15" s="75" t="e">
        <f t="shared" si="22"/>
        <v>#NUM!</v>
      </c>
      <c r="AH15" s="75" t="e">
        <f t="shared" si="23"/>
        <v>#NUM!</v>
      </c>
      <c r="AI15" s="75" t="e">
        <f t="shared" si="24"/>
        <v>#NUM!</v>
      </c>
      <c r="AJ15" s="75" t="e">
        <f t="shared" si="25"/>
        <v>#N/A</v>
      </c>
    </row>
    <row r="16" spans="1:36" ht="12.95" customHeight="1" x14ac:dyDescent="0.15">
      <c r="A16" s="74"/>
      <c r="B16" s="115"/>
      <c r="C16" s="115"/>
      <c r="D16" s="74"/>
      <c r="E16" s="74"/>
      <c r="F16" s="4" t="str">
        <f t="shared" si="0"/>
        <v/>
      </c>
      <c r="G16" s="5"/>
      <c r="H16" s="74"/>
      <c r="I16" s="74"/>
      <c r="J16" s="1" t="s">
        <v>15</v>
      </c>
      <c r="K16" s="75" t="e">
        <f t="shared" si="1"/>
        <v>#NUM!</v>
      </c>
      <c r="L16" s="75" t="e">
        <f t="shared" si="2"/>
        <v>#NUM!</v>
      </c>
      <c r="M16" s="75" t="e">
        <f t="shared" si="3"/>
        <v>#NUM!</v>
      </c>
      <c r="N16" s="75" t="e">
        <f t="shared" si="4"/>
        <v>#NUM!</v>
      </c>
      <c r="O16" s="75" t="e">
        <f t="shared" si="5"/>
        <v>#NUM!</v>
      </c>
      <c r="P16" s="75" t="e">
        <f t="shared" si="26"/>
        <v>#N/A</v>
      </c>
      <c r="Q16" s="75" t="e">
        <f t="shared" si="6"/>
        <v>#NUM!</v>
      </c>
      <c r="R16" s="75" t="e">
        <f t="shared" si="7"/>
        <v>#NUM!</v>
      </c>
      <c r="S16" s="75" t="e">
        <f t="shared" si="8"/>
        <v>#NUM!</v>
      </c>
      <c r="T16" s="75" t="e">
        <f t="shared" si="9"/>
        <v>#NUM!</v>
      </c>
      <c r="U16" s="75" t="e">
        <f t="shared" si="10"/>
        <v>#N/A</v>
      </c>
      <c r="V16" s="75" t="e">
        <f t="shared" si="11"/>
        <v>#NUM!</v>
      </c>
      <c r="W16" s="75" t="e">
        <f t="shared" si="12"/>
        <v>#NUM!</v>
      </c>
      <c r="X16" s="75" t="e">
        <f t="shared" si="13"/>
        <v>#NUM!</v>
      </c>
      <c r="Y16" s="75" t="e">
        <f t="shared" si="14"/>
        <v>#NUM!</v>
      </c>
      <c r="Z16" s="75" t="e">
        <f t="shared" si="15"/>
        <v>#N/A</v>
      </c>
      <c r="AA16" s="75" t="e">
        <f t="shared" si="16"/>
        <v>#NUM!</v>
      </c>
      <c r="AB16" s="75" t="e">
        <f t="shared" si="17"/>
        <v>#NUM!</v>
      </c>
      <c r="AC16" s="75" t="e">
        <f t="shared" si="18"/>
        <v>#NUM!</v>
      </c>
      <c r="AD16" s="75" t="e">
        <f t="shared" si="19"/>
        <v>#NUM!</v>
      </c>
      <c r="AE16" s="75" t="e">
        <f t="shared" si="20"/>
        <v>#NUM!</v>
      </c>
      <c r="AF16" s="75" t="e">
        <f t="shared" si="21"/>
        <v>#N/A</v>
      </c>
      <c r="AG16" s="75" t="e">
        <f t="shared" si="22"/>
        <v>#NUM!</v>
      </c>
      <c r="AH16" s="75" t="e">
        <f t="shared" si="23"/>
        <v>#NUM!</v>
      </c>
      <c r="AI16" s="75" t="e">
        <f t="shared" si="24"/>
        <v>#NUM!</v>
      </c>
      <c r="AJ16" s="75" t="e">
        <f t="shared" si="25"/>
        <v>#N/A</v>
      </c>
    </row>
    <row r="17" spans="1:36" ht="12.95" customHeight="1" x14ac:dyDescent="0.15">
      <c r="A17" s="74"/>
      <c r="B17" s="115"/>
      <c r="C17" s="115"/>
      <c r="D17" s="74"/>
      <c r="E17" s="74"/>
      <c r="F17" s="4" t="str">
        <f t="shared" si="0"/>
        <v/>
      </c>
      <c r="G17" s="59"/>
      <c r="H17" s="74"/>
      <c r="I17" s="74"/>
      <c r="J17" s="1" t="s">
        <v>15</v>
      </c>
      <c r="K17" s="75" t="e">
        <f t="shared" si="1"/>
        <v>#NUM!</v>
      </c>
      <c r="L17" s="75" t="e">
        <f t="shared" si="2"/>
        <v>#NUM!</v>
      </c>
      <c r="M17" s="75" t="e">
        <f t="shared" si="3"/>
        <v>#NUM!</v>
      </c>
      <c r="N17" s="75" t="e">
        <f t="shared" si="4"/>
        <v>#NUM!</v>
      </c>
      <c r="O17" s="75" t="e">
        <f t="shared" si="5"/>
        <v>#NUM!</v>
      </c>
      <c r="P17" s="75" t="e">
        <f t="shared" si="26"/>
        <v>#N/A</v>
      </c>
      <c r="Q17" s="75" t="e">
        <f t="shared" si="6"/>
        <v>#NUM!</v>
      </c>
      <c r="R17" s="75" t="e">
        <f t="shared" si="7"/>
        <v>#NUM!</v>
      </c>
      <c r="S17" s="75" t="e">
        <f t="shared" si="8"/>
        <v>#NUM!</v>
      </c>
      <c r="T17" s="75" t="e">
        <f t="shared" si="9"/>
        <v>#NUM!</v>
      </c>
      <c r="U17" s="75" t="e">
        <f t="shared" si="10"/>
        <v>#N/A</v>
      </c>
      <c r="V17" s="75" t="e">
        <f t="shared" si="11"/>
        <v>#NUM!</v>
      </c>
      <c r="W17" s="75" t="e">
        <f t="shared" si="12"/>
        <v>#NUM!</v>
      </c>
      <c r="X17" s="75" t="e">
        <f t="shared" si="13"/>
        <v>#NUM!</v>
      </c>
      <c r="Y17" s="75" t="e">
        <f t="shared" si="14"/>
        <v>#NUM!</v>
      </c>
      <c r="Z17" s="75" t="e">
        <f t="shared" si="15"/>
        <v>#N/A</v>
      </c>
      <c r="AA17" s="75" t="e">
        <f t="shared" si="16"/>
        <v>#NUM!</v>
      </c>
      <c r="AB17" s="75" t="e">
        <f t="shared" si="17"/>
        <v>#NUM!</v>
      </c>
      <c r="AC17" s="75" t="e">
        <f t="shared" si="18"/>
        <v>#NUM!</v>
      </c>
      <c r="AD17" s="75" t="e">
        <f t="shared" si="19"/>
        <v>#NUM!</v>
      </c>
      <c r="AE17" s="75" t="e">
        <f t="shared" si="20"/>
        <v>#NUM!</v>
      </c>
      <c r="AF17" s="75" t="e">
        <f t="shared" si="21"/>
        <v>#N/A</v>
      </c>
      <c r="AG17" s="75" t="e">
        <f t="shared" si="22"/>
        <v>#NUM!</v>
      </c>
      <c r="AH17" s="75" t="e">
        <f t="shared" si="23"/>
        <v>#NUM!</v>
      </c>
      <c r="AI17" s="75" t="e">
        <f t="shared" si="24"/>
        <v>#NUM!</v>
      </c>
      <c r="AJ17" s="75" t="e">
        <f t="shared" si="25"/>
        <v>#N/A</v>
      </c>
    </row>
    <row r="18" spans="1:36" ht="12.95" customHeight="1" x14ac:dyDescent="0.15">
      <c r="A18" s="74"/>
      <c r="B18" s="115"/>
      <c r="C18" s="115"/>
      <c r="D18" s="74"/>
      <c r="E18" s="74"/>
      <c r="F18" s="4" t="str">
        <f t="shared" si="0"/>
        <v/>
      </c>
      <c r="G18" s="59"/>
      <c r="H18" s="74"/>
      <c r="I18" s="74"/>
      <c r="J18" s="1" t="s">
        <v>15</v>
      </c>
      <c r="K18" s="75" t="e">
        <f t="shared" si="1"/>
        <v>#NUM!</v>
      </c>
      <c r="L18" s="75" t="e">
        <f t="shared" si="2"/>
        <v>#NUM!</v>
      </c>
      <c r="M18" s="75" t="e">
        <f t="shared" si="3"/>
        <v>#NUM!</v>
      </c>
      <c r="N18" s="75" t="e">
        <f t="shared" si="4"/>
        <v>#NUM!</v>
      </c>
      <c r="O18" s="75" t="e">
        <f t="shared" si="5"/>
        <v>#NUM!</v>
      </c>
      <c r="P18" s="75" t="e">
        <f t="shared" si="26"/>
        <v>#N/A</v>
      </c>
      <c r="Q18" s="75" t="e">
        <f t="shared" si="6"/>
        <v>#NUM!</v>
      </c>
      <c r="R18" s="75" t="e">
        <f t="shared" si="7"/>
        <v>#NUM!</v>
      </c>
      <c r="S18" s="75" t="e">
        <f t="shared" si="8"/>
        <v>#NUM!</v>
      </c>
      <c r="T18" s="75" t="e">
        <f t="shared" si="9"/>
        <v>#NUM!</v>
      </c>
      <c r="U18" s="75" t="e">
        <f t="shared" si="10"/>
        <v>#N/A</v>
      </c>
      <c r="V18" s="75" t="e">
        <f t="shared" si="11"/>
        <v>#NUM!</v>
      </c>
      <c r="W18" s="75" t="e">
        <f t="shared" si="12"/>
        <v>#NUM!</v>
      </c>
      <c r="X18" s="75" t="e">
        <f t="shared" si="13"/>
        <v>#NUM!</v>
      </c>
      <c r="Y18" s="75" t="e">
        <f t="shared" si="14"/>
        <v>#NUM!</v>
      </c>
      <c r="Z18" s="75" t="e">
        <f t="shared" si="15"/>
        <v>#N/A</v>
      </c>
      <c r="AA18" s="75" t="e">
        <f t="shared" si="16"/>
        <v>#NUM!</v>
      </c>
      <c r="AB18" s="75" t="e">
        <f t="shared" si="17"/>
        <v>#NUM!</v>
      </c>
      <c r="AC18" s="75" t="e">
        <f t="shared" si="18"/>
        <v>#NUM!</v>
      </c>
      <c r="AD18" s="75" t="e">
        <f t="shared" si="19"/>
        <v>#NUM!</v>
      </c>
      <c r="AE18" s="75" t="e">
        <f t="shared" si="20"/>
        <v>#NUM!</v>
      </c>
      <c r="AF18" s="75" t="e">
        <f t="shared" si="21"/>
        <v>#N/A</v>
      </c>
      <c r="AG18" s="75" t="e">
        <f t="shared" si="22"/>
        <v>#NUM!</v>
      </c>
      <c r="AH18" s="75" t="e">
        <f t="shared" si="23"/>
        <v>#NUM!</v>
      </c>
      <c r="AI18" s="75" t="e">
        <f t="shared" si="24"/>
        <v>#NUM!</v>
      </c>
      <c r="AJ18" s="75" t="e">
        <f t="shared" si="25"/>
        <v>#N/A</v>
      </c>
    </row>
    <row r="19" spans="1:36" ht="12.95" customHeight="1" x14ac:dyDescent="0.15">
      <c r="A19" s="74"/>
      <c r="B19" s="115"/>
      <c r="C19" s="115"/>
      <c r="D19" s="74"/>
      <c r="E19" s="74"/>
      <c r="F19" s="4" t="str">
        <f t="shared" si="0"/>
        <v/>
      </c>
      <c r="G19" s="5"/>
      <c r="H19" s="74"/>
      <c r="I19" s="74"/>
      <c r="J19" s="1" t="s">
        <v>15</v>
      </c>
      <c r="K19" s="75" t="e">
        <f t="shared" si="1"/>
        <v>#NUM!</v>
      </c>
      <c r="L19" s="75" t="e">
        <f t="shared" si="2"/>
        <v>#NUM!</v>
      </c>
      <c r="M19" s="75" t="e">
        <f t="shared" si="3"/>
        <v>#NUM!</v>
      </c>
      <c r="N19" s="75" t="e">
        <f t="shared" si="4"/>
        <v>#NUM!</v>
      </c>
      <c r="O19" s="75" t="e">
        <f t="shared" si="5"/>
        <v>#NUM!</v>
      </c>
      <c r="P19" s="75" t="e">
        <f t="shared" si="26"/>
        <v>#N/A</v>
      </c>
      <c r="Q19" s="75" t="e">
        <f t="shared" si="6"/>
        <v>#NUM!</v>
      </c>
      <c r="R19" s="75" t="e">
        <f t="shared" si="7"/>
        <v>#NUM!</v>
      </c>
      <c r="S19" s="75" t="e">
        <f t="shared" si="8"/>
        <v>#NUM!</v>
      </c>
      <c r="T19" s="75" t="e">
        <f t="shared" si="9"/>
        <v>#NUM!</v>
      </c>
      <c r="U19" s="75" t="e">
        <f t="shared" si="10"/>
        <v>#N/A</v>
      </c>
      <c r="V19" s="75" t="e">
        <f t="shared" si="11"/>
        <v>#NUM!</v>
      </c>
      <c r="W19" s="75" t="e">
        <f t="shared" si="12"/>
        <v>#NUM!</v>
      </c>
      <c r="X19" s="75" t="e">
        <f t="shared" si="13"/>
        <v>#NUM!</v>
      </c>
      <c r="Y19" s="75" t="e">
        <f t="shared" si="14"/>
        <v>#NUM!</v>
      </c>
      <c r="Z19" s="75" t="e">
        <f t="shared" si="15"/>
        <v>#N/A</v>
      </c>
      <c r="AA19" s="75" t="e">
        <f t="shared" si="16"/>
        <v>#NUM!</v>
      </c>
      <c r="AB19" s="75" t="e">
        <f t="shared" si="17"/>
        <v>#NUM!</v>
      </c>
      <c r="AC19" s="75" t="e">
        <f t="shared" si="18"/>
        <v>#NUM!</v>
      </c>
      <c r="AD19" s="75" t="e">
        <f t="shared" si="19"/>
        <v>#NUM!</v>
      </c>
      <c r="AE19" s="75" t="e">
        <f t="shared" si="20"/>
        <v>#NUM!</v>
      </c>
      <c r="AF19" s="75" t="e">
        <f t="shared" si="21"/>
        <v>#N/A</v>
      </c>
      <c r="AG19" s="75" t="e">
        <f t="shared" si="22"/>
        <v>#NUM!</v>
      </c>
      <c r="AH19" s="75" t="e">
        <f t="shared" si="23"/>
        <v>#NUM!</v>
      </c>
      <c r="AI19" s="75" t="e">
        <f t="shared" si="24"/>
        <v>#NUM!</v>
      </c>
      <c r="AJ19" s="75" t="e">
        <f t="shared" si="25"/>
        <v>#N/A</v>
      </c>
    </row>
    <row r="20" spans="1:36" ht="12.95" customHeight="1" x14ac:dyDescent="0.15">
      <c r="A20" s="74"/>
      <c r="B20" s="115"/>
      <c r="C20" s="115"/>
      <c r="D20" s="74"/>
      <c r="E20" s="74"/>
      <c r="F20" s="4" t="str">
        <f t="shared" si="0"/>
        <v/>
      </c>
      <c r="G20" s="5"/>
      <c r="H20" s="74"/>
      <c r="I20" s="74"/>
      <c r="J20" s="1" t="s">
        <v>15</v>
      </c>
      <c r="K20" s="75" t="e">
        <f t="shared" si="1"/>
        <v>#NUM!</v>
      </c>
      <c r="L20" s="75" t="e">
        <f t="shared" si="2"/>
        <v>#NUM!</v>
      </c>
      <c r="M20" s="75" t="e">
        <f t="shared" si="3"/>
        <v>#NUM!</v>
      </c>
      <c r="N20" s="75" t="e">
        <f t="shared" si="4"/>
        <v>#NUM!</v>
      </c>
      <c r="O20" s="75" t="e">
        <f t="shared" si="5"/>
        <v>#NUM!</v>
      </c>
      <c r="P20" s="75" t="e">
        <f t="shared" si="26"/>
        <v>#N/A</v>
      </c>
      <c r="Q20" s="75" t="e">
        <f t="shared" si="6"/>
        <v>#NUM!</v>
      </c>
      <c r="R20" s="75" t="e">
        <f t="shared" si="7"/>
        <v>#NUM!</v>
      </c>
      <c r="S20" s="75" t="e">
        <f t="shared" si="8"/>
        <v>#NUM!</v>
      </c>
      <c r="T20" s="75" t="e">
        <f t="shared" si="9"/>
        <v>#NUM!</v>
      </c>
      <c r="U20" s="75" t="e">
        <f t="shared" si="10"/>
        <v>#N/A</v>
      </c>
      <c r="V20" s="75" t="e">
        <f t="shared" si="11"/>
        <v>#NUM!</v>
      </c>
      <c r="W20" s="75" t="e">
        <f t="shared" si="12"/>
        <v>#NUM!</v>
      </c>
      <c r="X20" s="75" t="e">
        <f t="shared" si="13"/>
        <v>#NUM!</v>
      </c>
      <c r="Y20" s="75" t="e">
        <f t="shared" si="14"/>
        <v>#NUM!</v>
      </c>
      <c r="Z20" s="75" t="e">
        <f t="shared" si="15"/>
        <v>#N/A</v>
      </c>
      <c r="AA20" s="75" t="e">
        <f t="shared" si="16"/>
        <v>#NUM!</v>
      </c>
      <c r="AB20" s="75" t="e">
        <f t="shared" si="17"/>
        <v>#NUM!</v>
      </c>
      <c r="AC20" s="75" t="e">
        <f t="shared" si="18"/>
        <v>#NUM!</v>
      </c>
      <c r="AD20" s="75" t="e">
        <f t="shared" si="19"/>
        <v>#NUM!</v>
      </c>
      <c r="AE20" s="75" t="e">
        <f t="shared" si="20"/>
        <v>#NUM!</v>
      </c>
      <c r="AF20" s="75" t="e">
        <f t="shared" si="21"/>
        <v>#N/A</v>
      </c>
      <c r="AG20" s="75" t="e">
        <f t="shared" si="22"/>
        <v>#NUM!</v>
      </c>
      <c r="AH20" s="75" t="e">
        <f t="shared" si="23"/>
        <v>#NUM!</v>
      </c>
      <c r="AI20" s="75" t="e">
        <f t="shared" si="24"/>
        <v>#NUM!</v>
      </c>
      <c r="AJ20" s="75" t="e">
        <f t="shared" si="25"/>
        <v>#N/A</v>
      </c>
    </row>
    <row r="21" spans="1:36" ht="12.95" customHeight="1" x14ac:dyDescent="0.15">
      <c r="A21" s="74"/>
      <c r="B21" s="115"/>
      <c r="C21" s="115"/>
      <c r="D21" s="74"/>
      <c r="E21" s="74"/>
      <c r="F21" s="4" t="str">
        <f t="shared" si="0"/>
        <v/>
      </c>
      <c r="G21" s="5"/>
      <c r="H21" s="74"/>
      <c r="I21" s="74"/>
      <c r="J21" s="1" t="s">
        <v>15</v>
      </c>
      <c r="K21" s="75" t="e">
        <f t="shared" si="1"/>
        <v>#NUM!</v>
      </c>
      <c r="L21" s="75" t="e">
        <f t="shared" si="2"/>
        <v>#NUM!</v>
      </c>
      <c r="M21" s="75" t="e">
        <f t="shared" si="3"/>
        <v>#NUM!</v>
      </c>
      <c r="N21" s="75" t="e">
        <f t="shared" si="4"/>
        <v>#NUM!</v>
      </c>
      <c r="O21" s="75" t="e">
        <f t="shared" si="5"/>
        <v>#NUM!</v>
      </c>
      <c r="P21" s="75" t="e">
        <f t="shared" si="26"/>
        <v>#N/A</v>
      </c>
      <c r="Q21" s="75" t="e">
        <f t="shared" si="6"/>
        <v>#NUM!</v>
      </c>
      <c r="R21" s="75" t="e">
        <f t="shared" si="7"/>
        <v>#NUM!</v>
      </c>
      <c r="S21" s="75" t="e">
        <f t="shared" si="8"/>
        <v>#NUM!</v>
      </c>
      <c r="T21" s="75" t="e">
        <f t="shared" si="9"/>
        <v>#NUM!</v>
      </c>
      <c r="U21" s="75" t="e">
        <f t="shared" si="10"/>
        <v>#N/A</v>
      </c>
      <c r="V21" s="75" t="e">
        <f t="shared" si="11"/>
        <v>#NUM!</v>
      </c>
      <c r="W21" s="75" t="e">
        <f t="shared" si="12"/>
        <v>#NUM!</v>
      </c>
      <c r="X21" s="75" t="e">
        <f t="shared" si="13"/>
        <v>#NUM!</v>
      </c>
      <c r="Y21" s="75" t="e">
        <f t="shared" si="14"/>
        <v>#NUM!</v>
      </c>
      <c r="Z21" s="75" t="e">
        <f t="shared" si="15"/>
        <v>#N/A</v>
      </c>
      <c r="AA21" s="75" t="e">
        <f t="shared" si="16"/>
        <v>#NUM!</v>
      </c>
      <c r="AB21" s="75" t="e">
        <f t="shared" si="17"/>
        <v>#NUM!</v>
      </c>
      <c r="AC21" s="75" t="e">
        <f t="shared" si="18"/>
        <v>#NUM!</v>
      </c>
      <c r="AD21" s="75" t="e">
        <f t="shared" si="19"/>
        <v>#NUM!</v>
      </c>
      <c r="AE21" s="75" t="e">
        <f t="shared" si="20"/>
        <v>#NUM!</v>
      </c>
      <c r="AF21" s="75" t="e">
        <f t="shared" si="21"/>
        <v>#N/A</v>
      </c>
      <c r="AG21" s="75" t="e">
        <f t="shared" si="22"/>
        <v>#NUM!</v>
      </c>
      <c r="AH21" s="75" t="e">
        <f t="shared" si="23"/>
        <v>#NUM!</v>
      </c>
      <c r="AI21" s="75" t="e">
        <f t="shared" si="24"/>
        <v>#NUM!</v>
      </c>
      <c r="AJ21" s="75" t="e">
        <f t="shared" si="25"/>
        <v>#N/A</v>
      </c>
    </row>
    <row r="22" spans="1:36" ht="12.95" customHeight="1" x14ac:dyDescent="0.15">
      <c r="A22" s="74"/>
      <c r="B22" s="115"/>
      <c r="C22" s="115"/>
      <c r="D22" s="74"/>
      <c r="E22" s="74"/>
      <c r="F22" s="4" t="str">
        <f t="shared" si="0"/>
        <v/>
      </c>
      <c r="G22" s="5"/>
      <c r="H22" s="74"/>
      <c r="I22" s="74"/>
      <c r="J22" s="1" t="s">
        <v>15</v>
      </c>
      <c r="K22" s="75" t="e">
        <f t="shared" si="1"/>
        <v>#NUM!</v>
      </c>
      <c r="L22" s="75" t="e">
        <f t="shared" si="2"/>
        <v>#NUM!</v>
      </c>
      <c r="M22" s="75" t="e">
        <f t="shared" si="3"/>
        <v>#NUM!</v>
      </c>
      <c r="N22" s="75" t="e">
        <f t="shared" si="4"/>
        <v>#NUM!</v>
      </c>
      <c r="O22" s="75" t="e">
        <f t="shared" si="5"/>
        <v>#NUM!</v>
      </c>
      <c r="P22" s="75" t="e">
        <f t="shared" si="26"/>
        <v>#N/A</v>
      </c>
      <c r="Q22" s="75" t="e">
        <f t="shared" si="6"/>
        <v>#NUM!</v>
      </c>
      <c r="R22" s="75" t="e">
        <f t="shared" si="7"/>
        <v>#NUM!</v>
      </c>
      <c r="S22" s="75" t="e">
        <f t="shared" si="8"/>
        <v>#NUM!</v>
      </c>
      <c r="T22" s="75" t="e">
        <f t="shared" si="9"/>
        <v>#NUM!</v>
      </c>
      <c r="U22" s="75" t="e">
        <f t="shared" si="10"/>
        <v>#N/A</v>
      </c>
      <c r="V22" s="75" t="e">
        <f t="shared" si="11"/>
        <v>#NUM!</v>
      </c>
      <c r="W22" s="75" t="e">
        <f t="shared" si="12"/>
        <v>#NUM!</v>
      </c>
      <c r="X22" s="75" t="e">
        <f t="shared" si="13"/>
        <v>#NUM!</v>
      </c>
      <c r="Y22" s="75" t="e">
        <f t="shared" si="14"/>
        <v>#NUM!</v>
      </c>
      <c r="Z22" s="75" t="e">
        <f t="shared" si="15"/>
        <v>#N/A</v>
      </c>
      <c r="AA22" s="75" t="e">
        <f t="shared" si="16"/>
        <v>#NUM!</v>
      </c>
      <c r="AB22" s="75" t="e">
        <f t="shared" si="17"/>
        <v>#NUM!</v>
      </c>
      <c r="AC22" s="75" t="e">
        <f t="shared" si="18"/>
        <v>#NUM!</v>
      </c>
      <c r="AD22" s="75" t="e">
        <f t="shared" si="19"/>
        <v>#NUM!</v>
      </c>
      <c r="AE22" s="75" t="e">
        <f t="shared" si="20"/>
        <v>#NUM!</v>
      </c>
      <c r="AF22" s="75" t="e">
        <f t="shared" si="21"/>
        <v>#N/A</v>
      </c>
      <c r="AG22" s="75" t="e">
        <f t="shared" si="22"/>
        <v>#NUM!</v>
      </c>
      <c r="AH22" s="75" t="e">
        <f t="shared" si="23"/>
        <v>#NUM!</v>
      </c>
      <c r="AI22" s="75" t="e">
        <f t="shared" si="24"/>
        <v>#NUM!</v>
      </c>
      <c r="AJ22" s="75" t="e">
        <f t="shared" si="25"/>
        <v>#N/A</v>
      </c>
    </row>
    <row r="23" spans="1:36" ht="12.95" customHeight="1" x14ac:dyDescent="0.15">
      <c r="A23" s="74"/>
      <c r="B23" s="115"/>
      <c r="C23" s="115"/>
      <c r="D23" s="74"/>
      <c r="E23" s="74"/>
      <c r="F23" s="4" t="str">
        <f t="shared" si="0"/>
        <v/>
      </c>
      <c r="G23" s="5"/>
      <c r="H23" s="74"/>
      <c r="I23" s="74"/>
      <c r="J23" s="1" t="s">
        <v>15</v>
      </c>
      <c r="K23" s="75" t="e">
        <f t="shared" si="1"/>
        <v>#NUM!</v>
      </c>
      <c r="L23" s="75" t="e">
        <f t="shared" si="2"/>
        <v>#NUM!</v>
      </c>
      <c r="M23" s="75" t="e">
        <f t="shared" si="3"/>
        <v>#NUM!</v>
      </c>
      <c r="N23" s="75" t="e">
        <f t="shared" si="4"/>
        <v>#NUM!</v>
      </c>
      <c r="O23" s="75" t="e">
        <f t="shared" si="5"/>
        <v>#NUM!</v>
      </c>
      <c r="P23" s="75" t="e">
        <f t="shared" si="26"/>
        <v>#N/A</v>
      </c>
      <c r="Q23" s="75" t="e">
        <f t="shared" si="6"/>
        <v>#NUM!</v>
      </c>
      <c r="R23" s="75" t="e">
        <f t="shared" si="7"/>
        <v>#NUM!</v>
      </c>
      <c r="S23" s="75" t="e">
        <f t="shared" si="8"/>
        <v>#NUM!</v>
      </c>
      <c r="T23" s="75" t="e">
        <f t="shared" si="9"/>
        <v>#NUM!</v>
      </c>
      <c r="U23" s="75" t="e">
        <f t="shared" si="10"/>
        <v>#N/A</v>
      </c>
      <c r="V23" s="75" t="e">
        <f t="shared" si="11"/>
        <v>#NUM!</v>
      </c>
      <c r="W23" s="75" t="e">
        <f t="shared" si="12"/>
        <v>#NUM!</v>
      </c>
      <c r="X23" s="75" t="e">
        <f t="shared" si="13"/>
        <v>#NUM!</v>
      </c>
      <c r="Y23" s="75" t="e">
        <f t="shared" si="14"/>
        <v>#NUM!</v>
      </c>
      <c r="Z23" s="75" t="e">
        <f t="shared" si="15"/>
        <v>#N/A</v>
      </c>
      <c r="AA23" s="75" t="e">
        <f t="shared" si="16"/>
        <v>#NUM!</v>
      </c>
      <c r="AB23" s="75" t="e">
        <f t="shared" si="17"/>
        <v>#NUM!</v>
      </c>
      <c r="AC23" s="75" t="e">
        <f t="shared" si="18"/>
        <v>#NUM!</v>
      </c>
      <c r="AD23" s="75" t="e">
        <f t="shared" si="19"/>
        <v>#NUM!</v>
      </c>
      <c r="AE23" s="75" t="e">
        <f t="shared" si="20"/>
        <v>#NUM!</v>
      </c>
      <c r="AF23" s="75" t="e">
        <f t="shared" si="21"/>
        <v>#N/A</v>
      </c>
      <c r="AG23" s="75" t="e">
        <f t="shared" si="22"/>
        <v>#NUM!</v>
      </c>
      <c r="AH23" s="75" t="e">
        <f t="shared" si="23"/>
        <v>#NUM!</v>
      </c>
      <c r="AI23" s="75" t="e">
        <f t="shared" si="24"/>
        <v>#NUM!</v>
      </c>
      <c r="AJ23" s="75" t="e">
        <f t="shared" si="25"/>
        <v>#N/A</v>
      </c>
    </row>
    <row r="24" spans="1:36" ht="12.95" customHeight="1" x14ac:dyDescent="0.15">
      <c r="A24" s="74"/>
      <c r="B24" s="115"/>
      <c r="C24" s="115"/>
      <c r="D24" s="74"/>
      <c r="E24" s="74"/>
      <c r="F24" s="4" t="str">
        <f t="shared" si="0"/>
        <v/>
      </c>
      <c r="G24" s="74"/>
      <c r="H24" s="74"/>
      <c r="I24" s="74"/>
      <c r="J24" s="1" t="s">
        <v>15</v>
      </c>
      <c r="K24" s="75" t="e">
        <f t="shared" si="1"/>
        <v>#NUM!</v>
      </c>
      <c r="L24" s="75" t="e">
        <f t="shared" si="2"/>
        <v>#NUM!</v>
      </c>
      <c r="M24" s="75" t="e">
        <f t="shared" si="3"/>
        <v>#NUM!</v>
      </c>
      <c r="N24" s="75" t="e">
        <f t="shared" si="4"/>
        <v>#NUM!</v>
      </c>
      <c r="O24" s="75" t="e">
        <f t="shared" si="5"/>
        <v>#NUM!</v>
      </c>
      <c r="P24" s="75" t="e">
        <f t="shared" si="26"/>
        <v>#N/A</v>
      </c>
      <c r="Q24" s="75" t="e">
        <f t="shared" si="6"/>
        <v>#NUM!</v>
      </c>
      <c r="R24" s="75" t="e">
        <f t="shared" si="7"/>
        <v>#NUM!</v>
      </c>
      <c r="S24" s="75" t="e">
        <f t="shared" si="8"/>
        <v>#NUM!</v>
      </c>
      <c r="T24" s="75" t="e">
        <f t="shared" si="9"/>
        <v>#NUM!</v>
      </c>
      <c r="U24" s="75" t="e">
        <f t="shared" si="10"/>
        <v>#N/A</v>
      </c>
      <c r="V24" s="75" t="e">
        <f t="shared" si="11"/>
        <v>#NUM!</v>
      </c>
      <c r="W24" s="75" t="e">
        <f t="shared" si="12"/>
        <v>#NUM!</v>
      </c>
      <c r="X24" s="75" t="e">
        <f t="shared" si="13"/>
        <v>#NUM!</v>
      </c>
      <c r="Y24" s="75" t="e">
        <f t="shared" si="14"/>
        <v>#NUM!</v>
      </c>
      <c r="Z24" s="75" t="e">
        <f t="shared" si="15"/>
        <v>#N/A</v>
      </c>
      <c r="AA24" s="75" t="e">
        <f t="shared" si="16"/>
        <v>#NUM!</v>
      </c>
      <c r="AB24" s="75" t="e">
        <f t="shared" si="17"/>
        <v>#NUM!</v>
      </c>
      <c r="AC24" s="75" t="e">
        <f t="shared" si="18"/>
        <v>#NUM!</v>
      </c>
      <c r="AD24" s="75" t="e">
        <f t="shared" si="19"/>
        <v>#NUM!</v>
      </c>
      <c r="AE24" s="75" t="e">
        <f t="shared" si="20"/>
        <v>#NUM!</v>
      </c>
      <c r="AF24" s="75" t="e">
        <f t="shared" si="21"/>
        <v>#N/A</v>
      </c>
      <c r="AG24" s="75" t="e">
        <f t="shared" si="22"/>
        <v>#NUM!</v>
      </c>
      <c r="AH24" s="75" t="e">
        <f t="shared" si="23"/>
        <v>#NUM!</v>
      </c>
      <c r="AI24" s="75" t="e">
        <f t="shared" si="24"/>
        <v>#NUM!</v>
      </c>
      <c r="AJ24" s="75" t="e">
        <f t="shared" si="25"/>
        <v>#N/A</v>
      </c>
    </row>
    <row r="25" spans="1:36" ht="12.95" customHeight="1" x14ac:dyDescent="0.15">
      <c r="A25" s="74"/>
      <c r="B25" s="115"/>
      <c r="C25" s="115"/>
      <c r="D25" s="74"/>
      <c r="E25" s="74"/>
      <c r="F25" s="4" t="str">
        <f t="shared" si="0"/>
        <v/>
      </c>
      <c r="G25" s="6"/>
      <c r="H25" s="74"/>
      <c r="I25" s="74"/>
      <c r="J25" s="1" t="s">
        <v>15</v>
      </c>
      <c r="K25" s="75" t="e">
        <f t="shared" si="1"/>
        <v>#NUM!</v>
      </c>
      <c r="L25" s="75" t="e">
        <f t="shared" si="2"/>
        <v>#NUM!</v>
      </c>
      <c r="M25" s="75" t="e">
        <f t="shared" si="3"/>
        <v>#NUM!</v>
      </c>
      <c r="N25" s="75" t="e">
        <f t="shared" si="4"/>
        <v>#NUM!</v>
      </c>
      <c r="O25" s="75" t="e">
        <f t="shared" si="5"/>
        <v>#NUM!</v>
      </c>
      <c r="P25" s="75" t="e">
        <f t="shared" si="26"/>
        <v>#N/A</v>
      </c>
      <c r="Q25" s="75" t="e">
        <f t="shared" si="6"/>
        <v>#NUM!</v>
      </c>
      <c r="R25" s="75" t="e">
        <f t="shared" si="7"/>
        <v>#NUM!</v>
      </c>
      <c r="S25" s="75" t="e">
        <f t="shared" si="8"/>
        <v>#NUM!</v>
      </c>
      <c r="T25" s="75" t="e">
        <f t="shared" si="9"/>
        <v>#NUM!</v>
      </c>
      <c r="U25" s="75" t="e">
        <f t="shared" si="10"/>
        <v>#N/A</v>
      </c>
      <c r="V25" s="75" t="e">
        <f t="shared" si="11"/>
        <v>#NUM!</v>
      </c>
      <c r="W25" s="75" t="e">
        <f t="shared" si="12"/>
        <v>#NUM!</v>
      </c>
      <c r="X25" s="75" t="e">
        <f t="shared" si="13"/>
        <v>#NUM!</v>
      </c>
      <c r="Y25" s="75" t="e">
        <f t="shared" si="14"/>
        <v>#NUM!</v>
      </c>
      <c r="Z25" s="75" t="e">
        <f t="shared" si="15"/>
        <v>#N/A</v>
      </c>
      <c r="AA25" s="75" t="e">
        <f t="shared" si="16"/>
        <v>#NUM!</v>
      </c>
      <c r="AB25" s="75" t="e">
        <f t="shared" si="17"/>
        <v>#NUM!</v>
      </c>
      <c r="AC25" s="75" t="e">
        <f t="shared" si="18"/>
        <v>#NUM!</v>
      </c>
      <c r="AD25" s="75" t="e">
        <f t="shared" si="19"/>
        <v>#NUM!</v>
      </c>
      <c r="AE25" s="75" t="e">
        <f t="shared" si="20"/>
        <v>#NUM!</v>
      </c>
      <c r="AF25" s="75" t="e">
        <f t="shared" si="21"/>
        <v>#N/A</v>
      </c>
      <c r="AG25" s="75" t="e">
        <f t="shared" si="22"/>
        <v>#NUM!</v>
      </c>
      <c r="AH25" s="75" t="e">
        <f t="shared" si="23"/>
        <v>#NUM!</v>
      </c>
      <c r="AI25" s="75" t="e">
        <f t="shared" si="24"/>
        <v>#NUM!</v>
      </c>
      <c r="AJ25" s="75" t="e">
        <f t="shared" si="25"/>
        <v>#N/A</v>
      </c>
    </row>
    <row r="26" spans="1:36" ht="12.95" customHeight="1" x14ac:dyDescent="0.15">
      <c r="A26" s="74"/>
      <c r="B26" s="115"/>
      <c r="C26" s="115"/>
      <c r="D26" s="74"/>
      <c r="E26" s="74"/>
      <c r="F26" s="4" t="str">
        <f t="shared" si="0"/>
        <v/>
      </c>
      <c r="G26" s="74"/>
      <c r="H26" s="74"/>
      <c r="I26" s="74"/>
      <c r="J26" s="1" t="s">
        <v>15</v>
      </c>
      <c r="K26" s="75" t="e">
        <f t="shared" si="1"/>
        <v>#NUM!</v>
      </c>
      <c r="L26" s="75" t="e">
        <f t="shared" si="2"/>
        <v>#NUM!</v>
      </c>
      <c r="M26" s="75" t="e">
        <f t="shared" si="3"/>
        <v>#NUM!</v>
      </c>
      <c r="N26" s="75" t="e">
        <f t="shared" si="4"/>
        <v>#NUM!</v>
      </c>
      <c r="O26" s="75" t="e">
        <f t="shared" si="5"/>
        <v>#NUM!</v>
      </c>
      <c r="P26" s="75" t="e">
        <f t="shared" si="26"/>
        <v>#N/A</v>
      </c>
      <c r="Q26" s="75" t="e">
        <f t="shared" si="6"/>
        <v>#NUM!</v>
      </c>
      <c r="R26" s="75" t="e">
        <f t="shared" si="7"/>
        <v>#NUM!</v>
      </c>
      <c r="S26" s="75" t="e">
        <f t="shared" si="8"/>
        <v>#NUM!</v>
      </c>
      <c r="T26" s="75" t="e">
        <f t="shared" si="9"/>
        <v>#NUM!</v>
      </c>
      <c r="U26" s="75" t="e">
        <f t="shared" si="10"/>
        <v>#N/A</v>
      </c>
      <c r="V26" s="75" t="e">
        <f t="shared" si="11"/>
        <v>#NUM!</v>
      </c>
      <c r="W26" s="75" t="e">
        <f t="shared" si="12"/>
        <v>#NUM!</v>
      </c>
      <c r="X26" s="75" t="e">
        <f t="shared" si="13"/>
        <v>#NUM!</v>
      </c>
      <c r="Y26" s="75" t="e">
        <f t="shared" si="14"/>
        <v>#NUM!</v>
      </c>
      <c r="Z26" s="75" t="e">
        <f t="shared" si="15"/>
        <v>#N/A</v>
      </c>
      <c r="AA26" s="75" t="e">
        <f t="shared" si="16"/>
        <v>#NUM!</v>
      </c>
      <c r="AB26" s="75" t="e">
        <f t="shared" si="17"/>
        <v>#NUM!</v>
      </c>
      <c r="AC26" s="75" t="e">
        <f t="shared" si="18"/>
        <v>#NUM!</v>
      </c>
      <c r="AD26" s="75" t="e">
        <f t="shared" si="19"/>
        <v>#NUM!</v>
      </c>
      <c r="AE26" s="75" t="e">
        <f t="shared" si="20"/>
        <v>#NUM!</v>
      </c>
      <c r="AF26" s="75" t="e">
        <f t="shared" si="21"/>
        <v>#N/A</v>
      </c>
      <c r="AG26" s="75" t="e">
        <f t="shared" si="22"/>
        <v>#NUM!</v>
      </c>
      <c r="AH26" s="75" t="e">
        <f t="shared" si="23"/>
        <v>#NUM!</v>
      </c>
      <c r="AI26" s="75" t="e">
        <f t="shared" si="24"/>
        <v>#NUM!</v>
      </c>
      <c r="AJ26" s="75" t="e">
        <f t="shared" si="25"/>
        <v>#N/A</v>
      </c>
    </row>
    <row r="27" spans="1:36" ht="12.95" customHeight="1" x14ac:dyDescent="0.15">
      <c r="A27" s="74"/>
      <c r="B27" s="115"/>
      <c r="C27" s="115"/>
      <c r="D27" s="74"/>
      <c r="E27" s="74"/>
      <c r="F27" s="4" t="str">
        <f t="shared" si="0"/>
        <v/>
      </c>
      <c r="G27" s="74"/>
      <c r="H27" s="74"/>
      <c r="I27" s="74"/>
      <c r="J27" s="1" t="s">
        <v>15</v>
      </c>
      <c r="K27" s="75" t="e">
        <f t="shared" si="1"/>
        <v>#NUM!</v>
      </c>
      <c r="L27" s="75" t="e">
        <f t="shared" si="2"/>
        <v>#NUM!</v>
      </c>
      <c r="M27" s="75" t="e">
        <f t="shared" si="3"/>
        <v>#NUM!</v>
      </c>
      <c r="N27" s="75" t="e">
        <f t="shared" si="4"/>
        <v>#NUM!</v>
      </c>
      <c r="O27" s="75" t="e">
        <f t="shared" si="5"/>
        <v>#NUM!</v>
      </c>
      <c r="P27" s="75" t="e">
        <f t="shared" si="26"/>
        <v>#N/A</v>
      </c>
      <c r="Q27" s="75" t="e">
        <f t="shared" si="6"/>
        <v>#NUM!</v>
      </c>
      <c r="R27" s="75" t="e">
        <f t="shared" si="7"/>
        <v>#NUM!</v>
      </c>
      <c r="S27" s="75" t="e">
        <f t="shared" si="8"/>
        <v>#NUM!</v>
      </c>
      <c r="T27" s="75" t="e">
        <f t="shared" si="9"/>
        <v>#NUM!</v>
      </c>
      <c r="U27" s="75" t="e">
        <f t="shared" si="10"/>
        <v>#N/A</v>
      </c>
      <c r="V27" s="75" t="e">
        <f t="shared" si="11"/>
        <v>#NUM!</v>
      </c>
      <c r="W27" s="75" t="e">
        <f t="shared" si="12"/>
        <v>#NUM!</v>
      </c>
      <c r="X27" s="75" t="e">
        <f t="shared" si="13"/>
        <v>#NUM!</v>
      </c>
      <c r="Y27" s="75" t="e">
        <f t="shared" si="14"/>
        <v>#NUM!</v>
      </c>
      <c r="Z27" s="75" t="e">
        <f t="shared" si="15"/>
        <v>#N/A</v>
      </c>
      <c r="AA27" s="75" t="e">
        <f t="shared" si="16"/>
        <v>#NUM!</v>
      </c>
      <c r="AB27" s="75" t="e">
        <f t="shared" si="17"/>
        <v>#NUM!</v>
      </c>
      <c r="AC27" s="75" t="e">
        <f t="shared" si="18"/>
        <v>#NUM!</v>
      </c>
      <c r="AD27" s="75" t="e">
        <f t="shared" si="19"/>
        <v>#NUM!</v>
      </c>
      <c r="AE27" s="75" t="e">
        <f t="shared" si="20"/>
        <v>#NUM!</v>
      </c>
      <c r="AF27" s="75" t="e">
        <f t="shared" si="21"/>
        <v>#N/A</v>
      </c>
      <c r="AG27" s="75" t="e">
        <f t="shared" si="22"/>
        <v>#NUM!</v>
      </c>
      <c r="AH27" s="75" t="e">
        <f t="shared" si="23"/>
        <v>#NUM!</v>
      </c>
      <c r="AI27" s="75" t="e">
        <f t="shared" si="24"/>
        <v>#NUM!</v>
      </c>
      <c r="AJ27" s="75" t="e">
        <f t="shared" si="25"/>
        <v>#N/A</v>
      </c>
    </row>
    <row r="28" spans="1:36" ht="12.95" customHeight="1" x14ac:dyDescent="0.15">
      <c r="A28" s="74"/>
      <c r="B28" s="115"/>
      <c r="C28" s="115"/>
      <c r="D28" s="74"/>
      <c r="E28" s="74"/>
      <c r="F28" s="4" t="str">
        <f t="shared" si="0"/>
        <v/>
      </c>
      <c r="G28" s="74"/>
      <c r="H28" s="74"/>
      <c r="I28" s="74"/>
      <c r="J28" s="1" t="s">
        <v>15</v>
      </c>
      <c r="K28" s="75" t="e">
        <f t="shared" si="1"/>
        <v>#NUM!</v>
      </c>
      <c r="L28" s="75" t="e">
        <f t="shared" si="2"/>
        <v>#NUM!</v>
      </c>
      <c r="M28" s="75" t="e">
        <f t="shared" si="3"/>
        <v>#NUM!</v>
      </c>
      <c r="N28" s="75" t="e">
        <f t="shared" si="4"/>
        <v>#NUM!</v>
      </c>
      <c r="O28" s="75" t="e">
        <f t="shared" si="5"/>
        <v>#NUM!</v>
      </c>
      <c r="P28" s="75" t="e">
        <f t="shared" si="26"/>
        <v>#N/A</v>
      </c>
      <c r="Q28" s="75" t="e">
        <f t="shared" si="6"/>
        <v>#NUM!</v>
      </c>
      <c r="R28" s="75" t="e">
        <f t="shared" si="7"/>
        <v>#NUM!</v>
      </c>
      <c r="S28" s="75" t="e">
        <f t="shared" si="8"/>
        <v>#NUM!</v>
      </c>
      <c r="T28" s="75" t="e">
        <f t="shared" si="9"/>
        <v>#NUM!</v>
      </c>
      <c r="U28" s="75" t="e">
        <f t="shared" si="10"/>
        <v>#N/A</v>
      </c>
      <c r="V28" s="75" t="e">
        <f t="shared" si="11"/>
        <v>#NUM!</v>
      </c>
      <c r="W28" s="75" t="e">
        <f t="shared" si="12"/>
        <v>#NUM!</v>
      </c>
      <c r="X28" s="75" t="e">
        <f t="shared" si="13"/>
        <v>#NUM!</v>
      </c>
      <c r="Y28" s="75" t="e">
        <f t="shared" si="14"/>
        <v>#NUM!</v>
      </c>
      <c r="Z28" s="75" t="e">
        <f t="shared" si="15"/>
        <v>#N/A</v>
      </c>
      <c r="AA28" s="75" t="e">
        <f t="shared" si="16"/>
        <v>#NUM!</v>
      </c>
      <c r="AB28" s="75" t="e">
        <f t="shared" si="17"/>
        <v>#NUM!</v>
      </c>
      <c r="AC28" s="75" t="e">
        <f t="shared" si="18"/>
        <v>#NUM!</v>
      </c>
      <c r="AD28" s="75" t="e">
        <f t="shared" si="19"/>
        <v>#NUM!</v>
      </c>
      <c r="AE28" s="75" t="e">
        <f t="shared" si="20"/>
        <v>#NUM!</v>
      </c>
      <c r="AF28" s="75" t="e">
        <f t="shared" si="21"/>
        <v>#N/A</v>
      </c>
      <c r="AG28" s="75" t="e">
        <f t="shared" si="22"/>
        <v>#NUM!</v>
      </c>
      <c r="AH28" s="75" t="e">
        <f t="shared" si="23"/>
        <v>#NUM!</v>
      </c>
      <c r="AI28" s="75" t="e">
        <f t="shared" si="24"/>
        <v>#NUM!</v>
      </c>
      <c r="AJ28" s="75" t="e">
        <f t="shared" si="25"/>
        <v>#N/A</v>
      </c>
    </row>
    <row r="29" spans="1:36" ht="12.95" customHeight="1" x14ac:dyDescent="0.15">
      <c r="A29" s="74"/>
      <c r="B29" s="115"/>
      <c r="C29" s="115"/>
      <c r="D29" s="74"/>
      <c r="E29" s="74"/>
      <c r="F29" s="4" t="str">
        <f t="shared" si="0"/>
        <v/>
      </c>
      <c r="G29" s="74"/>
      <c r="H29" s="74"/>
      <c r="I29" s="74"/>
      <c r="J29" s="1" t="s">
        <v>15</v>
      </c>
      <c r="K29" s="75" t="e">
        <f t="shared" si="1"/>
        <v>#NUM!</v>
      </c>
      <c r="L29" s="75" t="e">
        <f t="shared" si="2"/>
        <v>#NUM!</v>
      </c>
      <c r="M29" s="75" t="e">
        <f t="shared" si="3"/>
        <v>#NUM!</v>
      </c>
      <c r="N29" s="75" t="e">
        <f t="shared" si="4"/>
        <v>#NUM!</v>
      </c>
      <c r="O29" s="75" t="e">
        <f t="shared" si="5"/>
        <v>#NUM!</v>
      </c>
      <c r="P29" s="75" t="e">
        <f t="shared" si="26"/>
        <v>#N/A</v>
      </c>
      <c r="Q29" s="75" t="e">
        <f t="shared" si="6"/>
        <v>#NUM!</v>
      </c>
      <c r="R29" s="75" t="e">
        <f t="shared" si="7"/>
        <v>#NUM!</v>
      </c>
      <c r="S29" s="75" t="e">
        <f t="shared" si="8"/>
        <v>#NUM!</v>
      </c>
      <c r="T29" s="75" t="e">
        <f t="shared" si="9"/>
        <v>#NUM!</v>
      </c>
      <c r="U29" s="75" t="e">
        <f t="shared" si="10"/>
        <v>#N/A</v>
      </c>
      <c r="V29" s="75" t="e">
        <f t="shared" si="11"/>
        <v>#NUM!</v>
      </c>
      <c r="W29" s="75" t="e">
        <f t="shared" si="12"/>
        <v>#NUM!</v>
      </c>
      <c r="X29" s="75" t="e">
        <f t="shared" si="13"/>
        <v>#NUM!</v>
      </c>
      <c r="Y29" s="75" t="e">
        <f t="shared" si="14"/>
        <v>#NUM!</v>
      </c>
      <c r="Z29" s="75" t="e">
        <f t="shared" si="15"/>
        <v>#N/A</v>
      </c>
      <c r="AA29" s="75" t="e">
        <f t="shared" si="16"/>
        <v>#NUM!</v>
      </c>
      <c r="AB29" s="75" t="e">
        <f t="shared" si="17"/>
        <v>#NUM!</v>
      </c>
      <c r="AC29" s="75" t="e">
        <f t="shared" si="18"/>
        <v>#NUM!</v>
      </c>
      <c r="AD29" s="75" t="e">
        <f t="shared" si="19"/>
        <v>#NUM!</v>
      </c>
      <c r="AE29" s="75" t="e">
        <f t="shared" si="20"/>
        <v>#NUM!</v>
      </c>
      <c r="AF29" s="75" t="e">
        <f t="shared" si="21"/>
        <v>#N/A</v>
      </c>
      <c r="AG29" s="75" t="e">
        <f t="shared" si="22"/>
        <v>#NUM!</v>
      </c>
      <c r="AH29" s="75" t="e">
        <f t="shared" si="23"/>
        <v>#NUM!</v>
      </c>
      <c r="AI29" s="75" t="e">
        <f t="shared" si="24"/>
        <v>#NUM!</v>
      </c>
      <c r="AJ29" s="75" t="e">
        <f t="shared" si="25"/>
        <v>#N/A</v>
      </c>
    </row>
    <row r="30" spans="1:36" ht="12.95" customHeight="1" x14ac:dyDescent="0.15">
      <c r="A30" s="74"/>
      <c r="B30" s="115"/>
      <c r="C30" s="115"/>
      <c r="D30" s="74"/>
      <c r="E30" s="74"/>
      <c r="F30" s="4" t="str">
        <f t="shared" si="0"/>
        <v/>
      </c>
      <c r="G30" s="6"/>
      <c r="H30" s="74"/>
      <c r="I30" s="74"/>
      <c r="J30" s="1" t="s">
        <v>15</v>
      </c>
      <c r="K30" s="75" t="e">
        <f t="shared" si="1"/>
        <v>#NUM!</v>
      </c>
      <c r="L30" s="75" t="e">
        <f t="shared" si="2"/>
        <v>#NUM!</v>
      </c>
      <c r="M30" s="75" t="e">
        <f t="shared" si="3"/>
        <v>#NUM!</v>
      </c>
      <c r="N30" s="75" t="e">
        <f t="shared" si="4"/>
        <v>#NUM!</v>
      </c>
      <c r="O30" s="75" t="e">
        <f t="shared" si="5"/>
        <v>#NUM!</v>
      </c>
      <c r="P30" s="75" t="e">
        <f t="shared" si="26"/>
        <v>#N/A</v>
      </c>
      <c r="Q30" s="75" t="e">
        <f t="shared" si="6"/>
        <v>#NUM!</v>
      </c>
      <c r="R30" s="75" t="e">
        <f t="shared" si="7"/>
        <v>#NUM!</v>
      </c>
      <c r="S30" s="75" t="e">
        <f t="shared" si="8"/>
        <v>#NUM!</v>
      </c>
      <c r="T30" s="75" t="e">
        <f t="shared" si="9"/>
        <v>#NUM!</v>
      </c>
      <c r="U30" s="75" t="e">
        <f t="shared" si="10"/>
        <v>#N/A</v>
      </c>
      <c r="V30" s="75" t="e">
        <f t="shared" si="11"/>
        <v>#NUM!</v>
      </c>
      <c r="W30" s="75" t="e">
        <f t="shared" si="12"/>
        <v>#NUM!</v>
      </c>
      <c r="X30" s="75" t="e">
        <f t="shared" si="13"/>
        <v>#NUM!</v>
      </c>
      <c r="Y30" s="75" t="e">
        <f t="shared" si="14"/>
        <v>#NUM!</v>
      </c>
      <c r="Z30" s="75" t="e">
        <f t="shared" si="15"/>
        <v>#N/A</v>
      </c>
      <c r="AA30" s="75" t="e">
        <f t="shared" si="16"/>
        <v>#NUM!</v>
      </c>
      <c r="AB30" s="75" t="e">
        <f t="shared" si="17"/>
        <v>#NUM!</v>
      </c>
      <c r="AC30" s="75" t="e">
        <f t="shared" si="18"/>
        <v>#NUM!</v>
      </c>
      <c r="AD30" s="75" t="e">
        <f t="shared" si="19"/>
        <v>#NUM!</v>
      </c>
      <c r="AE30" s="75" t="e">
        <f t="shared" si="20"/>
        <v>#NUM!</v>
      </c>
      <c r="AF30" s="75" t="e">
        <f t="shared" si="21"/>
        <v>#N/A</v>
      </c>
      <c r="AG30" s="75" t="e">
        <f t="shared" si="22"/>
        <v>#NUM!</v>
      </c>
      <c r="AH30" s="75" t="e">
        <f t="shared" si="23"/>
        <v>#NUM!</v>
      </c>
      <c r="AI30" s="75" t="e">
        <f t="shared" si="24"/>
        <v>#NUM!</v>
      </c>
      <c r="AJ30" s="75" t="e">
        <f t="shared" si="25"/>
        <v>#N/A</v>
      </c>
    </row>
    <row r="31" spans="1:36" ht="12.95" customHeight="1" x14ac:dyDescent="0.15">
      <c r="A31" s="74"/>
      <c r="B31" s="115"/>
      <c r="C31" s="115"/>
      <c r="D31" s="74"/>
      <c r="E31" s="74"/>
      <c r="F31" s="4" t="str">
        <f t="shared" si="0"/>
        <v/>
      </c>
      <c r="G31" s="74"/>
      <c r="H31" s="74"/>
      <c r="I31" s="74"/>
      <c r="J31" s="1" t="s">
        <v>15</v>
      </c>
      <c r="K31" s="75" t="e">
        <f t="shared" si="1"/>
        <v>#NUM!</v>
      </c>
      <c r="L31" s="75" t="e">
        <f t="shared" si="2"/>
        <v>#NUM!</v>
      </c>
      <c r="M31" s="75" t="e">
        <f t="shared" si="3"/>
        <v>#NUM!</v>
      </c>
      <c r="N31" s="75" t="e">
        <f t="shared" si="4"/>
        <v>#NUM!</v>
      </c>
      <c r="O31" s="75" t="e">
        <f t="shared" si="5"/>
        <v>#NUM!</v>
      </c>
      <c r="P31" s="75" t="e">
        <f t="shared" si="26"/>
        <v>#N/A</v>
      </c>
      <c r="Q31" s="75" t="e">
        <f t="shared" si="6"/>
        <v>#NUM!</v>
      </c>
      <c r="R31" s="75" t="e">
        <f t="shared" si="7"/>
        <v>#NUM!</v>
      </c>
      <c r="S31" s="75" t="e">
        <f t="shared" si="8"/>
        <v>#NUM!</v>
      </c>
      <c r="T31" s="75" t="e">
        <f t="shared" si="9"/>
        <v>#NUM!</v>
      </c>
      <c r="U31" s="75" t="e">
        <f t="shared" si="10"/>
        <v>#N/A</v>
      </c>
      <c r="V31" s="75" t="e">
        <f t="shared" si="11"/>
        <v>#NUM!</v>
      </c>
      <c r="W31" s="75" t="e">
        <f t="shared" si="12"/>
        <v>#NUM!</v>
      </c>
      <c r="X31" s="75" t="e">
        <f t="shared" si="13"/>
        <v>#NUM!</v>
      </c>
      <c r="Y31" s="75" t="e">
        <f t="shared" si="14"/>
        <v>#NUM!</v>
      </c>
      <c r="Z31" s="75" t="e">
        <f t="shared" si="15"/>
        <v>#N/A</v>
      </c>
      <c r="AA31" s="75" t="e">
        <f t="shared" si="16"/>
        <v>#NUM!</v>
      </c>
      <c r="AB31" s="75" t="e">
        <f t="shared" si="17"/>
        <v>#NUM!</v>
      </c>
      <c r="AC31" s="75" t="e">
        <f t="shared" si="18"/>
        <v>#NUM!</v>
      </c>
      <c r="AD31" s="75" t="e">
        <f t="shared" si="19"/>
        <v>#NUM!</v>
      </c>
      <c r="AE31" s="75" t="e">
        <f t="shared" si="20"/>
        <v>#NUM!</v>
      </c>
      <c r="AF31" s="75" t="e">
        <f t="shared" si="21"/>
        <v>#N/A</v>
      </c>
      <c r="AG31" s="75" t="e">
        <f t="shared" si="22"/>
        <v>#NUM!</v>
      </c>
      <c r="AH31" s="75" t="e">
        <f t="shared" si="23"/>
        <v>#NUM!</v>
      </c>
      <c r="AI31" s="75" t="e">
        <f t="shared" si="24"/>
        <v>#NUM!</v>
      </c>
      <c r="AJ31" s="75" t="e">
        <f t="shared" si="25"/>
        <v>#N/A</v>
      </c>
    </row>
    <row r="32" spans="1:36" ht="12.95" customHeight="1" x14ac:dyDescent="0.15">
      <c r="A32" s="74"/>
      <c r="B32" s="115"/>
      <c r="C32" s="115"/>
      <c r="D32" s="74"/>
      <c r="E32" s="74"/>
      <c r="F32" s="4" t="str">
        <f t="shared" si="0"/>
        <v/>
      </c>
      <c r="G32" s="74"/>
      <c r="H32" s="74"/>
      <c r="I32" s="74"/>
      <c r="J32" s="1" t="s">
        <v>15</v>
      </c>
      <c r="K32" s="75" t="e">
        <f t="shared" si="1"/>
        <v>#NUM!</v>
      </c>
      <c r="L32" s="75" t="e">
        <f t="shared" si="2"/>
        <v>#NUM!</v>
      </c>
      <c r="M32" s="75" t="e">
        <f t="shared" si="3"/>
        <v>#NUM!</v>
      </c>
      <c r="N32" s="75" t="e">
        <f t="shared" si="4"/>
        <v>#NUM!</v>
      </c>
      <c r="O32" s="75" t="e">
        <f t="shared" si="5"/>
        <v>#NUM!</v>
      </c>
      <c r="P32" s="75" t="e">
        <f t="shared" si="26"/>
        <v>#N/A</v>
      </c>
      <c r="Q32" s="75" t="e">
        <f t="shared" si="6"/>
        <v>#NUM!</v>
      </c>
      <c r="R32" s="75" t="e">
        <f t="shared" si="7"/>
        <v>#NUM!</v>
      </c>
      <c r="S32" s="75" t="e">
        <f t="shared" si="8"/>
        <v>#NUM!</v>
      </c>
      <c r="T32" s="75" t="e">
        <f t="shared" si="9"/>
        <v>#NUM!</v>
      </c>
      <c r="U32" s="75" t="e">
        <f t="shared" si="10"/>
        <v>#N/A</v>
      </c>
      <c r="V32" s="75" t="e">
        <f t="shared" si="11"/>
        <v>#NUM!</v>
      </c>
      <c r="W32" s="75" t="e">
        <f t="shared" si="12"/>
        <v>#NUM!</v>
      </c>
      <c r="X32" s="75" t="e">
        <f t="shared" si="13"/>
        <v>#NUM!</v>
      </c>
      <c r="Y32" s="75" t="e">
        <f t="shared" si="14"/>
        <v>#NUM!</v>
      </c>
      <c r="Z32" s="75" t="e">
        <f t="shared" si="15"/>
        <v>#N/A</v>
      </c>
      <c r="AA32" s="75" t="e">
        <f t="shared" si="16"/>
        <v>#NUM!</v>
      </c>
      <c r="AB32" s="75" t="e">
        <f t="shared" si="17"/>
        <v>#NUM!</v>
      </c>
      <c r="AC32" s="75" t="e">
        <f t="shared" si="18"/>
        <v>#NUM!</v>
      </c>
      <c r="AD32" s="75" t="e">
        <f t="shared" si="19"/>
        <v>#NUM!</v>
      </c>
      <c r="AE32" s="75" t="e">
        <f t="shared" si="20"/>
        <v>#NUM!</v>
      </c>
      <c r="AF32" s="75" t="e">
        <f t="shared" si="21"/>
        <v>#N/A</v>
      </c>
      <c r="AG32" s="75" t="e">
        <f t="shared" si="22"/>
        <v>#NUM!</v>
      </c>
      <c r="AH32" s="75" t="e">
        <f t="shared" si="23"/>
        <v>#NUM!</v>
      </c>
      <c r="AI32" s="75" t="e">
        <f t="shared" si="24"/>
        <v>#NUM!</v>
      </c>
      <c r="AJ32" s="75" t="e">
        <f t="shared" si="25"/>
        <v>#N/A</v>
      </c>
    </row>
    <row r="33" spans="1:36" ht="12.95" customHeight="1" x14ac:dyDescent="0.15">
      <c r="A33" s="74"/>
      <c r="B33" s="115"/>
      <c r="C33" s="115"/>
      <c r="D33" s="74"/>
      <c r="E33" s="74"/>
      <c r="F33" s="4" t="str">
        <f t="shared" si="0"/>
        <v/>
      </c>
      <c r="G33" s="74"/>
      <c r="H33" s="74"/>
      <c r="I33" s="74"/>
      <c r="J33" s="1" t="s">
        <v>15</v>
      </c>
      <c r="K33" s="75" t="e">
        <f t="shared" si="1"/>
        <v>#NUM!</v>
      </c>
      <c r="L33" s="75" t="e">
        <f t="shared" si="2"/>
        <v>#NUM!</v>
      </c>
      <c r="M33" s="75" t="e">
        <f t="shared" si="3"/>
        <v>#NUM!</v>
      </c>
      <c r="N33" s="75" t="e">
        <f t="shared" si="4"/>
        <v>#NUM!</v>
      </c>
      <c r="O33" s="75" t="e">
        <f t="shared" si="5"/>
        <v>#NUM!</v>
      </c>
      <c r="P33" s="75" t="e">
        <f t="shared" si="26"/>
        <v>#N/A</v>
      </c>
      <c r="Q33" s="75" t="e">
        <f t="shared" si="6"/>
        <v>#NUM!</v>
      </c>
      <c r="R33" s="75" t="e">
        <f t="shared" si="7"/>
        <v>#NUM!</v>
      </c>
      <c r="S33" s="75" t="e">
        <f t="shared" si="8"/>
        <v>#NUM!</v>
      </c>
      <c r="T33" s="75" t="e">
        <f t="shared" si="9"/>
        <v>#NUM!</v>
      </c>
      <c r="U33" s="75" t="e">
        <f t="shared" si="10"/>
        <v>#N/A</v>
      </c>
      <c r="V33" s="75" t="e">
        <f t="shared" si="11"/>
        <v>#NUM!</v>
      </c>
      <c r="W33" s="75" t="e">
        <f t="shared" si="12"/>
        <v>#NUM!</v>
      </c>
      <c r="X33" s="75" t="e">
        <f t="shared" si="13"/>
        <v>#NUM!</v>
      </c>
      <c r="Y33" s="75" t="e">
        <f t="shared" si="14"/>
        <v>#NUM!</v>
      </c>
      <c r="Z33" s="75" t="e">
        <f t="shared" si="15"/>
        <v>#N/A</v>
      </c>
      <c r="AA33" s="75" t="e">
        <f t="shared" si="16"/>
        <v>#NUM!</v>
      </c>
      <c r="AB33" s="75" t="e">
        <f t="shared" si="17"/>
        <v>#NUM!</v>
      </c>
      <c r="AC33" s="75" t="e">
        <f t="shared" si="18"/>
        <v>#NUM!</v>
      </c>
      <c r="AD33" s="75" t="e">
        <f t="shared" si="19"/>
        <v>#NUM!</v>
      </c>
      <c r="AE33" s="75" t="e">
        <f t="shared" si="20"/>
        <v>#NUM!</v>
      </c>
      <c r="AF33" s="75" t="e">
        <f t="shared" si="21"/>
        <v>#N/A</v>
      </c>
      <c r="AG33" s="75" t="e">
        <f t="shared" si="22"/>
        <v>#NUM!</v>
      </c>
      <c r="AH33" s="75" t="e">
        <f t="shared" si="23"/>
        <v>#NUM!</v>
      </c>
      <c r="AI33" s="75" t="e">
        <f t="shared" si="24"/>
        <v>#NUM!</v>
      </c>
      <c r="AJ33" s="75" t="e">
        <f t="shared" si="25"/>
        <v>#N/A</v>
      </c>
    </row>
    <row r="34" spans="1:36" ht="12.95" customHeight="1" x14ac:dyDescent="0.15">
      <c r="A34" s="74"/>
      <c r="B34" s="115"/>
      <c r="C34" s="115"/>
      <c r="D34" s="74"/>
      <c r="E34" s="74"/>
      <c r="F34" s="4" t="str">
        <f t="shared" si="0"/>
        <v/>
      </c>
      <c r="G34" s="74"/>
      <c r="H34" s="74"/>
      <c r="I34" s="74"/>
      <c r="K34" s="75" t="e">
        <f t="shared" si="1"/>
        <v>#NUM!</v>
      </c>
      <c r="L34" s="75" t="e">
        <f t="shared" si="2"/>
        <v>#NUM!</v>
      </c>
      <c r="M34" s="75" t="e">
        <f t="shared" si="3"/>
        <v>#NUM!</v>
      </c>
      <c r="N34" s="75" t="e">
        <f t="shared" si="4"/>
        <v>#NUM!</v>
      </c>
      <c r="O34" s="75" t="e">
        <f t="shared" si="5"/>
        <v>#NUM!</v>
      </c>
      <c r="P34" s="75" t="e">
        <f t="shared" si="26"/>
        <v>#N/A</v>
      </c>
      <c r="Q34" s="75" t="e">
        <f t="shared" si="6"/>
        <v>#NUM!</v>
      </c>
      <c r="R34" s="75" t="e">
        <f t="shared" si="7"/>
        <v>#NUM!</v>
      </c>
      <c r="S34" s="75" t="e">
        <f t="shared" si="8"/>
        <v>#NUM!</v>
      </c>
      <c r="T34" s="75" t="e">
        <f t="shared" si="9"/>
        <v>#NUM!</v>
      </c>
      <c r="U34" s="75" t="e">
        <f t="shared" si="10"/>
        <v>#N/A</v>
      </c>
      <c r="V34" s="75" t="e">
        <f t="shared" si="11"/>
        <v>#NUM!</v>
      </c>
      <c r="W34" s="75" t="e">
        <f t="shared" si="12"/>
        <v>#NUM!</v>
      </c>
      <c r="X34" s="75" t="e">
        <f t="shared" si="13"/>
        <v>#NUM!</v>
      </c>
      <c r="Y34" s="75" t="e">
        <f t="shared" si="14"/>
        <v>#NUM!</v>
      </c>
      <c r="Z34" s="75" t="e">
        <f t="shared" si="15"/>
        <v>#N/A</v>
      </c>
      <c r="AA34" s="75" t="e">
        <f t="shared" si="16"/>
        <v>#NUM!</v>
      </c>
      <c r="AB34" s="75" t="e">
        <f t="shared" si="17"/>
        <v>#NUM!</v>
      </c>
      <c r="AC34" s="75" t="e">
        <f t="shared" si="18"/>
        <v>#NUM!</v>
      </c>
      <c r="AD34" s="75" t="e">
        <f t="shared" si="19"/>
        <v>#NUM!</v>
      </c>
      <c r="AE34" s="75" t="e">
        <f t="shared" si="20"/>
        <v>#NUM!</v>
      </c>
      <c r="AF34" s="75" t="e">
        <f t="shared" si="21"/>
        <v>#N/A</v>
      </c>
      <c r="AG34" s="75" t="e">
        <f t="shared" si="22"/>
        <v>#NUM!</v>
      </c>
      <c r="AH34" s="75" t="e">
        <f t="shared" si="23"/>
        <v>#NUM!</v>
      </c>
      <c r="AI34" s="75" t="e">
        <f t="shared" si="24"/>
        <v>#NUM!</v>
      </c>
      <c r="AJ34" s="75" t="e">
        <f t="shared" si="25"/>
        <v>#N/A</v>
      </c>
    </row>
    <row r="35" spans="1:36" ht="12.95" customHeight="1" x14ac:dyDescent="0.15">
      <c r="A35" s="74"/>
      <c r="B35" s="115"/>
      <c r="C35" s="115"/>
      <c r="D35" s="74"/>
      <c r="E35" s="74"/>
      <c r="F35" s="4" t="str">
        <f t="shared" si="0"/>
        <v/>
      </c>
      <c r="G35" s="74"/>
      <c r="H35" s="74"/>
      <c r="I35" s="74"/>
      <c r="K35" s="75" t="e">
        <f t="shared" si="1"/>
        <v>#NUM!</v>
      </c>
      <c r="L35" s="75" t="e">
        <f t="shared" si="2"/>
        <v>#NUM!</v>
      </c>
      <c r="M35" s="75" t="e">
        <f t="shared" si="3"/>
        <v>#NUM!</v>
      </c>
      <c r="N35" s="75" t="e">
        <f t="shared" si="4"/>
        <v>#NUM!</v>
      </c>
      <c r="O35" s="75" t="e">
        <f t="shared" si="5"/>
        <v>#NUM!</v>
      </c>
      <c r="P35" s="75" t="e">
        <f t="shared" si="26"/>
        <v>#N/A</v>
      </c>
      <c r="Q35" s="75" t="e">
        <f t="shared" si="6"/>
        <v>#NUM!</v>
      </c>
      <c r="R35" s="75" t="e">
        <f t="shared" si="7"/>
        <v>#NUM!</v>
      </c>
      <c r="S35" s="75" t="e">
        <f t="shared" si="8"/>
        <v>#NUM!</v>
      </c>
      <c r="T35" s="75" t="e">
        <f t="shared" si="9"/>
        <v>#NUM!</v>
      </c>
      <c r="U35" s="75" t="e">
        <f t="shared" si="10"/>
        <v>#N/A</v>
      </c>
      <c r="V35" s="75" t="e">
        <f t="shared" si="11"/>
        <v>#NUM!</v>
      </c>
      <c r="W35" s="75" t="e">
        <f t="shared" si="12"/>
        <v>#NUM!</v>
      </c>
      <c r="X35" s="75" t="e">
        <f t="shared" si="13"/>
        <v>#NUM!</v>
      </c>
      <c r="Y35" s="75" t="e">
        <f t="shared" si="14"/>
        <v>#NUM!</v>
      </c>
      <c r="Z35" s="75" t="e">
        <f t="shared" si="15"/>
        <v>#N/A</v>
      </c>
      <c r="AA35" s="75" t="e">
        <f t="shared" si="16"/>
        <v>#NUM!</v>
      </c>
      <c r="AB35" s="75" t="e">
        <f t="shared" si="17"/>
        <v>#NUM!</v>
      </c>
      <c r="AC35" s="75" t="e">
        <f t="shared" si="18"/>
        <v>#NUM!</v>
      </c>
      <c r="AD35" s="75" t="e">
        <f t="shared" si="19"/>
        <v>#NUM!</v>
      </c>
      <c r="AE35" s="75" t="e">
        <f t="shared" si="20"/>
        <v>#NUM!</v>
      </c>
      <c r="AF35" s="75" t="e">
        <f t="shared" si="21"/>
        <v>#N/A</v>
      </c>
      <c r="AG35" s="75" t="e">
        <f t="shared" si="22"/>
        <v>#NUM!</v>
      </c>
      <c r="AH35" s="75" t="e">
        <f t="shared" si="23"/>
        <v>#NUM!</v>
      </c>
      <c r="AI35" s="75" t="e">
        <f t="shared" si="24"/>
        <v>#NUM!</v>
      </c>
      <c r="AJ35" s="75" t="e">
        <f t="shared" si="25"/>
        <v>#N/A</v>
      </c>
    </row>
    <row r="36" spans="1:36" ht="12.95" customHeight="1" x14ac:dyDescent="0.15">
      <c r="A36" s="74"/>
      <c r="B36" s="115"/>
      <c r="C36" s="115"/>
      <c r="D36" s="74"/>
      <c r="E36" s="74"/>
      <c r="F36" s="4" t="str">
        <f t="shared" si="0"/>
        <v/>
      </c>
      <c r="G36" s="74"/>
      <c r="H36" s="74"/>
      <c r="I36" s="74"/>
      <c r="K36" s="75" t="e">
        <f t="shared" si="1"/>
        <v>#NUM!</v>
      </c>
      <c r="L36" s="75" t="e">
        <f t="shared" si="2"/>
        <v>#NUM!</v>
      </c>
      <c r="M36" s="75" t="e">
        <f t="shared" si="3"/>
        <v>#NUM!</v>
      </c>
      <c r="N36" s="75" t="e">
        <f t="shared" si="4"/>
        <v>#NUM!</v>
      </c>
      <c r="O36" s="75" t="e">
        <f t="shared" si="5"/>
        <v>#NUM!</v>
      </c>
      <c r="P36" s="75" t="e">
        <f t="shared" si="26"/>
        <v>#N/A</v>
      </c>
      <c r="Q36" s="75" t="e">
        <f t="shared" si="6"/>
        <v>#NUM!</v>
      </c>
      <c r="R36" s="75" t="e">
        <f t="shared" si="7"/>
        <v>#NUM!</v>
      </c>
      <c r="S36" s="75" t="e">
        <f t="shared" si="8"/>
        <v>#NUM!</v>
      </c>
      <c r="T36" s="75" t="e">
        <f t="shared" si="9"/>
        <v>#NUM!</v>
      </c>
      <c r="U36" s="75" t="e">
        <f t="shared" si="10"/>
        <v>#N/A</v>
      </c>
      <c r="V36" s="75" t="e">
        <f t="shared" si="11"/>
        <v>#NUM!</v>
      </c>
      <c r="W36" s="75" t="e">
        <f t="shared" si="12"/>
        <v>#NUM!</v>
      </c>
      <c r="X36" s="75" t="e">
        <f t="shared" si="13"/>
        <v>#NUM!</v>
      </c>
      <c r="Y36" s="75" t="e">
        <f t="shared" si="14"/>
        <v>#NUM!</v>
      </c>
      <c r="Z36" s="75" t="e">
        <f t="shared" si="15"/>
        <v>#N/A</v>
      </c>
      <c r="AA36" s="75" t="e">
        <f t="shared" si="16"/>
        <v>#NUM!</v>
      </c>
      <c r="AB36" s="75" t="e">
        <f t="shared" si="17"/>
        <v>#NUM!</v>
      </c>
      <c r="AC36" s="75" t="e">
        <f t="shared" si="18"/>
        <v>#NUM!</v>
      </c>
      <c r="AD36" s="75" t="e">
        <f t="shared" si="19"/>
        <v>#NUM!</v>
      </c>
      <c r="AE36" s="75" t="e">
        <f t="shared" si="20"/>
        <v>#NUM!</v>
      </c>
      <c r="AF36" s="75" t="e">
        <f t="shared" si="21"/>
        <v>#N/A</v>
      </c>
      <c r="AG36" s="75" t="e">
        <f t="shared" si="22"/>
        <v>#NUM!</v>
      </c>
      <c r="AH36" s="75" t="e">
        <f t="shared" si="23"/>
        <v>#NUM!</v>
      </c>
      <c r="AI36" s="75" t="e">
        <f t="shared" si="24"/>
        <v>#NUM!</v>
      </c>
      <c r="AJ36" s="75" t="e">
        <f t="shared" si="25"/>
        <v>#N/A</v>
      </c>
    </row>
    <row r="37" spans="1:36" ht="12.95" customHeight="1" x14ac:dyDescent="0.15">
      <c r="A37" s="74"/>
      <c r="B37" s="115"/>
      <c r="C37" s="115"/>
      <c r="D37" s="74"/>
      <c r="E37" s="74"/>
      <c r="F37" s="4" t="str">
        <f t="shared" si="0"/>
        <v/>
      </c>
      <c r="G37" s="74"/>
      <c r="H37" s="74"/>
      <c r="I37" s="74"/>
      <c r="K37" s="75" t="e">
        <f t="shared" si="1"/>
        <v>#NUM!</v>
      </c>
      <c r="L37" s="75" t="e">
        <f t="shared" si="2"/>
        <v>#NUM!</v>
      </c>
      <c r="M37" s="75" t="e">
        <f t="shared" si="3"/>
        <v>#NUM!</v>
      </c>
      <c r="N37" s="75" t="e">
        <f t="shared" si="4"/>
        <v>#NUM!</v>
      </c>
      <c r="O37" s="75" t="e">
        <f t="shared" si="5"/>
        <v>#NUM!</v>
      </c>
      <c r="P37" s="75" t="e">
        <f t="shared" si="26"/>
        <v>#N/A</v>
      </c>
      <c r="Q37" s="75" t="e">
        <f t="shared" si="6"/>
        <v>#NUM!</v>
      </c>
      <c r="R37" s="75" t="e">
        <f t="shared" si="7"/>
        <v>#NUM!</v>
      </c>
      <c r="S37" s="75" t="e">
        <f t="shared" si="8"/>
        <v>#NUM!</v>
      </c>
      <c r="T37" s="75" t="e">
        <f t="shared" si="9"/>
        <v>#NUM!</v>
      </c>
      <c r="U37" s="75" t="e">
        <f t="shared" si="10"/>
        <v>#N/A</v>
      </c>
      <c r="V37" s="75" t="e">
        <f t="shared" si="11"/>
        <v>#NUM!</v>
      </c>
      <c r="W37" s="75" t="e">
        <f t="shared" si="12"/>
        <v>#NUM!</v>
      </c>
      <c r="X37" s="75" t="e">
        <f t="shared" si="13"/>
        <v>#NUM!</v>
      </c>
      <c r="Y37" s="75" t="e">
        <f t="shared" si="14"/>
        <v>#NUM!</v>
      </c>
      <c r="Z37" s="75" t="e">
        <f t="shared" si="15"/>
        <v>#N/A</v>
      </c>
      <c r="AA37" s="75" t="e">
        <f t="shared" si="16"/>
        <v>#NUM!</v>
      </c>
      <c r="AB37" s="75" t="e">
        <f t="shared" si="17"/>
        <v>#NUM!</v>
      </c>
      <c r="AC37" s="75" t="e">
        <f t="shared" si="18"/>
        <v>#NUM!</v>
      </c>
      <c r="AD37" s="75" t="e">
        <f t="shared" si="19"/>
        <v>#NUM!</v>
      </c>
      <c r="AE37" s="75" t="e">
        <f t="shared" si="20"/>
        <v>#NUM!</v>
      </c>
      <c r="AF37" s="75" t="e">
        <f t="shared" si="21"/>
        <v>#N/A</v>
      </c>
      <c r="AG37" s="75" t="e">
        <f t="shared" si="22"/>
        <v>#NUM!</v>
      </c>
      <c r="AH37" s="75" t="e">
        <f t="shared" si="23"/>
        <v>#NUM!</v>
      </c>
      <c r="AI37" s="75" t="e">
        <f t="shared" si="24"/>
        <v>#NUM!</v>
      </c>
      <c r="AJ37" s="75" t="e">
        <f t="shared" si="25"/>
        <v>#N/A</v>
      </c>
    </row>
    <row r="38" spans="1:36" ht="12.95" customHeight="1" x14ac:dyDescent="0.15">
      <c r="A38" s="74"/>
      <c r="B38" s="115"/>
      <c r="C38" s="115"/>
      <c r="D38" s="74"/>
      <c r="E38" s="74"/>
      <c r="F38" s="4" t="str">
        <f t="shared" si="0"/>
        <v/>
      </c>
      <c r="G38" s="74"/>
      <c r="H38" s="74"/>
      <c r="I38" s="74"/>
      <c r="K38" s="75" t="e">
        <f t="shared" si="1"/>
        <v>#NUM!</v>
      </c>
      <c r="L38" s="75" t="e">
        <f t="shared" si="2"/>
        <v>#NUM!</v>
      </c>
      <c r="M38" s="75" t="e">
        <f t="shared" si="3"/>
        <v>#NUM!</v>
      </c>
      <c r="N38" s="75" t="e">
        <f t="shared" si="4"/>
        <v>#NUM!</v>
      </c>
      <c r="O38" s="75" t="e">
        <f t="shared" si="5"/>
        <v>#NUM!</v>
      </c>
      <c r="P38" s="75" t="e">
        <f t="shared" si="26"/>
        <v>#N/A</v>
      </c>
      <c r="Q38" s="75" t="e">
        <f t="shared" si="6"/>
        <v>#NUM!</v>
      </c>
      <c r="R38" s="75" t="e">
        <f t="shared" si="7"/>
        <v>#NUM!</v>
      </c>
      <c r="S38" s="75" t="e">
        <f t="shared" si="8"/>
        <v>#NUM!</v>
      </c>
      <c r="T38" s="75" t="e">
        <f t="shared" si="9"/>
        <v>#NUM!</v>
      </c>
      <c r="U38" s="75" t="e">
        <f t="shared" si="10"/>
        <v>#N/A</v>
      </c>
      <c r="V38" s="75" t="e">
        <f t="shared" si="11"/>
        <v>#NUM!</v>
      </c>
      <c r="W38" s="75" t="e">
        <f t="shared" si="12"/>
        <v>#NUM!</v>
      </c>
      <c r="X38" s="75" t="e">
        <f t="shared" si="13"/>
        <v>#NUM!</v>
      </c>
      <c r="Y38" s="75" t="e">
        <f t="shared" si="14"/>
        <v>#NUM!</v>
      </c>
      <c r="Z38" s="75" t="e">
        <f t="shared" si="15"/>
        <v>#N/A</v>
      </c>
      <c r="AA38" s="75" t="e">
        <f t="shared" si="16"/>
        <v>#NUM!</v>
      </c>
      <c r="AB38" s="75" t="e">
        <f t="shared" si="17"/>
        <v>#NUM!</v>
      </c>
      <c r="AC38" s="75" t="e">
        <f t="shared" si="18"/>
        <v>#NUM!</v>
      </c>
      <c r="AD38" s="75" t="e">
        <f t="shared" si="19"/>
        <v>#NUM!</v>
      </c>
      <c r="AE38" s="75" t="e">
        <f t="shared" si="20"/>
        <v>#NUM!</v>
      </c>
      <c r="AF38" s="75" t="e">
        <f t="shared" si="21"/>
        <v>#N/A</v>
      </c>
      <c r="AG38" s="75" t="e">
        <f t="shared" si="22"/>
        <v>#NUM!</v>
      </c>
      <c r="AH38" s="75" t="e">
        <f t="shared" si="23"/>
        <v>#NUM!</v>
      </c>
      <c r="AI38" s="75" t="e">
        <f t="shared" si="24"/>
        <v>#NUM!</v>
      </c>
      <c r="AJ38" s="75" t="e">
        <f t="shared" si="25"/>
        <v>#N/A</v>
      </c>
    </row>
    <row r="39" spans="1:36" ht="12.95" customHeight="1" x14ac:dyDescent="0.15">
      <c r="A39" s="74"/>
      <c r="B39" s="115"/>
      <c r="C39" s="115"/>
      <c r="D39" s="74"/>
      <c r="E39" s="74"/>
      <c r="F39" s="4" t="str">
        <f t="shared" si="0"/>
        <v/>
      </c>
      <c r="G39" s="74"/>
      <c r="H39" s="74"/>
      <c r="I39" s="74"/>
      <c r="K39" s="75" t="e">
        <f t="shared" si="1"/>
        <v>#NUM!</v>
      </c>
      <c r="L39" s="75" t="e">
        <f t="shared" si="2"/>
        <v>#NUM!</v>
      </c>
      <c r="M39" s="75" t="e">
        <f t="shared" si="3"/>
        <v>#NUM!</v>
      </c>
      <c r="N39" s="75" t="e">
        <f t="shared" si="4"/>
        <v>#NUM!</v>
      </c>
      <c r="O39" s="75" t="e">
        <f t="shared" si="5"/>
        <v>#NUM!</v>
      </c>
      <c r="P39" s="75" t="e">
        <f t="shared" si="26"/>
        <v>#N/A</v>
      </c>
      <c r="Q39" s="75" t="e">
        <f t="shared" si="6"/>
        <v>#NUM!</v>
      </c>
      <c r="R39" s="75" t="e">
        <f t="shared" si="7"/>
        <v>#NUM!</v>
      </c>
      <c r="S39" s="75" t="e">
        <f t="shared" si="8"/>
        <v>#NUM!</v>
      </c>
      <c r="T39" s="75" t="e">
        <f t="shared" si="9"/>
        <v>#NUM!</v>
      </c>
      <c r="U39" s="75" t="e">
        <f t="shared" si="10"/>
        <v>#N/A</v>
      </c>
      <c r="V39" s="75" t="e">
        <f t="shared" si="11"/>
        <v>#NUM!</v>
      </c>
      <c r="W39" s="75" t="e">
        <f t="shared" si="12"/>
        <v>#NUM!</v>
      </c>
      <c r="X39" s="75" t="e">
        <f t="shared" si="13"/>
        <v>#NUM!</v>
      </c>
      <c r="Y39" s="75" t="e">
        <f t="shared" si="14"/>
        <v>#NUM!</v>
      </c>
      <c r="Z39" s="75" t="e">
        <f t="shared" si="15"/>
        <v>#N/A</v>
      </c>
      <c r="AA39" s="75" t="e">
        <f t="shared" si="16"/>
        <v>#NUM!</v>
      </c>
      <c r="AB39" s="75" t="e">
        <f t="shared" si="17"/>
        <v>#NUM!</v>
      </c>
      <c r="AC39" s="75" t="e">
        <f t="shared" si="18"/>
        <v>#NUM!</v>
      </c>
      <c r="AD39" s="75" t="e">
        <f t="shared" si="19"/>
        <v>#NUM!</v>
      </c>
      <c r="AE39" s="75" t="e">
        <f t="shared" si="20"/>
        <v>#NUM!</v>
      </c>
      <c r="AF39" s="75" t="e">
        <f t="shared" si="21"/>
        <v>#N/A</v>
      </c>
      <c r="AG39" s="75" t="e">
        <f t="shared" si="22"/>
        <v>#NUM!</v>
      </c>
      <c r="AH39" s="75" t="e">
        <f t="shared" si="23"/>
        <v>#NUM!</v>
      </c>
      <c r="AI39" s="75" t="e">
        <f t="shared" si="24"/>
        <v>#NUM!</v>
      </c>
      <c r="AJ39" s="75" t="e">
        <f t="shared" si="25"/>
        <v>#N/A</v>
      </c>
    </row>
    <row r="40" spans="1:36" ht="12.95" customHeight="1" x14ac:dyDescent="0.15">
      <c r="A40" s="74"/>
      <c r="B40" s="115"/>
      <c r="C40" s="115"/>
      <c r="D40" s="74"/>
      <c r="E40" s="74"/>
      <c r="F40" s="4" t="str">
        <f t="shared" si="0"/>
        <v/>
      </c>
      <c r="G40" s="74"/>
      <c r="H40" s="74"/>
      <c r="I40" s="74"/>
      <c r="K40" s="75" t="e">
        <f t="shared" si="1"/>
        <v>#NUM!</v>
      </c>
      <c r="L40" s="75" t="e">
        <f t="shared" si="2"/>
        <v>#NUM!</v>
      </c>
      <c r="M40" s="75" t="e">
        <f t="shared" si="3"/>
        <v>#NUM!</v>
      </c>
      <c r="N40" s="75" t="e">
        <f t="shared" si="4"/>
        <v>#NUM!</v>
      </c>
      <c r="O40" s="75" t="e">
        <f t="shared" si="5"/>
        <v>#NUM!</v>
      </c>
      <c r="P40" s="75" t="e">
        <f t="shared" si="26"/>
        <v>#N/A</v>
      </c>
      <c r="Q40" s="75" t="e">
        <f t="shared" si="6"/>
        <v>#NUM!</v>
      </c>
      <c r="R40" s="75" t="e">
        <f t="shared" si="7"/>
        <v>#NUM!</v>
      </c>
      <c r="S40" s="75" t="e">
        <f t="shared" si="8"/>
        <v>#NUM!</v>
      </c>
      <c r="T40" s="75" t="e">
        <f t="shared" si="9"/>
        <v>#NUM!</v>
      </c>
      <c r="U40" s="75" t="e">
        <f t="shared" si="10"/>
        <v>#N/A</v>
      </c>
      <c r="V40" s="75" t="e">
        <f t="shared" si="11"/>
        <v>#NUM!</v>
      </c>
      <c r="W40" s="75" t="e">
        <f t="shared" si="12"/>
        <v>#NUM!</v>
      </c>
      <c r="X40" s="75" t="e">
        <f t="shared" si="13"/>
        <v>#NUM!</v>
      </c>
      <c r="Y40" s="75" t="e">
        <f t="shared" si="14"/>
        <v>#NUM!</v>
      </c>
      <c r="Z40" s="75" t="e">
        <f t="shared" si="15"/>
        <v>#N/A</v>
      </c>
      <c r="AA40" s="75" t="e">
        <f t="shared" si="16"/>
        <v>#NUM!</v>
      </c>
      <c r="AB40" s="75" t="e">
        <f t="shared" si="17"/>
        <v>#NUM!</v>
      </c>
      <c r="AC40" s="75" t="e">
        <f t="shared" si="18"/>
        <v>#NUM!</v>
      </c>
      <c r="AD40" s="75" t="e">
        <f t="shared" si="19"/>
        <v>#NUM!</v>
      </c>
      <c r="AE40" s="75" t="e">
        <f t="shared" si="20"/>
        <v>#NUM!</v>
      </c>
      <c r="AF40" s="75" t="e">
        <f t="shared" si="21"/>
        <v>#N/A</v>
      </c>
      <c r="AG40" s="75" t="e">
        <f t="shared" si="22"/>
        <v>#NUM!</v>
      </c>
      <c r="AH40" s="75" t="e">
        <f t="shared" si="23"/>
        <v>#NUM!</v>
      </c>
      <c r="AI40" s="75" t="e">
        <f t="shared" si="24"/>
        <v>#NUM!</v>
      </c>
      <c r="AJ40" s="75" t="e">
        <f t="shared" si="25"/>
        <v>#N/A</v>
      </c>
    </row>
    <row r="41" spans="1:36" ht="12.95" customHeight="1" x14ac:dyDescent="0.15">
      <c r="A41" s="74"/>
      <c r="B41" s="115"/>
      <c r="C41" s="115"/>
      <c r="D41" s="74"/>
      <c r="E41" s="74"/>
      <c r="F41" s="4" t="str">
        <f t="shared" si="0"/>
        <v/>
      </c>
      <c r="G41" s="74"/>
      <c r="H41" s="74"/>
      <c r="I41" s="74"/>
      <c r="K41" s="75" t="e">
        <f t="shared" si="1"/>
        <v>#NUM!</v>
      </c>
      <c r="L41" s="75" t="e">
        <f t="shared" si="2"/>
        <v>#NUM!</v>
      </c>
      <c r="M41" s="75" t="e">
        <f t="shared" si="3"/>
        <v>#NUM!</v>
      </c>
      <c r="N41" s="75" t="e">
        <f t="shared" si="4"/>
        <v>#NUM!</v>
      </c>
      <c r="O41" s="75" t="e">
        <f t="shared" si="5"/>
        <v>#NUM!</v>
      </c>
      <c r="P41" s="75" t="e">
        <f t="shared" si="26"/>
        <v>#N/A</v>
      </c>
      <c r="Q41" s="75" t="e">
        <f t="shared" si="6"/>
        <v>#NUM!</v>
      </c>
      <c r="R41" s="75" t="e">
        <f t="shared" si="7"/>
        <v>#NUM!</v>
      </c>
      <c r="S41" s="75" t="e">
        <f t="shared" si="8"/>
        <v>#NUM!</v>
      </c>
      <c r="T41" s="75" t="e">
        <f t="shared" si="9"/>
        <v>#NUM!</v>
      </c>
      <c r="U41" s="75" t="e">
        <f t="shared" si="10"/>
        <v>#N/A</v>
      </c>
      <c r="V41" s="75" t="e">
        <f t="shared" si="11"/>
        <v>#NUM!</v>
      </c>
      <c r="W41" s="75" t="e">
        <f t="shared" si="12"/>
        <v>#NUM!</v>
      </c>
      <c r="X41" s="75" t="e">
        <f t="shared" si="13"/>
        <v>#NUM!</v>
      </c>
      <c r="Y41" s="75" t="e">
        <f t="shared" si="14"/>
        <v>#NUM!</v>
      </c>
      <c r="Z41" s="75" t="e">
        <f t="shared" si="15"/>
        <v>#N/A</v>
      </c>
      <c r="AA41" s="75" t="e">
        <f t="shared" si="16"/>
        <v>#NUM!</v>
      </c>
      <c r="AB41" s="75" t="e">
        <f t="shared" si="17"/>
        <v>#NUM!</v>
      </c>
      <c r="AC41" s="75" t="e">
        <f t="shared" si="18"/>
        <v>#NUM!</v>
      </c>
      <c r="AD41" s="75" t="e">
        <f t="shared" si="19"/>
        <v>#NUM!</v>
      </c>
      <c r="AE41" s="75" t="e">
        <f t="shared" si="20"/>
        <v>#NUM!</v>
      </c>
      <c r="AF41" s="75" t="e">
        <f t="shared" si="21"/>
        <v>#N/A</v>
      </c>
      <c r="AG41" s="75" t="e">
        <f t="shared" si="22"/>
        <v>#NUM!</v>
      </c>
      <c r="AH41" s="75" t="e">
        <f t="shared" si="23"/>
        <v>#NUM!</v>
      </c>
      <c r="AI41" s="75" t="e">
        <f t="shared" si="24"/>
        <v>#NUM!</v>
      </c>
      <c r="AJ41" s="75" t="e">
        <f t="shared" si="25"/>
        <v>#N/A</v>
      </c>
    </row>
    <row r="42" spans="1:36" ht="12.95" customHeight="1" x14ac:dyDescent="0.15">
      <c r="A42" s="74"/>
      <c r="B42" s="115"/>
      <c r="C42" s="115"/>
      <c r="D42" s="74"/>
      <c r="E42" s="74"/>
      <c r="F42" s="4" t="str">
        <f t="shared" si="0"/>
        <v/>
      </c>
      <c r="G42" s="74"/>
      <c r="H42" s="74"/>
      <c r="I42" s="74"/>
      <c r="K42" s="75" t="e">
        <f t="shared" si="1"/>
        <v>#NUM!</v>
      </c>
      <c r="L42" s="75" t="e">
        <f t="shared" si="2"/>
        <v>#NUM!</v>
      </c>
      <c r="M42" s="75" t="e">
        <f t="shared" si="3"/>
        <v>#NUM!</v>
      </c>
      <c r="N42" s="75" t="e">
        <f t="shared" si="4"/>
        <v>#NUM!</v>
      </c>
      <c r="O42" s="75" t="e">
        <f t="shared" si="5"/>
        <v>#NUM!</v>
      </c>
      <c r="P42" s="75" t="e">
        <f t="shared" si="26"/>
        <v>#N/A</v>
      </c>
      <c r="Q42" s="75" t="e">
        <f t="shared" si="6"/>
        <v>#NUM!</v>
      </c>
      <c r="R42" s="75" t="e">
        <f t="shared" si="7"/>
        <v>#NUM!</v>
      </c>
      <c r="S42" s="75" t="e">
        <f t="shared" si="8"/>
        <v>#NUM!</v>
      </c>
      <c r="T42" s="75" t="e">
        <f t="shared" si="9"/>
        <v>#NUM!</v>
      </c>
      <c r="U42" s="75" t="e">
        <f t="shared" si="10"/>
        <v>#N/A</v>
      </c>
      <c r="V42" s="75" t="e">
        <f t="shared" si="11"/>
        <v>#NUM!</v>
      </c>
      <c r="W42" s="75" t="e">
        <f t="shared" si="12"/>
        <v>#NUM!</v>
      </c>
      <c r="X42" s="75" t="e">
        <f t="shared" si="13"/>
        <v>#NUM!</v>
      </c>
      <c r="Y42" s="75" t="e">
        <f t="shared" si="14"/>
        <v>#NUM!</v>
      </c>
      <c r="Z42" s="75" t="e">
        <f t="shared" si="15"/>
        <v>#N/A</v>
      </c>
      <c r="AA42" s="75" t="e">
        <f t="shared" si="16"/>
        <v>#NUM!</v>
      </c>
      <c r="AB42" s="75" t="e">
        <f t="shared" si="17"/>
        <v>#NUM!</v>
      </c>
      <c r="AC42" s="75" t="e">
        <f t="shared" si="18"/>
        <v>#NUM!</v>
      </c>
      <c r="AD42" s="75" t="e">
        <f t="shared" si="19"/>
        <v>#NUM!</v>
      </c>
      <c r="AE42" s="75" t="e">
        <f t="shared" si="20"/>
        <v>#NUM!</v>
      </c>
      <c r="AF42" s="75" t="e">
        <f t="shared" si="21"/>
        <v>#N/A</v>
      </c>
      <c r="AG42" s="75" t="e">
        <f t="shared" si="22"/>
        <v>#NUM!</v>
      </c>
      <c r="AH42" s="75" t="e">
        <f t="shared" si="23"/>
        <v>#NUM!</v>
      </c>
      <c r="AI42" s="75" t="e">
        <f t="shared" si="24"/>
        <v>#NUM!</v>
      </c>
      <c r="AJ42" s="75" t="e">
        <f t="shared" si="25"/>
        <v>#N/A</v>
      </c>
    </row>
    <row r="43" spans="1:36" ht="12.95" customHeight="1" x14ac:dyDescent="0.15">
      <c r="A43" s="74"/>
      <c r="B43" s="115"/>
      <c r="C43" s="115"/>
      <c r="D43" s="74"/>
      <c r="E43" s="74"/>
      <c r="F43" s="4" t="str">
        <f t="shared" si="0"/>
        <v/>
      </c>
      <c r="G43" s="74"/>
      <c r="H43" s="74"/>
      <c r="I43" s="74"/>
      <c r="K43" s="75" t="e">
        <f t="shared" si="1"/>
        <v>#NUM!</v>
      </c>
      <c r="L43" s="75" t="e">
        <f t="shared" si="2"/>
        <v>#NUM!</v>
      </c>
      <c r="M43" s="75" t="e">
        <f t="shared" si="3"/>
        <v>#NUM!</v>
      </c>
      <c r="N43" s="75" t="e">
        <f t="shared" si="4"/>
        <v>#NUM!</v>
      </c>
      <c r="O43" s="75" t="e">
        <f t="shared" si="5"/>
        <v>#NUM!</v>
      </c>
      <c r="P43" s="75" t="e">
        <f t="shared" si="26"/>
        <v>#N/A</v>
      </c>
      <c r="Q43" s="75" t="e">
        <f t="shared" si="6"/>
        <v>#NUM!</v>
      </c>
      <c r="R43" s="75" t="e">
        <f t="shared" si="7"/>
        <v>#NUM!</v>
      </c>
      <c r="S43" s="75" t="e">
        <f t="shared" si="8"/>
        <v>#NUM!</v>
      </c>
      <c r="T43" s="75" t="e">
        <f t="shared" si="9"/>
        <v>#NUM!</v>
      </c>
      <c r="U43" s="75" t="e">
        <f t="shared" si="10"/>
        <v>#N/A</v>
      </c>
      <c r="V43" s="75" t="e">
        <f t="shared" si="11"/>
        <v>#NUM!</v>
      </c>
      <c r="W43" s="75" t="e">
        <f t="shared" si="12"/>
        <v>#NUM!</v>
      </c>
      <c r="X43" s="75" t="e">
        <f t="shared" si="13"/>
        <v>#NUM!</v>
      </c>
      <c r="Y43" s="75" t="e">
        <f t="shared" si="14"/>
        <v>#NUM!</v>
      </c>
      <c r="Z43" s="75" t="e">
        <f t="shared" si="15"/>
        <v>#N/A</v>
      </c>
      <c r="AA43" s="75" t="e">
        <f t="shared" si="16"/>
        <v>#NUM!</v>
      </c>
      <c r="AB43" s="75" t="e">
        <f t="shared" si="17"/>
        <v>#NUM!</v>
      </c>
      <c r="AC43" s="75" t="e">
        <f t="shared" si="18"/>
        <v>#NUM!</v>
      </c>
      <c r="AD43" s="75" t="e">
        <f t="shared" si="19"/>
        <v>#NUM!</v>
      </c>
      <c r="AE43" s="75" t="e">
        <f t="shared" si="20"/>
        <v>#NUM!</v>
      </c>
      <c r="AF43" s="75" t="e">
        <f t="shared" si="21"/>
        <v>#N/A</v>
      </c>
      <c r="AG43" s="75" t="e">
        <f t="shared" si="22"/>
        <v>#NUM!</v>
      </c>
      <c r="AH43" s="75" t="e">
        <f t="shared" si="23"/>
        <v>#NUM!</v>
      </c>
      <c r="AI43" s="75" t="e">
        <f t="shared" si="24"/>
        <v>#NUM!</v>
      </c>
      <c r="AJ43" s="7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10"/>
      <c r="B46" s="111"/>
      <c r="C46" s="74" t="s">
        <v>18</v>
      </c>
      <c r="D46" s="74" t="s">
        <v>19</v>
      </c>
      <c r="E46" s="74" t="s">
        <v>20</v>
      </c>
      <c r="F46" s="10"/>
      <c r="G46" s="5" t="s">
        <v>21</v>
      </c>
      <c r="H46" s="12"/>
      <c r="I46" s="112" t="s">
        <v>112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8" t="s">
        <v>22</v>
      </c>
      <c r="B47" s="109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1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8" t="s">
        <v>23</v>
      </c>
      <c r="B48" s="109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1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8" t="s">
        <v>24</v>
      </c>
      <c r="B49" s="109"/>
      <c r="C49" s="14">
        <f>ROUND(SUMIF(G4:G43,"&lt;&gt;*下層*",D4:D43)/C47,0)</f>
        <v>30</v>
      </c>
      <c r="D49" s="14" t="str">
        <f>IF(D47&gt;0,ROUND(SUMIF(G4:G43,"*下層*",D4:D43)/D47,0),"")</f>
        <v/>
      </c>
      <c r="E49" s="14">
        <f>ROUND(SUM(D4:D43)/E47,0)</f>
        <v>30</v>
      </c>
      <c r="F49" s="13"/>
      <c r="G49" s="15">
        <f>C49</f>
        <v>30</v>
      </c>
      <c r="H49" s="13"/>
      <c r="I49" s="11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8" t="s">
        <v>25</v>
      </c>
      <c r="B50" s="109"/>
      <c r="C50" s="4">
        <f>E50-D50</f>
        <v>7.99</v>
      </c>
      <c r="D50" s="16">
        <f>SUMIF(G4:G43,"*下層*",F4:F43)</f>
        <v>0</v>
      </c>
      <c r="E50" s="4">
        <f>SUM(F4:F43)</f>
        <v>7.99</v>
      </c>
      <c r="F50" s="13"/>
      <c r="G50" s="17">
        <f>C50*100</f>
        <v>799</v>
      </c>
      <c r="H50" s="13"/>
      <c r="I50" s="11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形状比＝73、Sr＝14</v>
      </c>
      <c r="H51" s="12"/>
      <c r="I51" s="11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1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10"/>
      <c r="B53" s="111"/>
      <c r="C53" s="74" t="s">
        <v>18</v>
      </c>
      <c r="D53" s="74" t="s">
        <v>19</v>
      </c>
      <c r="E53" s="74" t="s">
        <v>20</v>
      </c>
      <c r="F53" s="10"/>
      <c r="G53" s="5" t="s">
        <v>21</v>
      </c>
      <c r="H53" s="12"/>
      <c r="I53" s="11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8" t="s">
        <v>27</v>
      </c>
      <c r="B54" s="109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1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8" t="s">
        <v>23</v>
      </c>
      <c r="B55" s="109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1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8" t="s">
        <v>24</v>
      </c>
      <c r="B56" s="109"/>
      <c r="C56" s="14">
        <f>IF(C54&gt;0,ROUND(SUMIF(H4:H43,"○",D4:D43)/C54,0),"")</f>
        <v>25</v>
      </c>
      <c r="D56" s="14" t="str">
        <f>IF(D54&gt;0,ROUND(SUMIF(H4:H43,"▲",D4:D43)/D54,0),"")</f>
        <v/>
      </c>
      <c r="E56" s="14">
        <f>ROUND(SUMIF(H4:H43,"*",D4:D43)/E54,0)</f>
        <v>25</v>
      </c>
      <c r="F56" s="13"/>
      <c r="G56" s="15">
        <f>C56</f>
        <v>25</v>
      </c>
      <c r="H56" s="13"/>
      <c r="I56" s="11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8" t="s">
        <v>25</v>
      </c>
      <c r="B57" s="109"/>
      <c r="C57" s="16">
        <f>SUMIF(H4:H43,"○",F4:F43)</f>
        <v>1.5799999999999998</v>
      </c>
      <c r="D57" s="16">
        <f>SUMIF(H4:H43,"▲",F4:F43)</f>
        <v>0</v>
      </c>
      <c r="E57" s="16">
        <f>SUM(C57:D57)</f>
        <v>1.5799999999999998</v>
      </c>
      <c r="F57" s="13"/>
      <c r="G57" s="19">
        <f>C57*100</f>
        <v>157.99999999999997</v>
      </c>
      <c r="H57" s="13"/>
      <c r="I57" s="11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1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1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10"/>
      <c r="B60" s="111"/>
      <c r="C60" s="74" t="s">
        <v>18</v>
      </c>
      <c r="D60" s="74" t="s">
        <v>19</v>
      </c>
      <c r="E60" s="74" t="s">
        <v>20</v>
      </c>
      <c r="F60" s="10"/>
      <c r="G60" s="13"/>
      <c r="H60" s="10"/>
      <c r="I60" s="11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8" t="s">
        <v>29</v>
      </c>
      <c r="B61" s="109"/>
      <c r="C61" s="20">
        <f>ROUND(C54/C47*100,1)</f>
        <v>30</v>
      </c>
      <c r="D61" s="20" t="str">
        <f>IF(D47&gt;0,ROUND(D54/D47*100,1),"")</f>
        <v/>
      </c>
      <c r="E61" s="20">
        <f>ROUND(E54/E47*100,1)</f>
        <v>30</v>
      </c>
      <c r="F61" s="10"/>
      <c r="G61" s="13"/>
      <c r="H61" s="10"/>
      <c r="I61" s="11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8" t="s">
        <v>30</v>
      </c>
      <c r="B62" s="109"/>
      <c r="C62" s="20">
        <f>ROUND(C57/C50*100,1)</f>
        <v>19.8</v>
      </c>
      <c r="D62" s="20" t="str">
        <f>IF(D47&gt;0,ROUND(D57/D50*100,1),"")</f>
        <v/>
      </c>
      <c r="E62" s="20">
        <f>ROUND(E57/E50*100,1)</f>
        <v>19.8</v>
      </c>
      <c r="F62" s="10"/>
      <c r="G62" s="10"/>
      <c r="H62" s="10"/>
      <c r="I62" s="1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10"/>
      <c r="B65" s="111"/>
      <c r="C65" s="74" t="s">
        <v>18</v>
      </c>
      <c r="D65" s="74" t="s">
        <v>19</v>
      </c>
      <c r="E65" s="7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8" t="s">
        <v>22</v>
      </c>
      <c r="B66" s="109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8" t="s">
        <v>23</v>
      </c>
      <c r="B67" s="109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8" t="s">
        <v>24</v>
      </c>
      <c r="B68" s="109"/>
      <c r="C68" s="14">
        <f>IF(C66&gt;0,ROUND(SUMIFS(D4:D43,G4:G43,"&lt;&gt;*下層*",H4:H43,"")/C66,0),"")</f>
        <v>32</v>
      </c>
      <c r="D68" s="14" t="str">
        <f>IF(D66&gt;0,ROUND(SUMIFS(D4:D43,G4:G43,"*下層*",H4:H43,"")/D66,0),"")</f>
        <v/>
      </c>
      <c r="E68" s="14">
        <f>IF(E66&gt;0,ROUND(SUMIF(H4:H43,"",D4:D43)/E66,0),"")</f>
        <v>32</v>
      </c>
      <c r="F68" s="13"/>
      <c r="G68" s="15">
        <f>C68</f>
        <v>32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8" t="s">
        <v>25</v>
      </c>
      <c r="B69" s="109"/>
      <c r="C69" s="4">
        <f>C50-C57</f>
        <v>6.41</v>
      </c>
      <c r="D69" s="16" t="str">
        <f>IF(D66&gt;0,D50-D57,"")</f>
        <v/>
      </c>
      <c r="E69" s="4">
        <f>SUM(C69:D69)</f>
        <v>6.41</v>
      </c>
      <c r="F69" s="13"/>
      <c r="G69" s="17">
        <f>C69*100</f>
        <v>641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5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831" priority="16" stopIfTrue="1">
      <formula>AND(($H4="スギ"),(#REF!&lt;12))</formula>
    </cfRule>
  </conditionalFormatting>
  <conditionalFormatting sqref="L4:L43">
    <cfRule type="expression" dxfId="830" priority="15" stopIfTrue="1">
      <formula>AND(($H4="スギ"),(#REF!&lt;22),(#REF!&gt;=12))</formula>
    </cfRule>
  </conditionalFormatting>
  <conditionalFormatting sqref="M4:M43">
    <cfRule type="expression" dxfId="829" priority="14" stopIfTrue="1">
      <formula>AND(($H4="スギ"),(#REF!&lt;32),(#REF!&gt;=22))</formula>
    </cfRule>
  </conditionalFormatting>
  <conditionalFormatting sqref="N4:N43">
    <cfRule type="expression" dxfId="828" priority="13" stopIfTrue="1">
      <formula>AND(($H4="スギ"),(#REF!&lt;42),(#REF!&gt;=32))</formula>
    </cfRule>
  </conditionalFormatting>
  <conditionalFormatting sqref="U4:U43 Z4:AF43 AJ4:AJ43 O4:P43">
    <cfRule type="expression" dxfId="827" priority="12" stopIfTrue="1">
      <formula>AND(($H4="スギ"),(#REF!&gt;=42))</formula>
    </cfRule>
  </conditionalFormatting>
  <conditionalFormatting sqref="Q4:Q43 AA4:AA43">
    <cfRule type="expression" dxfId="826" priority="11" stopIfTrue="1">
      <formula>AND(($H4="ヒノキ"),(#REF!&lt;12))</formula>
    </cfRule>
  </conditionalFormatting>
  <conditionalFormatting sqref="R4:R43 AB4:AE43">
    <cfRule type="expression" dxfId="825" priority="10" stopIfTrue="1">
      <formula>AND(($H4="ヒノキ"),(#REF!&lt;22),(#REF!&gt;=12))</formula>
    </cfRule>
  </conditionalFormatting>
  <conditionalFormatting sqref="S4:S43">
    <cfRule type="expression" dxfId="824" priority="9" stopIfTrue="1">
      <formula>AND(($H4="ヒノキ"),(#REF!&lt;32),(#REF!&gt;=22))</formula>
    </cfRule>
  </conditionalFormatting>
  <conditionalFormatting sqref="T4:U43 Z4:AF43 AJ4:AJ43">
    <cfRule type="expression" dxfId="823" priority="8" stopIfTrue="1">
      <formula>AND(($H4="ヒノキ"),(#REF!&gt;=32))</formula>
    </cfRule>
  </conditionalFormatting>
  <conditionalFormatting sqref="V4:V43 AA4:AA43">
    <cfRule type="expression" dxfId="822" priority="7" stopIfTrue="1">
      <formula>AND(($H4="アカマツ"),(#REF!&lt;12))</formula>
    </cfRule>
  </conditionalFormatting>
  <conditionalFormatting sqref="W4:W43 AB4:AB43">
    <cfRule type="expression" dxfId="821" priority="6" stopIfTrue="1">
      <formula>AND(($H4="アカマツ"),(#REF!&lt;22),(#REF!&gt;=12))</formula>
    </cfRule>
  </conditionalFormatting>
  <conditionalFormatting sqref="X4:X43 AC4:AC43">
    <cfRule type="expression" dxfId="820" priority="5" stopIfTrue="1">
      <formula>AND(($H4="アカマツ"),(#REF!&lt;42),(#REF!&gt;=22))</formula>
    </cfRule>
  </conditionalFormatting>
  <conditionalFormatting sqref="Y4:AF43 AJ4:AJ43">
    <cfRule type="expression" dxfId="819" priority="4" stopIfTrue="1">
      <formula>AND(($H4="アカマツ"),(#REF!&gt;=42))</formula>
    </cfRule>
  </conditionalFormatting>
  <conditionalFormatting sqref="AG4:AG43">
    <cfRule type="expression" dxfId="818" priority="3" stopIfTrue="1">
      <formula>AND(($H4&lt;&gt;"スギ"),($H4&lt;&gt;"ヒノキ"),($H4&lt;&gt;"アカマツ"),(#REF!&lt;12))</formula>
    </cfRule>
  </conditionalFormatting>
  <conditionalFormatting sqref="AH4:AH43">
    <cfRule type="expression" dxfId="8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U95"/>
  <sheetViews>
    <sheetView tabSelected="1" topLeftCell="A3" zoomScaleNormal="100" zoomScaleSheetLayoutView="100" workbookViewId="0">
      <selection activeCell="I14" sqref="I1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143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144</v>
      </c>
      <c r="E2" s="50" t="s">
        <v>145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74</v>
      </c>
      <c r="E3" s="23" t="s">
        <v>75</v>
      </c>
      <c r="F3" s="23"/>
      <c r="G3" s="23"/>
      <c r="H3" s="23"/>
      <c r="I3" s="23"/>
      <c r="J3" s="23"/>
    </row>
    <row r="5" spans="1:21" ht="14.25" x14ac:dyDescent="0.15">
      <c r="A5" s="134" t="str">
        <f>D1</f>
        <v>S-4スギ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35"/>
      <c r="B8" s="136"/>
      <c r="C8" s="139" t="s">
        <v>18</v>
      </c>
      <c r="D8" s="139"/>
      <c r="E8" s="139"/>
      <c r="F8" s="139"/>
      <c r="G8" s="139"/>
      <c r="H8" s="139"/>
      <c r="I8" s="139"/>
      <c r="J8" s="139"/>
      <c r="K8" s="139"/>
    </row>
    <row r="9" spans="1:21" s="25" customFormat="1" ht="12.75" customHeight="1" x14ac:dyDescent="0.15">
      <c r="A9" s="137"/>
      <c r="B9" s="138"/>
      <c r="C9" s="26" t="s">
        <v>36</v>
      </c>
      <c r="D9" s="26" t="str">
        <f t="shared" ref="D9:J9" si="0">IF(D$3&lt;&gt;"",D$3,"")</f>
        <v>No.6</v>
      </c>
      <c r="E9" s="26" t="str">
        <f t="shared" si="0"/>
        <v>No.7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8" t="s">
        <v>22</v>
      </c>
      <c r="B10" s="109"/>
      <c r="C10" s="14">
        <f ca="1">ROUND(AVERAGE(D10:J10),0)</f>
        <v>10</v>
      </c>
      <c r="D10" s="54">
        <f t="shared" ref="D10:J10" ca="1" si="1">IF(D$2&lt;&gt;"",INDIRECT(D$2&amp;"!C47"),"")</f>
        <v>10</v>
      </c>
      <c r="E10" s="54">
        <f t="shared" ca="1" si="1"/>
        <v>10</v>
      </c>
      <c r="F10" s="54" t="str">
        <f t="shared" ca="1" si="1"/>
        <v/>
      </c>
      <c r="G10" s="54" t="str">
        <f t="shared" ca="1" si="1"/>
        <v/>
      </c>
      <c r="H10" s="54" t="str">
        <f t="shared" ca="1" si="1"/>
        <v/>
      </c>
      <c r="I10" s="54" t="str">
        <f t="shared" ca="1" si="1"/>
        <v/>
      </c>
      <c r="J10" s="54" t="str">
        <f t="shared" ca="1" si="1"/>
        <v/>
      </c>
      <c r="K10" s="28">
        <f ca="1">C10*100</f>
        <v>1000</v>
      </c>
    </row>
    <row r="11" spans="1:21" ht="12.75" customHeight="1" x14ac:dyDescent="0.15">
      <c r="A11" s="108" t="s">
        <v>23</v>
      </c>
      <c r="B11" s="109"/>
      <c r="C11" s="14">
        <f ca="1">ROUND(AVERAGE(D11:J11),0)</f>
        <v>21</v>
      </c>
      <c r="D11" s="54">
        <f t="shared" ref="D11:J11" ca="1" si="2">IF(D$2&lt;&gt;"",INDIRECT(D$2&amp;"!C48"),"")</f>
        <v>20</v>
      </c>
      <c r="E11" s="54">
        <f t="shared" ca="1" si="2"/>
        <v>22</v>
      </c>
      <c r="F11" s="54" t="str">
        <f t="shared" ca="1" si="2"/>
        <v/>
      </c>
      <c r="G11" s="54" t="str">
        <f t="shared" ca="1" si="2"/>
        <v/>
      </c>
      <c r="H11" s="54" t="str">
        <f t="shared" ca="1" si="2"/>
        <v/>
      </c>
      <c r="I11" s="54" t="str">
        <f t="shared" ca="1" si="2"/>
        <v/>
      </c>
      <c r="J11" s="54" t="str">
        <f t="shared" ca="1" si="2"/>
        <v/>
      </c>
      <c r="K11" s="29">
        <f ca="1">C11</f>
        <v>21</v>
      </c>
    </row>
    <row r="12" spans="1:21" ht="12.75" customHeight="1" x14ac:dyDescent="0.15">
      <c r="A12" s="108" t="s">
        <v>24</v>
      </c>
      <c r="B12" s="109"/>
      <c r="C12" s="14">
        <f ca="1">ROUND(AVERAGE(D12:J12),0)</f>
        <v>28</v>
      </c>
      <c r="D12" s="54">
        <f t="shared" ref="D12:J12" ca="1" si="3">IF(D$2&lt;&gt;"",INDIRECT(D$2&amp;"!C49"),"")</f>
        <v>26</v>
      </c>
      <c r="E12" s="54">
        <f t="shared" ca="1" si="3"/>
        <v>30</v>
      </c>
      <c r="F12" s="54" t="str">
        <f t="shared" ca="1" si="3"/>
        <v/>
      </c>
      <c r="G12" s="54" t="str">
        <f t="shared" ca="1" si="3"/>
        <v/>
      </c>
      <c r="H12" s="54" t="str">
        <f t="shared" ca="1" si="3"/>
        <v/>
      </c>
      <c r="I12" s="54" t="str">
        <f t="shared" ca="1" si="3"/>
        <v/>
      </c>
      <c r="J12" s="54" t="str">
        <f t="shared" ca="1" si="3"/>
        <v/>
      </c>
      <c r="K12" s="29">
        <f ca="1">C12</f>
        <v>28</v>
      </c>
    </row>
    <row r="13" spans="1:21" ht="12.75" customHeight="1" x14ac:dyDescent="0.15">
      <c r="A13" s="108" t="s">
        <v>25</v>
      </c>
      <c r="B13" s="109"/>
      <c r="C13" s="4">
        <f ca="1">ROUND(AVERAGE(D13:J13),3)</f>
        <v>6.9550000000000001</v>
      </c>
      <c r="D13" s="30">
        <f t="shared" ref="D13:J13" ca="1" si="4">IF(D$2&lt;&gt;"",INDIRECT(D$2&amp;"!C50"),"")</f>
        <v>5.92</v>
      </c>
      <c r="E13" s="30">
        <f t="shared" ca="1" si="4"/>
        <v>7.99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695.5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形状比＝75、Sr＝15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35"/>
      <c r="B16" s="136"/>
      <c r="C16" s="126" t="s">
        <v>19</v>
      </c>
      <c r="D16" s="127"/>
      <c r="E16" s="127"/>
      <c r="F16" s="127"/>
      <c r="G16" s="127"/>
      <c r="H16" s="127"/>
      <c r="I16" s="127"/>
      <c r="J16" s="128"/>
    </row>
    <row r="17" spans="1:21" ht="12.75" customHeight="1" x14ac:dyDescent="0.15">
      <c r="A17" s="137"/>
      <c r="B17" s="138"/>
      <c r="C17" s="26" t="str">
        <f>C$9</f>
        <v>平均</v>
      </c>
      <c r="D17" s="26" t="str">
        <f t="shared" ref="D17:J17" si="5">IF(D$3&lt;&gt;"",D$3,"")</f>
        <v>No.6</v>
      </c>
      <c r="E17" s="26" t="str">
        <f t="shared" si="5"/>
        <v>No.7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8" t="s">
        <v>22</v>
      </c>
      <c r="B18" s="109"/>
      <c r="C18" s="14">
        <f ca="1">ROUND(AVERAGE(D18:J18),0)</f>
        <v>1</v>
      </c>
      <c r="D18" s="54">
        <f t="shared" ref="D18:J18" ca="1" si="6">IF(D$2&lt;&gt;"",INDIRECT(D$2&amp;"!D47"),"")</f>
        <v>1</v>
      </c>
      <c r="E18" s="54">
        <f t="shared" ca="1" si="6"/>
        <v>0</v>
      </c>
      <c r="F18" s="54" t="str">
        <f t="shared" ca="1" si="6"/>
        <v/>
      </c>
      <c r="G18" s="54" t="str">
        <f t="shared" ca="1" si="6"/>
        <v/>
      </c>
      <c r="H18" s="54" t="str">
        <f t="shared" ca="1" si="6"/>
        <v/>
      </c>
      <c r="I18" s="54" t="str">
        <f t="shared" ca="1" si="6"/>
        <v/>
      </c>
      <c r="J18" s="54" t="str">
        <f t="shared" ca="1" si="6"/>
        <v/>
      </c>
    </row>
    <row r="19" spans="1:21" ht="12.75" customHeight="1" x14ac:dyDescent="0.15">
      <c r="A19" s="108" t="s">
        <v>23</v>
      </c>
      <c r="B19" s="109"/>
      <c r="C19" s="14">
        <f ca="1">IF($C$18=0,"",ROUND(AVERAGE(D19:J19),0))</f>
        <v>9</v>
      </c>
      <c r="D19" s="54">
        <f t="shared" ref="D19:J19" ca="1" si="7">IF(D$2&lt;&gt;"",INDIRECT(D$2&amp;"!D48"),"")</f>
        <v>9</v>
      </c>
      <c r="E19" s="54" t="str">
        <f t="shared" ca="1" si="7"/>
        <v/>
      </c>
      <c r="F19" s="54" t="str">
        <f t="shared" ca="1" si="7"/>
        <v/>
      </c>
      <c r="G19" s="54" t="str">
        <f t="shared" ca="1" si="7"/>
        <v/>
      </c>
      <c r="H19" s="54" t="str">
        <f t="shared" ca="1" si="7"/>
        <v/>
      </c>
      <c r="I19" s="54" t="str">
        <f t="shared" ca="1" si="7"/>
        <v/>
      </c>
      <c r="J19" s="54" t="str">
        <f t="shared" ca="1" si="7"/>
        <v/>
      </c>
    </row>
    <row r="20" spans="1:21" ht="12.75" customHeight="1" x14ac:dyDescent="0.15">
      <c r="A20" s="108" t="s">
        <v>24</v>
      </c>
      <c r="B20" s="109"/>
      <c r="C20" s="14">
        <f ca="1">IF($C$18=0,"",ROUND(AVERAGE(D20:J20),0))</f>
        <v>12</v>
      </c>
      <c r="D20" s="54">
        <f t="shared" ref="D20:J20" ca="1" si="8">IF(D$2&lt;&gt;"",INDIRECT(D$2&amp;"!D49"),"")</f>
        <v>12</v>
      </c>
      <c r="E20" s="54" t="str">
        <f t="shared" ca="1" si="8"/>
        <v/>
      </c>
      <c r="F20" s="54" t="str">
        <f t="shared" ca="1" si="8"/>
        <v/>
      </c>
      <c r="G20" s="54" t="str">
        <f t="shared" ca="1" si="8"/>
        <v/>
      </c>
      <c r="H20" s="54" t="str">
        <f t="shared" ca="1" si="8"/>
        <v/>
      </c>
      <c r="I20" s="54" t="str">
        <f t="shared" ca="1" si="8"/>
        <v/>
      </c>
      <c r="J20" s="54" t="str">
        <f t="shared" ca="1" si="8"/>
        <v/>
      </c>
    </row>
    <row r="21" spans="1:21" ht="12.75" customHeight="1" x14ac:dyDescent="0.15">
      <c r="A21" s="108" t="s">
        <v>25</v>
      </c>
      <c r="B21" s="109"/>
      <c r="C21" s="4">
        <f ca="1">IF($C$18=0,"",ROUND(AVERAGE(D21:J21),3))</f>
        <v>2.5000000000000001E-2</v>
      </c>
      <c r="D21" s="32">
        <f t="shared" ref="D21:J21" ca="1" si="9">IF(D$2&lt;&gt;"",INDIRECT(D$2&amp;"!D50"),"")</f>
        <v>0.05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35"/>
      <c r="B23" s="136"/>
      <c r="C23" s="123" t="s">
        <v>20</v>
      </c>
      <c r="D23" s="124"/>
      <c r="E23" s="124"/>
      <c r="F23" s="124"/>
      <c r="G23" s="124"/>
      <c r="H23" s="124"/>
      <c r="I23" s="124"/>
      <c r="J23" s="125"/>
      <c r="O23" s="11"/>
      <c r="P23" s="12"/>
      <c r="Q23" s="12"/>
      <c r="S23" s="18"/>
      <c r="T23" s="18"/>
    </row>
    <row r="24" spans="1:21" ht="12.75" customHeight="1" x14ac:dyDescent="0.15">
      <c r="A24" s="137"/>
      <c r="B24" s="138"/>
      <c r="C24" s="26" t="str">
        <f>C$9</f>
        <v>平均</v>
      </c>
      <c r="D24" s="26" t="str">
        <f t="shared" ref="D24:J24" si="10">IF(D$3&lt;&gt;"",D$3,"")</f>
        <v>No.6</v>
      </c>
      <c r="E24" s="26" t="str">
        <f t="shared" si="10"/>
        <v>No.7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8" t="s">
        <v>22</v>
      </c>
      <c r="B25" s="109"/>
      <c r="C25" s="14">
        <f ca="1">ROUND(AVERAGE(D25:J25),0)</f>
        <v>11</v>
      </c>
      <c r="D25" s="54">
        <f t="shared" ref="D25:J25" ca="1" si="11">IF(D$2&lt;&gt;"",INDIRECT(D$2&amp;"!E47"),"")</f>
        <v>11</v>
      </c>
      <c r="E25" s="54">
        <f t="shared" ca="1" si="11"/>
        <v>10</v>
      </c>
      <c r="F25" s="54" t="str">
        <f t="shared" ca="1" si="11"/>
        <v/>
      </c>
      <c r="G25" s="54" t="str">
        <f t="shared" ca="1" si="11"/>
        <v/>
      </c>
      <c r="H25" s="54" t="str">
        <f t="shared" ca="1" si="11"/>
        <v/>
      </c>
      <c r="I25" s="54" t="str">
        <f t="shared" ca="1" si="11"/>
        <v/>
      </c>
      <c r="J25" s="5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8" t="s">
        <v>23</v>
      </c>
      <c r="B26" s="109"/>
      <c r="C26" s="14">
        <f ca="1">ROUND(AVERAGE(D26:J26),0)</f>
        <v>21</v>
      </c>
      <c r="D26" s="54">
        <f t="shared" ref="D26:J26" ca="1" si="12">IF(D$2&lt;&gt;"",INDIRECT(D$2&amp;"!E48"),"")</f>
        <v>19</v>
      </c>
      <c r="E26" s="54">
        <f t="shared" ca="1" si="12"/>
        <v>22</v>
      </c>
      <c r="F26" s="54" t="str">
        <f t="shared" ca="1" si="12"/>
        <v/>
      </c>
      <c r="G26" s="54" t="str">
        <f t="shared" ca="1" si="12"/>
        <v/>
      </c>
      <c r="H26" s="54" t="str">
        <f t="shared" ca="1" si="12"/>
        <v/>
      </c>
      <c r="I26" s="54" t="str">
        <f t="shared" ca="1" si="12"/>
        <v/>
      </c>
      <c r="J26" s="5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8" t="s">
        <v>24</v>
      </c>
      <c r="B27" s="109"/>
      <c r="C27" s="14">
        <f ca="1">ROUND(AVERAGE(D27:J27),0)</f>
        <v>28</v>
      </c>
      <c r="D27" s="54">
        <f t="shared" ref="D27:J27" ca="1" si="13">IF(D$2&lt;&gt;"",INDIRECT(D$2&amp;"!E49"),"")</f>
        <v>25</v>
      </c>
      <c r="E27" s="54">
        <f t="shared" ca="1" si="13"/>
        <v>30</v>
      </c>
      <c r="F27" s="54" t="str">
        <f t="shared" ca="1" si="13"/>
        <v/>
      </c>
      <c r="G27" s="54" t="str">
        <f t="shared" ca="1" si="13"/>
        <v/>
      </c>
      <c r="H27" s="54" t="str">
        <f t="shared" ca="1" si="13"/>
        <v/>
      </c>
      <c r="I27" s="54" t="str">
        <f t="shared" ca="1" si="13"/>
        <v/>
      </c>
      <c r="J27" s="5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8" t="s">
        <v>25</v>
      </c>
      <c r="B28" s="109"/>
      <c r="C28" s="4">
        <f ca="1">ROUND(AVERAGE(D28:J28),3)</f>
        <v>6.98</v>
      </c>
      <c r="D28" s="30">
        <f t="shared" ref="D28:J28" ca="1" si="14">IF(D$2&lt;&gt;"",INDIRECT(D$2&amp;"!E50"),"")</f>
        <v>5.97</v>
      </c>
      <c r="E28" s="30">
        <f t="shared" ca="1" si="14"/>
        <v>7.99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35"/>
      <c r="B31" s="136"/>
      <c r="C31" s="139" t="s">
        <v>18</v>
      </c>
      <c r="D31" s="139"/>
      <c r="E31" s="139"/>
      <c r="F31" s="139"/>
      <c r="G31" s="139"/>
      <c r="H31" s="139"/>
      <c r="I31" s="139"/>
      <c r="J31" s="139"/>
      <c r="K31" s="139"/>
    </row>
    <row r="32" spans="1:21" s="25" customFormat="1" ht="12.75" customHeight="1" x14ac:dyDescent="0.15">
      <c r="A32" s="137"/>
      <c r="B32" s="138"/>
      <c r="C32" s="26" t="s">
        <v>36</v>
      </c>
      <c r="D32" s="26" t="str">
        <f t="shared" ref="D32:J32" si="15">IF(D$3&lt;&gt;"",D$3,"")</f>
        <v>No.6</v>
      </c>
      <c r="E32" s="26" t="str">
        <f t="shared" si="15"/>
        <v>No.7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8" t="s">
        <v>27</v>
      </c>
      <c r="B33" s="109"/>
      <c r="C33" s="14">
        <f ca="1">ROUND(AVERAGE(D33:J33),0)</f>
        <v>3</v>
      </c>
      <c r="D33" s="54">
        <f t="shared" ref="D33:J33" ca="1" si="16">IF(D$2&lt;&gt;"",INDIRECT(D$2&amp;"!C54"),"")</f>
        <v>3</v>
      </c>
      <c r="E33" s="54">
        <f t="shared" ca="1" si="16"/>
        <v>3</v>
      </c>
      <c r="F33" s="54" t="str">
        <f t="shared" ca="1" si="16"/>
        <v/>
      </c>
      <c r="G33" s="54" t="str">
        <f t="shared" ca="1" si="16"/>
        <v/>
      </c>
      <c r="H33" s="54" t="str">
        <f t="shared" ca="1" si="16"/>
        <v/>
      </c>
      <c r="I33" s="54" t="str">
        <f t="shared" ca="1" si="16"/>
        <v/>
      </c>
      <c r="J33" s="54" t="str">
        <f t="shared" ca="1" si="16"/>
        <v/>
      </c>
      <c r="K33" s="28">
        <f ca="1">C33*100</f>
        <v>300</v>
      </c>
    </row>
    <row r="34" spans="1:21" ht="12.75" customHeight="1" x14ac:dyDescent="0.15">
      <c r="A34" s="108" t="s">
        <v>23</v>
      </c>
      <c r="B34" s="109"/>
      <c r="C34" s="14">
        <f ca="1">ROUND(AVERAGE(D34:J34),0)</f>
        <v>19</v>
      </c>
      <c r="D34" s="54">
        <f t="shared" ref="D34:J34" ca="1" si="17">IF(D$2&lt;&gt;"",INDIRECT(D$2&amp;"!C55"),"")</f>
        <v>18</v>
      </c>
      <c r="E34" s="54">
        <f t="shared" ca="1" si="17"/>
        <v>20</v>
      </c>
      <c r="F34" s="54" t="str">
        <f t="shared" ca="1" si="17"/>
        <v/>
      </c>
      <c r="G34" s="54" t="str">
        <f t="shared" ca="1" si="17"/>
        <v/>
      </c>
      <c r="H34" s="54" t="str">
        <f t="shared" ca="1" si="17"/>
        <v/>
      </c>
      <c r="I34" s="54" t="str">
        <f t="shared" ca="1" si="17"/>
        <v/>
      </c>
      <c r="J34" s="54" t="str">
        <f t="shared" ca="1" si="17"/>
        <v/>
      </c>
      <c r="K34" s="29">
        <f ca="1">C34</f>
        <v>19</v>
      </c>
    </row>
    <row r="35" spans="1:21" ht="12.75" customHeight="1" x14ac:dyDescent="0.15">
      <c r="A35" s="108" t="s">
        <v>24</v>
      </c>
      <c r="B35" s="109"/>
      <c r="C35" s="14">
        <f ca="1">ROUND(AVERAGE(D35:J35),0)</f>
        <v>22</v>
      </c>
      <c r="D35" s="54">
        <f t="shared" ref="D35:J35" ca="1" si="18">IF(D$2&lt;&gt;"",INDIRECT(D$2&amp;"!C56"),"")</f>
        <v>19</v>
      </c>
      <c r="E35" s="54">
        <f t="shared" ca="1" si="18"/>
        <v>25</v>
      </c>
      <c r="F35" s="54" t="str">
        <f t="shared" ca="1" si="18"/>
        <v/>
      </c>
      <c r="G35" s="54" t="str">
        <f t="shared" ca="1" si="18"/>
        <v/>
      </c>
      <c r="H35" s="54" t="str">
        <f t="shared" ca="1" si="18"/>
        <v/>
      </c>
      <c r="I35" s="54" t="str">
        <f t="shared" ca="1" si="18"/>
        <v/>
      </c>
      <c r="J35" s="54" t="str">
        <f t="shared" ca="1" si="18"/>
        <v/>
      </c>
      <c r="K35" s="29">
        <f ca="1">C35</f>
        <v>22</v>
      </c>
    </row>
    <row r="36" spans="1:21" ht="12.75" customHeight="1" x14ac:dyDescent="0.15">
      <c r="A36" s="108" t="s">
        <v>25</v>
      </c>
      <c r="B36" s="109"/>
      <c r="C36" s="4">
        <f ca="1">ROUND(AVERAGE(D36:J36),3)</f>
        <v>1.1850000000000001</v>
      </c>
      <c r="D36" s="30">
        <f t="shared" ref="D36:J36" ca="1" si="19">IF(D$2&lt;&gt;"",INDIRECT(D$2&amp;"!C57"),"")</f>
        <v>0.79</v>
      </c>
      <c r="E36" s="30">
        <f t="shared" ca="1" si="19"/>
        <v>1.5799999999999998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118.5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35"/>
      <c r="B38" s="136"/>
      <c r="C38" s="126" t="s">
        <v>19</v>
      </c>
      <c r="D38" s="127"/>
      <c r="E38" s="127"/>
      <c r="F38" s="127"/>
      <c r="G38" s="127"/>
      <c r="H38" s="127"/>
      <c r="I38" s="127"/>
      <c r="J38" s="128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37"/>
      <c r="B39" s="138"/>
      <c r="C39" s="26" t="str">
        <f>C$9</f>
        <v>平均</v>
      </c>
      <c r="D39" s="26" t="str">
        <f t="shared" ref="D39:J39" si="20">IF(D$3&lt;&gt;"",D$3,"")</f>
        <v>No.6</v>
      </c>
      <c r="E39" s="26" t="str">
        <f t="shared" si="20"/>
        <v>No.7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8" t="s">
        <v>27</v>
      </c>
      <c r="B40" s="109"/>
      <c r="C40" s="14">
        <f ca="1">ROUND(AVERAGE(D40:J40),0)</f>
        <v>1</v>
      </c>
      <c r="D40" s="54">
        <f t="shared" ref="D40:J40" ca="1" si="21">IF(D$2&lt;&gt;"",INDIRECT(D$2&amp;"!D54"),"")</f>
        <v>1</v>
      </c>
      <c r="E40" s="54">
        <f t="shared" ca="1" si="21"/>
        <v>0</v>
      </c>
      <c r="F40" s="54" t="str">
        <f t="shared" ca="1" si="21"/>
        <v/>
      </c>
      <c r="G40" s="54" t="str">
        <f t="shared" ca="1" si="21"/>
        <v/>
      </c>
      <c r="H40" s="54" t="str">
        <f t="shared" ca="1" si="21"/>
        <v/>
      </c>
      <c r="I40" s="54" t="str">
        <f t="shared" ca="1" si="21"/>
        <v/>
      </c>
      <c r="J40" s="5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8" t="s">
        <v>23</v>
      </c>
      <c r="B41" s="109"/>
      <c r="C41" s="14">
        <f ca="1">IF($C$18=0,"",ROUND(AVERAGE(D41:J41),0))</f>
        <v>9</v>
      </c>
      <c r="D41" s="54">
        <f t="shared" ref="D41:J41" ca="1" si="22">IF(D$2&lt;&gt;"",INDIRECT(D$2&amp;"!D55"),"")</f>
        <v>9</v>
      </c>
      <c r="E41" s="54" t="str">
        <f t="shared" ca="1" si="22"/>
        <v/>
      </c>
      <c r="F41" s="54" t="str">
        <f t="shared" ca="1" si="22"/>
        <v/>
      </c>
      <c r="G41" s="54" t="str">
        <f t="shared" ca="1" si="22"/>
        <v/>
      </c>
      <c r="H41" s="54" t="str">
        <f t="shared" ca="1" si="22"/>
        <v/>
      </c>
      <c r="I41" s="54" t="str">
        <f t="shared" ca="1" si="22"/>
        <v/>
      </c>
      <c r="J41" s="5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8" t="s">
        <v>24</v>
      </c>
      <c r="B42" s="109"/>
      <c r="C42" s="14">
        <f ca="1">IF($C$18=0,"",ROUND(AVERAGE(D42:J42),0))</f>
        <v>12</v>
      </c>
      <c r="D42" s="54">
        <f t="shared" ref="D42:J42" ca="1" si="23">IF(D$2&lt;&gt;"",INDIRECT(D$2&amp;"!D56"),"")</f>
        <v>12</v>
      </c>
      <c r="E42" s="54" t="str">
        <f t="shared" ca="1" si="23"/>
        <v/>
      </c>
      <c r="F42" s="54" t="str">
        <f t="shared" ca="1" si="23"/>
        <v/>
      </c>
      <c r="G42" s="54" t="str">
        <f t="shared" ca="1" si="23"/>
        <v/>
      </c>
      <c r="H42" s="54" t="str">
        <f t="shared" ca="1" si="23"/>
        <v/>
      </c>
      <c r="I42" s="54" t="str">
        <f t="shared" ca="1" si="23"/>
        <v/>
      </c>
      <c r="J42" s="5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8" t="s">
        <v>25</v>
      </c>
      <c r="B43" s="109"/>
      <c r="C43" s="4">
        <f ca="1">IF($C$18=0,"",ROUND(AVERAGE(D43:J43),3))</f>
        <v>2.5000000000000001E-2</v>
      </c>
      <c r="D43" s="32">
        <f t="shared" ref="D43:J43" ca="1" si="24">IF(D$2&lt;&gt;"",INDIRECT(D$2&amp;"!D57"),"")</f>
        <v>0.05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35"/>
      <c r="B45" s="136"/>
      <c r="C45" s="123" t="s">
        <v>20</v>
      </c>
      <c r="D45" s="124"/>
      <c r="E45" s="124"/>
      <c r="F45" s="124"/>
      <c r="G45" s="124"/>
      <c r="H45" s="124"/>
      <c r="I45" s="124"/>
      <c r="J45" s="125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37"/>
      <c r="B46" s="138"/>
      <c r="C46" s="26" t="str">
        <f>C$9</f>
        <v>平均</v>
      </c>
      <c r="D46" s="26" t="str">
        <f t="shared" ref="D46:J46" si="25">IF(D$3&lt;&gt;"",D$3,"")</f>
        <v>No.6</v>
      </c>
      <c r="E46" s="26" t="str">
        <f t="shared" si="25"/>
        <v>No.7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8" t="s">
        <v>27</v>
      </c>
      <c r="B47" s="109"/>
      <c r="C47" s="14">
        <f ca="1">ROUND(AVERAGE(D47:J47),0)</f>
        <v>4</v>
      </c>
      <c r="D47" s="54">
        <f t="shared" ref="D47:J47" ca="1" si="26">IF(D$2&lt;&gt;"",INDIRECT(D$2&amp;"!E54"),"")</f>
        <v>4</v>
      </c>
      <c r="E47" s="54">
        <f t="shared" ca="1" si="26"/>
        <v>3</v>
      </c>
      <c r="F47" s="54" t="str">
        <f t="shared" ca="1" si="26"/>
        <v/>
      </c>
      <c r="G47" s="54" t="str">
        <f t="shared" ca="1" si="26"/>
        <v/>
      </c>
      <c r="H47" s="54" t="str">
        <f t="shared" ca="1" si="26"/>
        <v/>
      </c>
      <c r="I47" s="54" t="str">
        <f t="shared" ca="1" si="26"/>
        <v/>
      </c>
      <c r="J47" s="5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8" t="s">
        <v>23</v>
      </c>
      <c r="B48" s="109"/>
      <c r="C48" s="14">
        <f ca="1">ROUND(AVERAGE(D48:J48),0)</f>
        <v>18</v>
      </c>
      <c r="D48" s="54">
        <f t="shared" ref="D48:J48" ca="1" si="27">IF(D$2&lt;&gt;"",INDIRECT(D$2&amp;"!E55"),"")</f>
        <v>16</v>
      </c>
      <c r="E48" s="54">
        <f t="shared" ca="1" si="27"/>
        <v>20</v>
      </c>
      <c r="F48" s="54" t="str">
        <f t="shared" ca="1" si="27"/>
        <v/>
      </c>
      <c r="G48" s="54" t="str">
        <f t="shared" ca="1" si="27"/>
        <v/>
      </c>
      <c r="H48" s="54" t="str">
        <f t="shared" ca="1" si="27"/>
        <v/>
      </c>
      <c r="I48" s="54" t="str">
        <f t="shared" ca="1" si="27"/>
        <v/>
      </c>
      <c r="J48" s="5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8" t="s">
        <v>24</v>
      </c>
      <c r="B49" s="109"/>
      <c r="C49" s="14">
        <f ca="1">ROUND(AVERAGE(D49:J49),0)</f>
        <v>21</v>
      </c>
      <c r="D49" s="54">
        <f t="shared" ref="D49:J49" ca="1" si="28">IF(D$2&lt;&gt;"",INDIRECT(D$2&amp;"!E56"),"")</f>
        <v>17</v>
      </c>
      <c r="E49" s="54">
        <f t="shared" ca="1" si="28"/>
        <v>25</v>
      </c>
      <c r="F49" s="54" t="str">
        <f t="shared" ca="1" si="28"/>
        <v/>
      </c>
      <c r="G49" s="54" t="str">
        <f t="shared" ca="1" si="28"/>
        <v/>
      </c>
      <c r="H49" s="54" t="str">
        <f t="shared" ca="1" si="28"/>
        <v/>
      </c>
      <c r="I49" s="54" t="str">
        <f t="shared" ca="1" si="28"/>
        <v/>
      </c>
      <c r="J49" s="5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8" t="s">
        <v>25</v>
      </c>
      <c r="B50" s="109"/>
      <c r="C50" s="4">
        <f ca="1">ROUND(AVERAGE(D50:J50),3)</f>
        <v>1.21</v>
      </c>
      <c r="D50" s="30">
        <f t="shared" ref="D50:J50" ca="1" si="29">IF(D$2&lt;&gt;"",INDIRECT(D$2&amp;"!E57"),"")</f>
        <v>0.84000000000000008</v>
      </c>
      <c r="E50" s="30">
        <f t="shared" ca="1" si="29"/>
        <v>1.5799999999999998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40"/>
      <c r="B53" s="141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8" t="s">
        <v>29</v>
      </c>
      <c r="B54" s="109"/>
      <c r="C54" s="34">
        <f ca="1">ROUND((C33/C10*100),1)</f>
        <v>30</v>
      </c>
      <c r="D54" s="14">
        <f ca="1">IF($C$18=0,"",ROUND((C40/C18*100),1))</f>
        <v>100</v>
      </c>
      <c r="E54" s="35">
        <f ca="1">ROUND((C47/C25*100),1)</f>
        <v>36.4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8" t="s">
        <v>30</v>
      </c>
      <c r="B55" s="109"/>
      <c r="C55" s="34">
        <f ca="1">ROUND((C36/C13)*100,1)</f>
        <v>17</v>
      </c>
      <c r="D55" s="14">
        <f ca="1">IF($C$18=0,"",ROUND((C43/C21)*100,1))</f>
        <v>100</v>
      </c>
      <c r="E55" s="35">
        <f ca="1">ROUND((C50/C28)*100,1)</f>
        <v>17.3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35"/>
      <c r="B58" s="136"/>
      <c r="C58" s="139" t="s">
        <v>18</v>
      </c>
      <c r="D58" s="139"/>
      <c r="E58" s="139"/>
      <c r="F58" s="139"/>
      <c r="G58" s="139"/>
      <c r="H58" s="139"/>
      <c r="I58" s="139"/>
      <c r="J58" s="139"/>
      <c r="K58" s="139"/>
    </row>
    <row r="59" spans="1:21" s="25" customFormat="1" ht="12.75" customHeight="1" x14ac:dyDescent="0.15">
      <c r="A59" s="137"/>
      <c r="B59" s="138"/>
      <c r="C59" s="26" t="s">
        <v>36</v>
      </c>
      <c r="D59" s="26" t="str">
        <f t="shared" ref="D59:J59" si="30">IF(D$3&lt;&gt;"",D$3,"")</f>
        <v>No.6</v>
      </c>
      <c r="E59" s="26" t="str">
        <f t="shared" si="30"/>
        <v>No.7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8" t="s">
        <v>22</v>
      </c>
      <c r="B60" s="109"/>
      <c r="C60" s="14">
        <f ca="1">C10-C33</f>
        <v>7</v>
      </c>
      <c r="D60" s="54">
        <f t="shared" ref="D60:J60" ca="1" si="31">IF(D$2&lt;&gt;"",INDIRECT(D$2&amp;"!C66"),"")</f>
        <v>7</v>
      </c>
      <c r="E60" s="54">
        <f t="shared" ca="1" si="31"/>
        <v>7</v>
      </c>
      <c r="F60" s="54" t="str">
        <f t="shared" ca="1" si="31"/>
        <v/>
      </c>
      <c r="G60" s="54" t="str">
        <f t="shared" ca="1" si="31"/>
        <v/>
      </c>
      <c r="H60" s="54" t="str">
        <f t="shared" ca="1" si="31"/>
        <v/>
      </c>
      <c r="I60" s="54" t="str">
        <f t="shared" ca="1" si="31"/>
        <v/>
      </c>
      <c r="J60" s="54" t="str">
        <f t="shared" ca="1" si="31"/>
        <v/>
      </c>
      <c r="K60" s="28">
        <f ca="1">C60*100</f>
        <v>700</v>
      </c>
    </row>
    <row r="61" spans="1:21" ht="12.75" customHeight="1" x14ac:dyDescent="0.15">
      <c r="A61" s="108" t="s">
        <v>23</v>
      </c>
      <c r="B61" s="109"/>
      <c r="C61" s="14">
        <f ca="1">ROUND(AVERAGE(D61:J61),0)</f>
        <v>22</v>
      </c>
      <c r="D61" s="54">
        <f t="shared" ref="D61:J61" ca="1" si="32">IF(D$2&lt;&gt;"",INDIRECT(D$2&amp;"!C67"),"")</f>
        <v>21</v>
      </c>
      <c r="E61" s="54">
        <f t="shared" ca="1" si="32"/>
        <v>23</v>
      </c>
      <c r="F61" s="54" t="str">
        <f t="shared" ca="1" si="32"/>
        <v/>
      </c>
      <c r="G61" s="54" t="str">
        <f t="shared" ca="1" si="32"/>
        <v/>
      </c>
      <c r="H61" s="54" t="str">
        <f t="shared" ca="1" si="32"/>
        <v/>
      </c>
      <c r="I61" s="54" t="str">
        <f t="shared" ca="1" si="32"/>
        <v/>
      </c>
      <c r="J61" s="54" t="str">
        <f t="shared" ca="1" si="32"/>
        <v/>
      </c>
      <c r="K61" s="29">
        <f ca="1">C61</f>
        <v>22</v>
      </c>
    </row>
    <row r="62" spans="1:21" ht="12.75" customHeight="1" x14ac:dyDescent="0.15">
      <c r="A62" s="108" t="s">
        <v>24</v>
      </c>
      <c r="B62" s="109"/>
      <c r="C62" s="14">
        <f ca="1">ROUND(AVERAGE(D62:J62),0)</f>
        <v>31</v>
      </c>
      <c r="D62" s="54">
        <f t="shared" ref="D62:J62" ca="1" si="33">IF(D$2&lt;&gt;"",INDIRECT(D$2&amp;"!C68"),"")</f>
        <v>29</v>
      </c>
      <c r="E62" s="54">
        <f t="shared" ca="1" si="33"/>
        <v>32</v>
      </c>
      <c r="F62" s="54" t="str">
        <f t="shared" ca="1" si="33"/>
        <v/>
      </c>
      <c r="G62" s="54" t="str">
        <f t="shared" ca="1" si="33"/>
        <v/>
      </c>
      <c r="H62" s="54" t="str">
        <f t="shared" ca="1" si="33"/>
        <v/>
      </c>
      <c r="I62" s="54" t="str">
        <f t="shared" ca="1" si="33"/>
        <v/>
      </c>
      <c r="J62" s="54" t="str">
        <f t="shared" ca="1" si="33"/>
        <v/>
      </c>
      <c r="K62" s="29">
        <f ca="1">C62</f>
        <v>31</v>
      </c>
    </row>
    <row r="63" spans="1:21" ht="12.75" customHeight="1" x14ac:dyDescent="0.15">
      <c r="A63" s="108" t="s">
        <v>25</v>
      </c>
      <c r="B63" s="109"/>
      <c r="C63" s="4">
        <f ca="1">ROUND(AVERAGE(D63:J63),3)</f>
        <v>5.77</v>
      </c>
      <c r="D63" s="30">
        <f t="shared" ref="D63:J63" ca="1" si="34">IF(D$2&lt;&gt;"",INDIRECT(D$2&amp;"!C69"),"")</f>
        <v>5.13</v>
      </c>
      <c r="E63" s="30">
        <f t="shared" ca="1" si="34"/>
        <v>6.41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577</v>
      </c>
    </row>
    <row r="64" spans="1:21" ht="12.75" customHeight="1" x14ac:dyDescent="0.15">
      <c r="K64" s="18" t="str">
        <f ca="1">"形状比＝"&amp;ROUND(K61/K62*100,0)&amp;"、Sr＝"&amp;ROUND((10000/K60)^0.5/K61*100,0)</f>
        <v>形状比＝71、Sr＝17</v>
      </c>
    </row>
    <row r="65" spans="1:21" ht="12.75" customHeight="1" x14ac:dyDescent="0.15">
      <c r="K65" s="18"/>
    </row>
    <row r="66" spans="1:21" ht="12.75" customHeight="1" x14ac:dyDescent="0.15">
      <c r="A66" s="135"/>
      <c r="B66" s="136"/>
      <c r="C66" s="126" t="s">
        <v>19</v>
      </c>
      <c r="D66" s="127"/>
      <c r="E66" s="127"/>
      <c r="F66" s="127"/>
      <c r="G66" s="127"/>
      <c r="H66" s="127"/>
      <c r="I66" s="127"/>
      <c r="J66" s="128"/>
    </row>
    <row r="67" spans="1:21" ht="12.75" customHeight="1" x14ac:dyDescent="0.15">
      <c r="A67" s="137"/>
      <c r="B67" s="138"/>
      <c r="C67" s="26" t="str">
        <f>C$9</f>
        <v>平均</v>
      </c>
      <c r="D67" s="26" t="str">
        <f t="shared" ref="D67:J67" si="35">IF(D$3&lt;&gt;"",D$3,"")</f>
        <v>No.6</v>
      </c>
      <c r="E67" s="26" t="str">
        <f t="shared" si="35"/>
        <v>No.7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8" t="s">
        <v>22</v>
      </c>
      <c r="B68" s="109"/>
      <c r="C68" s="14">
        <f ca="1">C18-C40</f>
        <v>0</v>
      </c>
      <c r="D68" s="54">
        <f t="shared" ref="D68:J68" ca="1" si="36">IF(D$2&lt;&gt;"",INDIRECT(D$2&amp;"!D66"),"")</f>
        <v>0</v>
      </c>
      <c r="E68" s="54">
        <f t="shared" ca="1" si="36"/>
        <v>0</v>
      </c>
      <c r="F68" s="54" t="str">
        <f t="shared" ca="1" si="36"/>
        <v/>
      </c>
      <c r="G68" s="54" t="str">
        <f t="shared" ca="1" si="36"/>
        <v/>
      </c>
      <c r="H68" s="54" t="str">
        <f t="shared" ca="1" si="36"/>
        <v/>
      </c>
      <c r="I68" s="54" t="str">
        <f t="shared" ca="1" si="36"/>
        <v/>
      </c>
      <c r="J68" s="54" t="str">
        <f t="shared" ca="1" si="36"/>
        <v/>
      </c>
    </row>
    <row r="69" spans="1:21" ht="12.75" customHeight="1" x14ac:dyDescent="0.15">
      <c r="A69" s="108" t="s">
        <v>23</v>
      </c>
      <c r="B69" s="109"/>
      <c r="C69" s="14" t="str">
        <f ca="1">IF($C$68=0,"",ROUND(AVERAGE(D69:J69),0))</f>
        <v/>
      </c>
      <c r="D69" s="54" t="str">
        <f t="shared" ref="D69:J69" ca="1" si="37">IF(D$2&lt;&gt;"",INDIRECT(D$2&amp;"!D67"),"")</f>
        <v/>
      </c>
      <c r="E69" s="54" t="str">
        <f t="shared" ca="1" si="37"/>
        <v/>
      </c>
      <c r="F69" s="54" t="str">
        <f t="shared" ca="1" si="37"/>
        <v/>
      </c>
      <c r="G69" s="54" t="str">
        <f t="shared" ca="1" si="37"/>
        <v/>
      </c>
      <c r="H69" s="54" t="str">
        <f t="shared" ca="1" si="37"/>
        <v/>
      </c>
      <c r="I69" s="54" t="str">
        <f t="shared" ca="1" si="37"/>
        <v/>
      </c>
      <c r="J69" s="54" t="str">
        <f t="shared" ca="1" si="37"/>
        <v/>
      </c>
    </row>
    <row r="70" spans="1:21" ht="12.75" customHeight="1" x14ac:dyDescent="0.15">
      <c r="A70" s="108" t="s">
        <v>24</v>
      </c>
      <c r="B70" s="109"/>
      <c r="C70" s="14" t="str">
        <f ca="1">IF($C$68=0,"",ROUND(AVERAGE(D70:J70),0))</f>
        <v/>
      </c>
      <c r="D70" s="54" t="str">
        <f t="shared" ref="D70:J70" ca="1" si="38">IF(D$2&lt;&gt;"",INDIRECT(D$2&amp;"!D68"),"")</f>
        <v/>
      </c>
      <c r="E70" s="54" t="str">
        <f t="shared" ca="1" si="38"/>
        <v/>
      </c>
      <c r="F70" s="54" t="str">
        <f t="shared" ca="1" si="38"/>
        <v/>
      </c>
      <c r="G70" s="54" t="str">
        <f t="shared" ca="1" si="38"/>
        <v/>
      </c>
      <c r="H70" s="54" t="str">
        <f t="shared" ca="1" si="38"/>
        <v/>
      </c>
      <c r="I70" s="54" t="str">
        <f t="shared" ca="1" si="38"/>
        <v/>
      </c>
      <c r="J70" s="54" t="str">
        <f t="shared" ca="1" si="38"/>
        <v/>
      </c>
    </row>
    <row r="71" spans="1:21" ht="12.75" customHeight="1" x14ac:dyDescent="0.15">
      <c r="A71" s="108" t="s">
        <v>25</v>
      </c>
      <c r="B71" s="109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35"/>
      <c r="B73" s="136"/>
      <c r="C73" s="123" t="s">
        <v>20</v>
      </c>
      <c r="D73" s="124"/>
      <c r="E73" s="124"/>
      <c r="F73" s="124"/>
      <c r="G73" s="124"/>
      <c r="H73" s="124"/>
      <c r="I73" s="124"/>
      <c r="J73" s="125"/>
    </row>
    <row r="74" spans="1:21" ht="12.75" customHeight="1" x14ac:dyDescent="0.15">
      <c r="A74" s="137"/>
      <c r="B74" s="138"/>
      <c r="C74" s="26" t="str">
        <f>C$9</f>
        <v>平均</v>
      </c>
      <c r="D74" s="26" t="str">
        <f t="shared" ref="D74:J74" si="40">IF(D$3&lt;&gt;"",D$3,"")</f>
        <v>No.6</v>
      </c>
      <c r="E74" s="26" t="str">
        <f t="shared" si="40"/>
        <v>No.7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8" t="s">
        <v>22</v>
      </c>
      <c r="B75" s="109"/>
      <c r="C75" s="14">
        <f ca="1">C25-C47</f>
        <v>7</v>
      </c>
      <c r="D75" s="54">
        <f t="shared" ref="D75:J75" ca="1" si="41">IF(D$2&lt;&gt;"",INDIRECT(D$2&amp;"!E66"),"")</f>
        <v>7</v>
      </c>
      <c r="E75" s="54">
        <f t="shared" ca="1" si="41"/>
        <v>7</v>
      </c>
      <c r="F75" s="54" t="str">
        <f t="shared" ca="1" si="41"/>
        <v/>
      </c>
      <c r="G75" s="54" t="str">
        <f t="shared" ca="1" si="41"/>
        <v/>
      </c>
      <c r="H75" s="54" t="str">
        <f t="shared" ca="1" si="41"/>
        <v/>
      </c>
      <c r="I75" s="54" t="str">
        <f t="shared" ca="1" si="41"/>
        <v/>
      </c>
      <c r="J75" s="54" t="str">
        <f t="shared" ca="1" si="41"/>
        <v/>
      </c>
      <c r="L75" s="39"/>
      <c r="M75" s="39"/>
      <c r="N75" s="39"/>
    </row>
    <row r="76" spans="1:21" ht="12.75" customHeight="1" x14ac:dyDescent="0.15">
      <c r="A76" s="108" t="s">
        <v>23</v>
      </c>
      <c r="B76" s="109"/>
      <c r="C76" s="14">
        <f ca="1">ROUND(AVERAGE(D76:J76),0)</f>
        <v>22</v>
      </c>
      <c r="D76" s="54">
        <f t="shared" ref="D76:J76" ca="1" si="42">IF(D$2&lt;&gt;"",INDIRECT(D$2&amp;"!E67"),"")</f>
        <v>21</v>
      </c>
      <c r="E76" s="54">
        <f t="shared" ca="1" si="42"/>
        <v>23</v>
      </c>
      <c r="F76" s="54" t="str">
        <f t="shared" ca="1" si="42"/>
        <v/>
      </c>
      <c r="G76" s="54" t="str">
        <f t="shared" ca="1" si="42"/>
        <v/>
      </c>
      <c r="H76" s="54" t="str">
        <f t="shared" ca="1" si="42"/>
        <v/>
      </c>
      <c r="I76" s="54" t="str">
        <f t="shared" ca="1" si="42"/>
        <v/>
      </c>
      <c r="J76" s="54" t="str">
        <f t="shared" ca="1" si="42"/>
        <v/>
      </c>
    </row>
    <row r="77" spans="1:21" ht="12.75" customHeight="1" x14ac:dyDescent="0.15">
      <c r="A77" s="108" t="s">
        <v>24</v>
      </c>
      <c r="B77" s="109"/>
      <c r="C77" s="14">
        <f ca="1">ROUND(AVERAGE(D77:J77),0)</f>
        <v>31</v>
      </c>
      <c r="D77" s="54">
        <f t="shared" ref="D77:J77" ca="1" si="43">IF(D$2&lt;&gt;"",INDIRECT(D$2&amp;"!E68"),"")</f>
        <v>29</v>
      </c>
      <c r="E77" s="54">
        <f t="shared" ca="1" si="43"/>
        <v>32</v>
      </c>
      <c r="F77" s="54" t="str">
        <f t="shared" ca="1" si="43"/>
        <v/>
      </c>
      <c r="G77" s="54" t="str">
        <f t="shared" ca="1" si="43"/>
        <v/>
      </c>
      <c r="H77" s="54" t="str">
        <f t="shared" ca="1" si="43"/>
        <v/>
      </c>
      <c r="I77" s="54" t="str">
        <f t="shared" ca="1" si="43"/>
        <v/>
      </c>
      <c r="J77" s="54" t="str">
        <f t="shared" ca="1" si="43"/>
        <v/>
      </c>
    </row>
    <row r="78" spans="1:21" ht="12.75" customHeight="1" x14ac:dyDescent="0.15">
      <c r="A78" s="108" t="s">
        <v>25</v>
      </c>
      <c r="B78" s="109"/>
      <c r="C78" s="4">
        <f ca="1">ROUND(AVERAGE(D78:J78),3)</f>
        <v>5.77</v>
      </c>
      <c r="D78" s="30">
        <f t="shared" ref="D78:J78" ca="1" si="44">IF(D$2&lt;&gt;"",INDIRECT(D$2&amp;"!E69"),"")</f>
        <v>5.13</v>
      </c>
      <c r="E78" s="30">
        <f t="shared" ca="1" si="44"/>
        <v>6.41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42" t="s">
        <v>40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x14ac:dyDescent="0.15">
      <c r="A85" s="41" t="s">
        <v>41</v>
      </c>
      <c r="B85" s="142" t="s">
        <v>42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x14ac:dyDescent="0.15">
      <c r="A86" s="41" t="s">
        <v>43</v>
      </c>
      <c r="B86" s="142" t="s">
        <v>44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x14ac:dyDescent="0.15">
      <c r="A87" s="41" t="s">
        <v>45</v>
      </c>
      <c r="B87" s="142" t="s">
        <v>46</v>
      </c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304</v>
      </c>
    </row>
    <row r="93" spans="1:11" x14ac:dyDescent="0.15">
      <c r="B93" s="10" t="s">
        <v>305</v>
      </c>
    </row>
    <row r="95" spans="1:11" x14ac:dyDescent="0.15">
      <c r="B95" s="10" t="s">
        <v>306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71</vt:i4>
      </vt:variant>
      <vt:variant>
        <vt:lpstr>名前付き一覧</vt:lpstr>
      </vt:variant>
      <vt:variant>
        <vt:i4>71</vt:i4>
      </vt:variant>
    </vt:vector>
  </HeadingPairs>
  <TitlesOfParts>
    <vt:vector size="142" baseType="lpstr">
      <vt:lpstr>S1アカマツ1</vt:lpstr>
      <vt:lpstr>S2広葉樹2</vt:lpstr>
      <vt:lpstr>S2広葉樹3</vt:lpstr>
      <vt:lpstr>S2広葉樹4</vt:lpstr>
      <vt:lpstr>平均S2広葉樹</vt:lpstr>
      <vt:lpstr>S3アカマツ5</vt:lpstr>
      <vt:lpstr>S4スギ6</vt:lpstr>
      <vt:lpstr>S4スギ7</vt:lpstr>
      <vt:lpstr>平均S4スギ</vt:lpstr>
      <vt:lpstr>S5広葉樹8</vt:lpstr>
      <vt:lpstr>S6アカマツ9</vt:lpstr>
      <vt:lpstr>S7スギ10</vt:lpstr>
      <vt:lpstr>S7スギ11</vt:lpstr>
      <vt:lpstr>平均S7スギ</vt:lpstr>
      <vt:lpstr>S8スギ12</vt:lpstr>
      <vt:lpstr>S9スギ13</vt:lpstr>
      <vt:lpstr>S10ヒノキ14</vt:lpstr>
      <vt:lpstr>S11広葉樹15</vt:lpstr>
      <vt:lpstr>S12広葉樹16</vt:lpstr>
      <vt:lpstr>S12広葉樹17</vt:lpstr>
      <vt:lpstr>S12広葉樹18</vt:lpstr>
      <vt:lpstr>S12広葉樹19</vt:lpstr>
      <vt:lpstr>S12広葉樹20</vt:lpstr>
      <vt:lpstr>S12広葉樹21</vt:lpstr>
      <vt:lpstr>平均Ｓ12広葉樹</vt:lpstr>
      <vt:lpstr>S13アカマツ22</vt:lpstr>
      <vt:lpstr>S13アカマツ23</vt:lpstr>
      <vt:lpstr>平均S13アカマツ</vt:lpstr>
      <vt:lpstr>S14アカマツ24</vt:lpstr>
      <vt:lpstr>S14アカマツ25</vt:lpstr>
      <vt:lpstr>S14アカマツ26</vt:lpstr>
      <vt:lpstr>平均Ｓ14アカマツ</vt:lpstr>
      <vt:lpstr>S15アカマツ27</vt:lpstr>
      <vt:lpstr>S15アカマツ28</vt:lpstr>
      <vt:lpstr>平均S15アカマツ </vt:lpstr>
      <vt:lpstr>S16アカマツ29</vt:lpstr>
      <vt:lpstr>S17アカマツ30</vt:lpstr>
      <vt:lpstr>S17アカマツ31</vt:lpstr>
      <vt:lpstr>平均S17アカマツ</vt:lpstr>
      <vt:lpstr>S18ヒノキ32</vt:lpstr>
      <vt:lpstr>S19ヒノキ33</vt:lpstr>
      <vt:lpstr>S20スギ34</vt:lpstr>
      <vt:lpstr>S21アカマツ35</vt:lpstr>
      <vt:lpstr>S22アカマツ36</vt:lpstr>
      <vt:lpstr>S22アカマツ37</vt:lpstr>
      <vt:lpstr>S22アカマツ38</vt:lpstr>
      <vt:lpstr>平均Ｓ22アカマツ</vt:lpstr>
      <vt:lpstr>S23広葉樹39</vt:lpstr>
      <vt:lpstr>S23広葉樹40</vt:lpstr>
      <vt:lpstr>平均Ｓ23広葉樹</vt:lpstr>
      <vt:lpstr>S24スギ41</vt:lpstr>
      <vt:lpstr>S25アカマツ42</vt:lpstr>
      <vt:lpstr>S26ヒノキ43</vt:lpstr>
      <vt:lpstr>S27スギ44</vt:lpstr>
      <vt:lpstr>S28スギ45</vt:lpstr>
      <vt:lpstr>S29アカマツ46</vt:lpstr>
      <vt:lpstr>S30スギ47</vt:lpstr>
      <vt:lpstr>S30スギ48</vt:lpstr>
      <vt:lpstr>S30スギ49</vt:lpstr>
      <vt:lpstr>平均Ｓ30スギ</vt:lpstr>
      <vt:lpstr>S31アカマツ50</vt:lpstr>
      <vt:lpstr>S32アカマツ51</vt:lpstr>
      <vt:lpstr>S33スギ52</vt:lpstr>
      <vt:lpstr>S33スギ53</vt:lpstr>
      <vt:lpstr>平均Ｓ33スギ</vt:lpstr>
      <vt:lpstr>S34広葉樹54</vt:lpstr>
      <vt:lpstr>S35アカマツ55</vt:lpstr>
      <vt:lpstr>S35アカマツ56</vt:lpstr>
      <vt:lpstr>平均Ｓ35アカマツ</vt:lpstr>
      <vt:lpstr>S36スギ57</vt:lpstr>
      <vt:lpstr>S37ヒノキ58</vt:lpstr>
      <vt:lpstr>S10ヒノキ14!Print_Area</vt:lpstr>
      <vt:lpstr>S11広葉樹15!Print_Area</vt:lpstr>
      <vt:lpstr>S12広葉樹16!Print_Area</vt:lpstr>
      <vt:lpstr>S12広葉樹17!Print_Area</vt:lpstr>
      <vt:lpstr>S12広葉樹18!Print_Area</vt:lpstr>
      <vt:lpstr>S12広葉樹19!Print_Area</vt:lpstr>
      <vt:lpstr>S12広葉樹20!Print_Area</vt:lpstr>
      <vt:lpstr>S12広葉樹21!Print_Area</vt:lpstr>
      <vt:lpstr>S13アカマツ22!Print_Area</vt:lpstr>
      <vt:lpstr>S13アカマツ23!Print_Area</vt:lpstr>
      <vt:lpstr>S14アカマツ24!Print_Area</vt:lpstr>
      <vt:lpstr>S14アカマツ25!Print_Area</vt:lpstr>
      <vt:lpstr>S14アカマツ26!Print_Area</vt:lpstr>
      <vt:lpstr>S15アカマツ27!Print_Area</vt:lpstr>
      <vt:lpstr>S15アカマツ28!Print_Area</vt:lpstr>
      <vt:lpstr>S16アカマツ29!Print_Area</vt:lpstr>
      <vt:lpstr>S17アカマツ30!Print_Area</vt:lpstr>
      <vt:lpstr>S17アカマツ31!Print_Area</vt:lpstr>
      <vt:lpstr>S18ヒノキ32!Print_Area</vt:lpstr>
      <vt:lpstr>S19ヒノキ33!Print_Area</vt:lpstr>
      <vt:lpstr>S1アカマツ1!Print_Area</vt:lpstr>
      <vt:lpstr>S20スギ34!Print_Area</vt:lpstr>
      <vt:lpstr>S21アカマツ35!Print_Area</vt:lpstr>
      <vt:lpstr>S22アカマツ36!Print_Area</vt:lpstr>
      <vt:lpstr>S22アカマツ37!Print_Area</vt:lpstr>
      <vt:lpstr>S22アカマツ38!Print_Area</vt:lpstr>
      <vt:lpstr>S23広葉樹39!Print_Area</vt:lpstr>
      <vt:lpstr>S23広葉樹40!Print_Area</vt:lpstr>
      <vt:lpstr>S24スギ41!Print_Area</vt:lpstr>
      <vt:lpstr>S25アカマツ42!Print_Area</vt:lpstr>
      <vt:lpstr>S26ヒノキ43!Print_Area</vt:lpstr>
      <vt:lpstr>S27スギ44!Print_Area</vt:lpstr>
      <vt:lpstr>S28スギ45!Print_Area</vt:lpstr>
      <vt:lpstr>S29アカマツ46!Print_Area</vt:lpstr>
      <vt:lpstr>S2広葉樹2!Print_Area</vt:lpstr>
      <vt:lpstr>S2広葉樹3!Print_Area</vt:lpstr>
      <vt:lpstr>S2広葉樹4!Print_Area</vt:lpstr>
      <vt:lpstr>S30スギ47!Print_Area</vt:lpstr>
      <vt:lpstr>S30スギ48!Print_Area</vt:lpstr>
      <vt:lpstr>S30スギ49!Print_Area</vt:lpstr>
      <vt:lpstr>S31アカマツ50!Print_Area</vt:lpstr>
      <vt:lpstr>S32アカマツ51!Print_Area</vt:lpstr>
      <vt:lpstr>S33スギ52!Print_Area</vt:lpstr>
      <vt:lpstr>S33スギ53!Print_Area</vt:lpstr>
      <vt:lpstr>S34広葉樹54!Print_Area</vt:lpstr>
      <vt:lpstr>S35アカマツ55!Print_Area</vt:lpstr>
      <vt:lpstr>S35アカマツ56!Print_Area</vt:lpstr>
      <vt:lpstr>S36スギ57!Print_Area</vt:lpstr>
      <vt:lpstr>S37ヒノキ58!Print_Area</vt:lpstr>
      <vt:lpstr>S3アカマツ5!Print_Area</vt:lpstr>
      <vt:lpstr>S4スギ6!Print_Area</vt:lpstr>
      <vt:lpstr>S4スギ7!Print_Area</vt:lpstr>
      <vt:lpstr>S5広葉樹8!Print_Area</vt:lpstr>
      <vt:lpstr>S6アカマツ9!Print_Area</vt:lpstr>
      <vt:lpstr>S7スギ10!Print_Area</vt:lpstr>
      <vt:lpstr>S7スギ11!Print_Area</vt:lpstr>
      <vt:lpstr>S8スギ12!Print_Area</vt:lpstr>
      <vt:lpstr>S9スギ13!Print_Area</vt:lpstr>
      <vt:lpstr>平均Ｓ12広葉樹!Print_Area</vt:lpstr>
      <vt:lpstr>平均S13アカマツ!Print_Area</vt:lpstr>
      <vt:lpstr>平均Ｓ14アカマツ!Print_Area</vt:lpstr>
      <vt:lpstr>'平均S15アカマツ '!Print_Area</vt:lpstr>
      <vt:lpstr>平均S17アカマツ!Print_Area</vt:lpstr>
      <vt:lpstr>平均Ｓ22アカマツ!Print_Area</vt:lpstr>
      <vt:lpstr>平均Ｓ23広葉樹!Print_Area</vt:lpstr>
      <vt:lpstr>平均S2広葉樹!Print_Area</vt:lpstr>
      <vt:lpstr>平均Ｓ30スギ!Print_Area</vt:lpstr>
      <vt:lpstr>平均Ｓ33スギ!Print_Area</vt:lpstr>
      <vt:lpstr>平均Ｓ35アカマツ!Print_Area</vt:lpstr>
      <vt:lpstr>平均S4スギ!Print_Area</vt:lpstr>
      <vt:lpstr>平均S7スギ!Print_Area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2022-02-16T06:47:14Z</dcterms:modified>
</cp:coreProperties>
</file>